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8355" yWindow="-90" windowWidth="8745" windowHeight="9750" tabRatio="924" firstSheet="4" activeTab="4"/>
  </bookViews>
  <sheets>
    <sheet name="표지" sheetId="67" state="hidden" r:id="rId1"/>
    <sheet name="집계표(소유자별)-1공구" sheetId="74" state="hidden" r:id="rId2"/>
    <sheet name="토지조서(배수로)-1공구" sheetId="66" state="hidden" r:id="rId3"/>
    <sheet name="집계표(소유자별)-3공구" sheetId="72" state="hidden" r:id="rId4"/>
    <sheet name="토지조서(3공구)" sheetId="69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4" hidden="1">'토지조서(3공구)'!$A$4:$O$37</definedName>
    <definedName name="_xlnm._FilterDatabase" localSheetId="2" hidden="1">'토지조서(배수로)-1공구'!$A$4:$L$28</definedName>
    <definedName name="\a">[1]입력!#REF!</definedName>
    <definedName name="\b">[1]입력!#REF!</definedName>
    <definedName name="\c">#N/A</definedName>
    <definedName name="A">#REF!</definedName>
    <definedName name="ASB">#REF!</definedName>
    <definedName name="ASL">#REF!</definedName>
    <definedName name="AST">#REF!</definedName>
    <definedName name="B.1">#REF!</definedName>
    <definedName name="B.2">#REF!</definedName>
    <definedName name="B.3">#REF!</definedName>
    <definedName name="B.4">#REF!</definedName>
    <definedName name="BB">#REF!</definedName>
    <definedName name="CH">#REF!</definedName>
    <definedName name="D.1">#REF!</definedName>
    <definedName name="D.2">#REF!</definedName>
    <definedName name="DEA">#REF!</definedName>
    <definedName name="dia_mm">[2]말뚝지지력산정!$J$19</definedName>
    <definedName name="EA">#REF!</definedName>
    <definedName name="FB">#REF!</definedName>
    <definedName name="GO">#REF!</definedName>
    <definedName name="H.1">#REF!</definedName>
    <definedName name="H.10">#REF!</definedName>
    <definedName name="H.2">#REF!</definedName>
    <definedName name="H.3">#REF!</definedName>
    <definedName name="H.4">#REF!</definedName>
    <definedName name="H.5">#REF!</definedName>
    <definedName name="H.6">#REF!</definedName>
    <definedName name="H.7">#REF!</definedName>
    <definedName name="H.8">#REF!</definedName>
    <definedName name="H.9">#REF!</definedName>
    <definedName name="h_water">'[3]3BL공동구 수량'!#REF!</definedName>
    <definedName name="IL">#REF!</definedName>
    <definedName name="KB">'[4]3련 BOX'!#REF!</definedName>
    <definedName name="KH.1">'[4]3련 BOX'!#REF!</definedName>
    <definedName name="KL">'[4]3련 BOX'!#REF!</definedName>
    <definedName name="LB">[2]말뚝지지력산정!$L$22</definedName>
    <definedName name="LH">#REF!</definedName>
    <definedName name="LH.4">#REF!</definedName>
    <definedName name="LH.7">#REF!</definedName>
    <definedName name="LL">#REF!</definedName>
    <definedName name="MB.1">#REF!</definedName>
    <definedName name="MB.2">#REF!</definedName>
    <definedName name="MCB">#REF!</definedName>
    <definedName name="MCH">#REF!</definedName>
    <definedName name="MH">#REF!</definedName>
    <definedName name="MYB.1">#REF!</definedName>
    <definedName name="MYB.2">#REF!</definedName>
    <definedName name="MYH">#REF!</definedName>
    <definedName name="PA">#REF!</definedName>
    <definedName name="PB">#REF!</definedName>
    <definedName name="PBB">#REF!</definedName>
    <definedName name="PC">#REF!</definedName>
    <definedName name="PD">#REF!</definedName>
    <definedName name="PE">#REF!</definedName>
    <definedName name="PEA">#REF!</definedName>
    <definedName name="PEAK">#N/A</definedName>
    <definedName name="PF">#REF!</definedName>
    <definedName name="PG">#REF!</definedName>
    <definedName name="PH">#REF!</definedName>
    <definedName name="PI">#REF!</definedName>
    <definedName name="pile_s">[2]말뚝지지력산정!$F$116</definedName>
    <definedName name="PJ">#REF!</definedName>
    <definedName name="PK">#REF!</definedName>
    <definedName name="PL">#REF!</definedName>
    <definedName name="PM">#REF!</definedName>
    <definedName name="PN">#REF!</definedName>
    <definedName name="PO">#REF!</definedName>
    <definedName name="PP">#REF!</definedName>
    <definedName name="PQ">#REF!</definedName>
    <definedName name="PR">#REF!</definedName>
    <definedName name="PRC">#REF!</definedName>
    <definedName name="_xlnm.Print_Area" localSheetId="1">'집계표(소유자별)-1공구'!$A$1:$K$10</definedName>
    <definedName name="_xlnm.Print_Area" localSheetId="3">'집계표(소유자별)-3공구'!$A$1:$L$13</definedName>
    <definedName name="_xlnm.Print_Area" localSheetId="4">'토지조서(3공구)'!$A$1:$L$35</definedName>
    <definedName name="_xlnm.Print_Area" localSheetId="2">'토지조서(배수로)-1공구'!$A$1:$L$26</definedName>
    <definedName name="_xlnm.Print_Titles" localSheetId="4">'토지조서(3공구)'!$3:$4</definedName>
    <definedName name="_xlnm.Print_Titles" localSheetId="2">'토지조서(배수로)-1공구'!$3:$4</definedName>
    <definedName name="PS">#REF!</definedName>
    <definedName name="PSS">#REF!</definedName>
    <definedName name="PT">#REF!</definedName>
    <definedName name="PTT">#REF!</definedName>
    <definedName name="PU">#REF!</definedName>
    <definedName name="PUU">#REF!</definedName>
    <definedName name="PV">#REF!</definedName>
    <definedName name="QWT">'[4]3련 BOX'!#REF!</definedName>
    <definedName name="RH.4">#REF!</definedName>
    <definedName name="RH.7">#REF!</definedName>
    <definedName name="SASL">'[4]3련 BOX'!#REF!</definedName>
    <definedName name="SHE">#REF!</definedName>
    <definedName name="STOWH">'[4]3련 BOX'!#REF!</definedName>
    <definedName name="SWH.1">'[4]3련 BOX'!#REF!</definedName>
    <definedName name="SWH.2">'[4]3련 BOX'!#REF!</definedName>
    <definedName name="SWH.3">'[4]3련 BOX'!#REF!</definedName>
    <definedName name="TKH">'[4]3련 BOX'!#REF!</definedName>
    <definedName name="TOB">#REF!</definedName>
    <definedName name="TOH">#REF!</definedName>
    <definedName name="TOLB">#REF!</definedName>
    <definedName name="TOWB">#REF!</definedName>
    <definedName name="TOWH">#REF!</definedName>
    <definedName name="TYB">'[4]3련 BOX'!#REF!</definedName>
    <definedName name="TYPE">#REF!</definedName>
    <definedName name="WB.1">#REF!</definedName>
    <definedName name="WB.2">#REF!</definedName>
    <definedName name="WB.3">#REF!</definedName>
    <definedName name="WH.1">#REF!</definedName>
    <definedName name="WH.2">#REF!</definedName>
    <definedName name="WH.3">#REF!</definedName>
    <definedName name="WT">#REF!</definedName>
    <definedName name="X">#REF!</definedName>
    <definedName name="Y">#REF!</definedName>
    <definedName name="YA">#REF!</definedName>
    <definedName name="YH">'[4]3련 BOX'!#REF!</definedName>
    <definedName name="Z">#REF!</definedName>
    <definedName name="그라우팅수량">#REF!</definedName>
    <definedName name="남">#REF!</definedName>
    <definedName name="대개소">#REF!</definedName>
    <definedName name="대관경">#REF!</definedName>
    <definedName name="도로우측">#REF!</definedName>
    <definedName name="도로좌측">#REF!</definedName>
    <definedName name="도로중심">#REF!</definedName>
    <definedName name="도로폭">#REF!</definedName>
    <definedName name="ㄹ62">#REF!</definedName>
    <definedName name="막모래">#REF!</definedName>
    <definedName name="막모래합계">#REF!</definedName>
    <definedName name="모래">#REF!</definedName>
    <definedName name="모래합계">#REF!</definedName>
    <definedName name="몰탈11">#REF!</definedName>
    <definedName name="몰탈12">#REF!</definedName>
    <definedName name="몰탈13">#REF!</definedName>
    <definedName name="몰탈14">#REF!</definedName>
    <definedName name="몰탈15">#REF!</definedName>
    <definedName name="무수축11">#REF!</definedName>
    <definedName name="무수축13">#REF!</definedName>
    <definedName name="무수축콘크리트">#REF!</definedName>
    <definedName name="비세척모래">#REF!</definedName>
    <definedName name="비세척모래합계">#REF!</definedName>
    <definedName name="소개소">#REF!</definedName>
    <definedName name="소관경">#REF!</definedName>
    <definedName name="슬라브중심">#REF!</definedName>
    <definedName name="시멘트합계">#REF!</definedName>
    <definedName name="ㅇㄹㅇ">#REF!</definedName>
    <definedName name="액체방수">#REF!</definedName>
    <definedName name="연장">[5]산출근거!#REF!</definedName>
    <definedName name="자갈19">#REF!</definedName>
    <definedName name="자갈190">#REF!</definedName>
    <definedName name="자갈40">#REF!</definedName>
    <definedName name="자갈50">#REF!</definedName>
    <definedName name="자갈합">#REF!</definedName>
    <definedName name="자갈합Ø19">#REF!</definedName>
    <definedName name="자갈합계">#REF!</definedName>
    <definedName name="자갈합계19">#REF!</definedName>
    <definedName name="잡석">#REF!</definedName>
    <definedName name="잡석합계">#REF!</definedName>
    <definedName name="재생골재">#REF!</definedName>
    <definedName name="재생골재합계">#REF!</definedName>
    <definedName name="집수정수량">[5]산출근거!#REF!</definedName>
    <definedName name="친모래합계">#REF!</definedName>
    <definedName name="콘크리트160">#REF!</definedName>
    <definedName name="콘크리트180">#REF!</definedName>
  </definedNames>
  <calcPr calcId="145621"/>
</workbook>
</file>

<file path=xl/calcChain.xml><?xml version="1.0" encoding="utf-8"?>
<calcChain xmlns="http://schemas.openxmlformats.org/spreadsheetml/2006/main">
  <c r="B8" i="72" l="1"/>
  <c r="J10" i="72"/>
  <c r="J9" i="72"/>
  <c r="G9" i="72"/>
  <c r="F11" i="72"/>
  <c r="F10" i="72"/>
  <c r="D8" i="72"/>
  <c r="D9" i="72"/>
  <c r="C9" i="72"/>
  <c r="G13" i="72"/>
  <c r="N34" i="69"/>
  <c r="G35" i="69"/>
  <c r="B12" i="72"/>
  <c r="J11" i="72"/>
  <c r="B11" i="72"/>
  <c r="I10" i="72"/>
  <c r="B10" i="72"/>
  <c r="F35" i="69"/>
  <c r="B9" i="72"/>
  <c r="I8" i="72"/>
  <c r="J7" i="72"/>
  <c r="K7" i="72" s="1"/>
  <c r="E12" i="72"/>
  <c r="E9" i="74"/>
  <c r="B9" i="74"/>
  <c r="I8" i="74"/>
  <c r="E8" i="74"/>
  <c r="B8" i="74"/>
  <c r="D7" i="74"/>
  <c r="D10" i="74" s="1"/>
  <c r="B7" i="74"/>
  <c r="E6" i="74"/>
  <c r="B6" i="74"/>
  <c r="H6" i="74"/>
  <c r="J6" i="74" s="1"/>
  <c r="H9" i="74"/>
  <c r="J9" i="74" s="1"/>
  <c r="F10" i="74"/>
  <c r="G10" i="74"/>
  <c r="H6" i="72"/>
  <c r="H13" i="72" s="1"/>
  <c r="B7" i="72"/>
  <c r="G5" i="66"/>
  <c r="G12" i="66"/>
  <c r="F26" i="66"/>
  <c r="B10" i="74"/>
  <c r="H7" i="74" l="1"/>
  <c r="J7" i="74" s="1"/>
  <c r="C8" i="74"/>
  <c r="E10" i="74"/>
  <c r="I6" i="72"/>
  <c r="K6" i="72" s="1"/>
  <c r="E13" i="72"/>
  <c r="K8" i="72"/>
  <c r="D13" i="72"/>
  <c r="J13" i="72"/>
  <c r="I9" i="72"/>
  <c r="K9" i="72" s="1"/>
  <c r="C13" i="72"/>
  <c r="F13" i="72"/>
  <c r="K10" i="72"/>
  <c r="I12" i="72"/>
  <c r="K12" i="72" s="1"/>
  <c r="I11" i="72"/>
  <c r="K11" i="72" s="1"/>
  <c r="B13" i="72"/>
  <c r="B12" i="74" s="1"/>
  <c r="H8" i="74"/>
  <c r="G26" i="66"/>
  <c r="G28" i="66" s="1"/>
  <c r="G37" i="69"/>
  <c r="I10" i="74"/>
  <c r="C10" i="74" l="1"/>
  <c r="K13" i="72"/>
  <c r="I13" i="72"/>
  <c r="H10" i="74"/>
  <c r="J8" i="74"/>
  <c r="J10" i="74" s="1"/>
  <c r="J11" i="74" l="1"/>
</calcChain>
</file>

<file path=xl/sharedStrings.xml><?xml version="1.0" encoding="utf-8"?>
<sst xmlns="http://schemas.openxmlformats.org/spreadsheetml/2006/main" count="401" uniqueCount="169">
  <si>
    <t>도</t>
    <phoneticPr fontId="1" type="noConversion"/>
  </si>
  <si>
    <t>구</t>
    <phoneticPr fontId="1" type="noConversion"/>
  </si>
  <si>
    <t>중로 1-62 호선 편입 토지조서 (3)</t>
    <phoneticPr fontId="1" type="noConversion"/>
  </si>
  <si>
    <t>중로 1-62 호선 편입 토지조서 (4)</t>
    <phoneticPr fontId="1" type="noConversion"/>
  </si>
  <si>
    <t>번호</t>
    <phoneticPr fontId="1" type="noConversion"/>
  </si>
  <si>
    <t>소  재  지</t>
    <phoneticPr fontId="1" type="noConversion"/>
  </si>
  <si>
    <t>지목</t>
    <phoneticPr fontId="1" type="noConversion"/>
  </si>
  <si>
    <t>지적면적</t>
    <phoneticPr fontId="1" type="noConversion"/>
  </si>
  <si>
    <t>소    유    자</t>
    <phoneticPr fontId="1" type="noConversion"/>
  </si>
  <si>
    <t>관    계    자</t>
    <phoneticPr fontId="1" type="noConversion"/>
  </si>
  <si>
    <t>비  고</t>
    <phoneticPr fontId="1" type="noConversion"/>
  </si>
  <si>
    <t>동 리</t>
    <phoneticPr fontId="1" type="noConversion"/>
  </si>
  <si>
    <t>지  번</t>
    <phoneticPr fontId="1" type="noConversion"/>
  </si>
  <si>
    <t>성  명</t>
    <phoneticPr fontId="1" type="noConversion"/>
  </si>
  <si>
    <t>주      소</t>
    <phoneticPr fontId="1" type="noConversion"/>
  </si>
  <si>
    <t>계</t>
    <phoneticPr fontId="1" type="noConversion"/>
  </si>
  <si>
    <t>편입면적</t>
    <phoneticPr fontId="1" type="noConversion"/>
  </si>
  <si>
    <t>면</t>
    <phoneticPr fontId="1" type="noConversion"/>
  </si>
  <si>
    <t>"</t>
    <phoneticPr fontId="1" type="noConversion"/>
  </si>
  <si>
    <t>구 분</t>
    <phoneticPr fontId="1" type="noConversion"/>
  </si>
  <si>
    <t>지적면적
(M2)</t>
    <phoneticPr fontId="1" type="noConversion"/>
  </si>
  <si>
    <t>비 고</t>
    <phoneticPr fontId="1" type="noConversion"/>
  </si>
  <si>
    <t xml:space="preserve"> 국·공유지</t>
    <phoneticPr fontId="1" type="noConversion"/>
  </si>
  <si>
    <t>사유지</t>
    <phoneticPr fontId="1" type="noConversion"/>
  </si>
  <si>
    <t>건설교통부</t>
    <phoneticPr fontId="1" type="noConversion"/>
  </si>
  <si>
    <t>소계</t>
    <phoneticPr fontId="1" type="noConversion"/>
  </si>
  <si>
    <t>편입용지조서</t>
    <phoneticPr fontId="1" type="noConversion"/>
  </si>
  <si>
    <t>2014. 4.</t>
    <phoneticPr fontId="1" type="noConversion"/>
  </si>
  <si>
    <t>충청남도종합건설사업소홍성지소</t>
    <phoneticPr fontId="1" type="noConversion"/>
  </si>
  <si>
    <t>오목도로 구조개선사업</t>
    <phoneticPr fontId="1" type="noConversion"/>
  </si>
  <si>
    <t>신창</t>
    <phoneticPr fontId="1" type="noConversion"/>
  </si>
  <si>
    <t>읍내</t>
    <phoneticPr fontId="1" type="noConversion"/>
  </si>
  <si>
    <t>번호</t>
    <phoneticPr fontId="1" type="noConversion"/>
  </si>
  <si>
    <t>소  재  지</t>
    <phoneticPr fontId="1" type="noConversion"/>
  </si>
  <si>
    <t>지목</t>
    <phoneticPr fontId="1" type="noConversion"/>
  </si>
  <si>
    <t>지적면적</t>
    <phoneticPr fontId="1" type="noConversion"/>
  </si>
  <si>
    <t>편입면적</t>
    <phoneticPr fontId="1" type="noConversion"/>
  </si>
  <si>
    <t>소    유    자</t>
    <phoneticPr fontId="1" type="noConversion"/>
  </si>
  <si>
    <t>관    계    자</t>
    <phoneticPr fontId="1" type="noConversion"/>
  </si>
  <si>
    <t>비  고</t>
    <phoneticPr fontId="1" type="noConversion"/>
  </si>
  <si>
    <t>면</t>
    <phoneticPr fontId="1" type="noConversion"/>
  </si>
  <si>
    <t>동 리</t>
    <phoneticPr fontId="1" type="noConversion"/>
  </si>
  <si>
    <t>지  번</t>
    <phoneticPr fontId="1" type="noConversion"/>
  </si>
  <si>
    <t>성  명</t>
    <phoneticPr fontId="1" type="noConversion"/>
  </si>
  <si>
    <t>주      소</t>
    <phoneticPr fontId="1" type="noConversion"/>
  </si>
  <si>
    <t>신창</t>
    <phoneticPr fontId="1" type="noConversion"/>
  </si>
  <si>
    <t>가</t>
    <phoneticPr fontId="1" type="noConversion"/>
  </si>
  <si>
    <t>가지번</t>
    <phoneticPr fontId="1" type="noConversion"/>
  </si>
  <si>
    <t>"</t>
    <phoneticPr fontId="1" type="noConversion"/>
  </si>
  <si>
    <t>계</t>
    <phoneticPr fontId="1" type="noConversion"/>
  </si>
  <si>
    <t>오목</t>
    <phoneticPr fontId="1" type="noConversion"/>
  </si>
  <si>
    <t>구 분</t>
    <phoneticPr fontId="1" type="noConversion"/>
  </si>
  <si>
    <t>지적면적
(M2)</t>
    <phoneticPr fontId="1" type="noConversion"/>
  </si>
  <si>
    <t>편 입 용 지 집 계 표</t>
    <phoneticPr fontId="1" type="noConversion"/>
  </si>
  <si>
    <t>비 고</t>
    <phoneticPr fontId="1" type="noConversion"/>
  </si>
  <si>
    <t xml:space="preserve"> 국·공유지</t>
    <phoneticPr fontId="1" type="noConversion"/>
  </si>
  <si>
    <t>사유지</t>
    <phoneticPr fontId="1" type="noConversion"/>
  </si>
  <si>
    <t>건설교통부</t>
    <phoneticPr fontId="1" type="noConversion"/>
  </si>
  <si>
    <t>소계</t>
    <phoneticPr fontId="1" type="noConversion"/>
  </si>
  <si>
    <t>중로 1-62 호선 편입 토지조서 (3)</t>
    <phoneticPr fontId="1" type="noConversion"/>
  </si>
  <si>
    <t>중로 1-62 호선 편입 토지조서 (4)</t>
    <phoneticPr fontId="1" type="noConversion"/>
  </si>
  <si>
    <t>703</t>
    <phoneticPr fontId="1" type="noConversion"/>
  </si>
  <si>
    <t>도</t>
    <phoneticPr fontId="1" type="noConversion"/>
  </si>
  <si>
    <t>268-4</t>
    <phoneticPr fontId="1" type="noConversion"/>
  </si>
  <si>
    <t>도</t>
    <phoneticPr fontId="1" type="noConversion"/>
  </si>
  <si>
    <t>268-7</t>
    <phoneticPr fontId="1" type="noConversion"/>
  </si>
  <si>
    <t>답</t>
    <phoneticPr fontId="1" type="noConversion"/>
  </si>
  <si>
    <t>269-5</t>
    <phoneticPr fontId="1" type="noConversion"/>
  </si>
  <si>
    <t>269-2</t>
    <phoneticPr fontId="1" type="noConversion"/>
  </si>
  <si>
    <t>도</t>
    <phoneticPr fontId="1" type="noConversion"/>
  </si>
  <si>
    <t>707-2</t>
    <phoneticPr fontId="1" type="noConversion"/>
  </si>
  <si>
    <t>구</t>
    <phoneticPr fontId="1" type="noConversion"/>
  </si>
  <si>
    <t>276-2</t>
    <phoneticPr fontId="1" type="noConversion"/>
  </si>
  <si>
    <t>272-3</t>
    <phoneticPr fontId="1" type="noConversion"/>
  </si>
  <si>
    <t>266-2</t>
    <phoneticPr fontId="1" type="noConversion"/>
  </si>
  <si>
    <t>267-2</t>
    <phoneticPr fontId="1" type="noConversion"/>
  </si>
  <si>
    <t>267-4</t>
    <phoneticPr fontId="1" type="noConversion"/>
  </si>
  <si>
    <t>267-5</t>
    <phoneticPr fontId="1" type="noConversion"/>
  </si>
  <si>
    <t>268-6</t>
    <phoneticPr fontId="1" type="noConversion"/>
  </si>
  <si>
    <t>전</t>
    <phoneticPr fontId="1" type="noConversion"/>
  </si>
  <si>
    <t>268-2</t>
    <phoneticPr fontId="1" type="noConversion"/>
  </si>
  <si>
    <t>268-5</t>
    <phoneticPr fontId="1" type="noConversion"/>
  </si>
  <si>
    <t>269-4</t>
    <phoneticPr fontId="1" type="noConversion"/>
  </si>
  <si>
    <t>703-1</t>
    <phoneticPr fontId="1" type="noConversion"/>
  </si>
  <si>
    <t>271-1</t>
    <phoneticPr fontId="1" type="noConversion"/>
  </si>
  <si>
    <t>272-4</t>
    <phoneticPr fontId="1" type="noConversion"/>
  </si>
  <si>
    <t>702</t>
    <phoneticPr fontId="1" type="noConversion"/>
  </si>
  <si>
    <t>전필</t>
    <phoneticPr fontId="1" type="noConversion"/>
  </si>
  <si>
    <t>잡</t>
    <phoneticPr fontId="1" type="noConversion"/>
  </si>
  <si>
    <t>962</t>
    <phoneticPr fontId="1" type="noConversion"/>
  </si>
  <si>
    <t>961</t>
    <phoneticPr fontId="1" type="noConversion"/>
  </si>
  <si>
    <t>922-1</t>
    <phoneticPr fontId="1" type="noConversion"/>
  </si>
  <si>
    <t>195-1</t>
    <phoneticPr fontId="1" type="noConversion"/>
  </si>
  <si>
    <t>197-2</t>
    <phoneticPr fontId="1" type="noConversion"/>
  </si>
  <si>
    <t>도</t>
    <phoneticPr fontId="1" type="noConversion"/>
  </si>
  <si>
    <t>전필</t>
    <phoneticPr fontId="1" type="noConversion"/>
  </si>
  <si>
    <t>960</t>
    <phoneticPr fontId="1" type="noConversion"/>
  </si>
  <si>
    <t>답</t>
    <phoneticPr fontId="1" type="noConversion"/>
  </si>
  <si>
    <t>전</t>
    <phoneticPr fontId="1" type="noConversion"/>
  </si>
  <si>
    <t>192-3</t>
    <phoneticPr fontId="1" type="noConversion"/>
  </si>
  <si>
    <t>구</t>
    <phoneticPr fontId="1" type="noConversion"/>
  </si>
  <si>
    <t>산138-10</t>
    <phoneticPr fontId="1" type="noConversion"/>
  </si>
  <si>
    <t>임</t>
    <phoneticPr fontId="1" type="noConversion"/>
  </si>
  <si>
    <t>668</t>
    <phoneticPr fontId="1" type="noConversion"/>
  </si>
  <si>
    <t>0-5</t>
    <phoneticPr fontId="1" type="noConversion"/>
  </si>
  <si>
    <t>가</t>
    <phoneticPr fontId="1" type="noConversion"/>
  </si>
  <si>
    <t>가지번</t>
    <phoneticPr fontId="1" type="noConversion"/>
  </si>
  <si>
    <t>700</t>
    <phoneticPr fontId="1" type="noConversion"/>
  </si>
  <si>
    <t>671-2</t>
    <phoneticPr fontId="1" type="noConversion"/>
  </si>
  <si>
    <t>177-8</t>
    <phoneticPr fontId="1" type="noConversion"/>
  </si>
  <si>
    <t>전</t>
    <phoneticPr fontId="1" type="noConversion"/>
  </si>
  <si>
    <t>172-1</t>
    <phoneticPr fontId="1" type="noConversion"/>
  </si>
  <si>
    <t>173-1</t>
    <phoneticPr fontId="1" type="noConversion"/>
  </si>
  <si>
    <t>668-6</t>
    <phoneticPr fontId="1" type="noConversion"/>
  </si>
  <si>
    <t>전필</t>
    <phoneticPr fontId="1" type="noConversion"/>
  </si>
  <si>
    <t>197-3</t>
    <phoneticPr fontId="1" type="noConversion"/>
  </si>
  <si>
    <t>195-4</t>
    <phoneticPr fontId="1" type="noConversion"/>
  </si>
  <si>
    <t>958</t>
    <phoneticPr fontId="1" type="noConversion"/>
  </si>
  <si>
    <t>958-1</t>
    <phoneticPr fontId="1" type="noConversion"/>
  </si>
  <si>
    <t>921-3</t>
    <phoneticPr fontId="1" type="noConversion"/>
  </si>
  <si>
    <t>921-4</t>
    <phoneticPr fontId="1" type="noConversion"/>
  </si>
  <si>
    <t>955-5</t>
    <phoneticPr fontId="1" type="noConversion"/>
  </si>
  <si>
    <t>204-42</t>
    <phoneticPr fontId="1" type="noConversion"/>
  </si>
  <si>
    <t>202-3</t>
    <phoneticPr fontId="1" type="noConversion"/>
  </si>
  <si>
    <t>204-41</t>
    <phoneticPr fontId="1" type="noConversion"/>
  </si>
  <si>
    <t>전필</t>
    <phoneticPr fontId="1" type="noConversion"/>
  </si>
  <si>
    <t>661</t>
    <phoneticPr fontId="1" type="noConversion"/>
  </si>
  <si>
    <t>건설부</t>
    <phoneticPr fontId="1" type="noConversion"/>
  </si>
  <si>
    <t>국</t>
    <phoneticPr fontId="1" type="noConversion"/>
  </si>
  <si>
    <t>이성기</t>
    <phoneticPr fontId="1" type="noConversion"/>
  </si>
  <si>
    <t>온양시 온천동 37-47</t>
    <phoneticPr fontId="1" type="noConversion"/>
  </si>
  <si>
    <t>충청남도</t>
    <phoneticPr fontId="1" type="noConversion"/>
  </si>
  <si>
    <t>충청남도(교육감)</t>
    <phoneticPr fontId="1" type="noConversion"/>
  </si>
  <si>
    <t>건설교통부</t>
    <phoneticPr fontId="1" type="noConversion"/>
  </si>
  <si>
    <t>농림부산부</t>
    <phoneticPr fontId="1" type="noConversion"/>
  </si>
  <si>
    <t>농수산부</t>
    <phoneticPr fontId="1" type="noConversion"/>
  </si>
  <si>
    <t>농림수산부</t>
    <phoneticPr fontId="1" type="noConversion"/>
  </si>
  <si>
    <t>아산시</t>
    <phoneticPr fontId="1" type="noConversion"/>
  </si>
  <si>
    <t>농림부</t>
    <phoneticPr fontId="1" type="noConversion"/>
  </si>
  <si>
    <t>신영옥</t>
    <phoneticPr fontId="1" type="noConversion"/>
  </si>
  <si>
    <t>오목리 172-1</t>
    <phoneticPr fontId="1" type="noConversion"/>
  </si>
  <si>
    <t>오목리2구
마을회</t>
    <phoneticPr fontId="1" type="noConversion"/>
  </si>
  <si>
    <t>오목리 168</t>
    <phoneticPr fontId="1" type="noConversion"/>
  </si>
  <si>
    <t>조돈형</t>
    <phoneticPr fontId="1" type="noConversion"/>
  </si>
  <si>
    <t>오목리 205</t>
    <phoneticPr fontId="1" type="noConversion"/>
  </si>
  <si>
    <t>구</t>
    <phoneticPr fontId="1" type="noConversion"/>
  </si>
  <si>
    <t>경기도 용인군 수기면 상현리 487</t>
    <phoneticPr fontId="1" type="noConversion"/>
  </si>
  <si>
    <t>192-1</t>
    <phoneticPr fontId="1" type="noConversion"/>
  </si>
  <si>
    <t>한국농어촌공사</t>
    <phoneticPr fontId="1" type="noConversion"/>
  </si>
  <si>
    <t>충청남도</t>
    <phoneticPr fontId="1" type="noConversion"/>
  </si>
  <si>
    <t>농림수산부</t>
    <phoneticPr fontId="1" type="noConversion"/>
  </si>
  <si>
    <t>한국농어촌공사</t>
    <phoneticPr fontId="1" type="noConversion"/>
  </si>
  <si>
    <t>잡</t>
    <phoneticPr fontId="1" type="noConversion"/>
  </si>
  <si>
    <t>구</t>
    <phoneticPr fontId="1" type="noConversion"/>
  </si>
  <si>
    <t>답</t>
    <phoneticPr fontId="1" type="noConversion"/>
  </si>
  <si>
    <t>전</t>
    <phoneticPr fontId="1" type="noConversion"/>
  </si>
  <si>
    <t>임</t>
    <phoneticPr fontId="1" type="noConversion"/>
  </si>
  <si>
    <t>편 입 용 지 집 계 표</t>
    <phoneticPr fontId="1" type="noConversion"/>
  </si>
  <si>
    <t>전</t>
    <phoneticPr fontId="1" type="noConversion"/>
  </si>
  <si>
    <t>편 입 용 지 집 계 표 (1공구)</t>
    <phoneticPr fontId="1" type="noConversion"/>
  </si>
  <si>
    <t>편 입 용 지 조 서(1공구)</t>
    <phoneticPr fontId="1" type="noConversion"/>
  </si>
  <si>
    <t>전필</t>
    <phoneticPr fontId="1" type="noConversion"/>
  </si>
  <si>
    <t>편 입 용 지 집 계 표 (3공구)</t>
    <phoneticPr fontId="1" type="noConversion"/>
  </si>
  <si>
    <t>농림부산부</t>
    <phoneticPr fontId="1" type="noConversion"/>
  </si>
  <si>
    <t>177-11</t>
    <phoneticPr fontId="1" type="noConversion"/>
  </si>
  <si>
    <t>930-1</t>
    <phoneticPr fontId="1" type="noConversion"/>
  </si>
  <si>
    <t>조병직외 10인</t>
    <phoneticPr fontId="1" type="noConversion"/>
  </si>
  <si>
    <t>192-10</t>
    <phoneticPr fontId="1" type="noConversion"/>
  </si>
  <si>
    <t>수용 또는 사용할 토지세목 조서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</si>
</sst>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&quot;₩&quot;\!\$#\!.00"/>
    <numFmt numFmtId="177" formatCode="#\!.00"/>
    <numFmt numFmtId="178" formatCode="%#\!.00"/>
    <numFmt numFmtId="179" formatCode="#\!."/>
    <numFmt numFmtId="180" formatCode="m&quot;₩&quot;\!\o&quot;₩&quot;\!\n&quot;₩&quot;\!\th&quot;₩&quot;\!\ d&quot;₩&quot;\!\,&quot;₩&quot;\!\ yyyy"/>
    <numFmt numFmtId="181" formatCode="#,##0_);\(#,##0\)"/>
    <numFmt numFmtId="182" formatCode="mm&quot;월&quot;\ dd&quot;일&quot;"/>
    <numFmt numFmtId="183" formatCode="#,##0.0_);\(#,##0.0\)"/>
    <numFmt numFmtId="184" formatCode="_ * #,##0_ ;_ * \-#,##0_ ;_ * &quot;-&quot;_ ;_ @_ "/>
    <numFmt numFmtId="185" formatCode="_ * #,##0.00_ ;_ * \-#,##0.00_ ;_ * &quot;-&quot;??_ ;_ @_ "/>
    <numFmt numFmtId="186" formatCode="#,##0.00_ 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\ 0.00"/>
  </numFmts>
  <fonts count="35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name val="돋움"/>
      <family val="3"/>
      <charset val="129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바탕체"/>
      <family val="1"/>
      <charset val="129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0"/>
      <name val="Times New Roman"/>
      <family val="1"/>
    </font>
    <font>
      <sz val="9"/>
      <name val="돋움"/>
      <family val="3"/>
      <charset val="129"/>
    </font>
    <font>
      <b/>
      <sz val="14"/>
      <name val="돋움"/>
      <family val="3"/>
      <charset val="129"/>
    </font>
    <font>
      <b/>
      <sz val="9"/>
      <name val="돋움"/>
      <family val="3"/>
      <charset val="129"/>
    </font>
    <font>
      <sz val="11"/>
      <name val="돋움"/>
      <family val="3"/>
      <charset val="129"/>
    </font>
    <font>
      <sz val="10"/>
      <name val="MS Sans Serif"/>
      <family val="2"/>
    </font>
    <font>
      <u/>
      <sz val="11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체"/>
      <family val="3"/>
      <charset val="129"/>
    </font>
    <font>
      <sz val="12"/>
      <name val="뼻뮝"/>
      <family val="1"/>
      <charset val="129"/>
    </font>
    <font>
      <sz val="11"/>
      <name val="μ¸¿o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8"/>
      <name val="Arial"/>
      <family val="2"/>
    </font>
    <font>
      <b/>
      <sz val="11"/>
      <name val="Helv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b/>
      <sz val="22"/>
      <name val="돋움"/>
      <family val="3"/>
      <charset val="129"/>
    </font>
    <font>
      <sz val="11"/>
      <name val="바탕체"/>
      <family val="1"/>
      <charset val="129"/>
    </font>
    <font>
      <b/>
      <sz val="36"/>
      <name val="돋움"/>
      <family val="3"/>
      <charset val="129"/>
    </font>
    <font>
      <b/>
      <sz val="24"/>
      <name val="돋움"/>
      <family val="3"/>
      <charset val="129"/>
    </font>
    <font>
      <b/>
      <sz val="26"/>
      <name val="돋움"/>
      <family val="3"/>
      <charset val="129"/>
    </font>
    <font>
      <b/>
      <sz val="28"/>
      <name val="돋움"/>
      <family val="3"/>
      <charset val="129"/>
    </font>
    <font>
      <b/>
      <sz val="35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62">
    <xf numFmtId="0" fontId="0" fillId="0" borderId="0"/>
    <xf numFmtId="0" fontId="5" fillId="0" borderId="0"/>
    <xf numFmtId="0" fontId="4" fillId="0" borderId="0"/>
    <xf numFmtId="0" fontId="8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8" fillId="0" borderId="0"/>
    <xf numFmtId="0" fontId="8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8" fillId="0" borderId="0"/>
    <xf numFmtId="0" fontId="13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7" fillId="0" borderId="0">
      <protection locked="0"/>
    </xf>
    <xf numFmtId="0" fontId="7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9" fontId="16" fillId="2" borderId="0" applyFill="0" applyBorder="0" applyProtection="0">
      <alignment horizontal="right"/>
    </xf>
    <xf numFmtId="10" fontId="16" fillId="0" borderId="0" applyFill="0" applyBorder="0" applyProtection="0">
      <alignment horizontal="right"/>
    </xf>
    <xf numFmtId="0" fontId="17" fillId="0" borderId="0"/>
    <xf numFmtId="0" fontId="4" fillId="0" borderId="0"/>
    <xf numFmtId="0" fontId="8" fillId="0" borderId="0"/>
    <xf numFmtId="0" fontId="8" fillId="0" borderId="0"/>
    <xf numFmtId="0" fontId="8" fillId="0" borderId="0"/>
    <xf numFmtId="4" fontId="3" fillId="0" borderId="0">
      <protection locked="0"/>
    </xf>
    <xf numFmtId="0" fontId="5" fillId="0" borderId="0">
      <protection locked="0"/>
    </xf>
    <xf numFmtId="0" fontId="5" fillId="0" borderId="0"/>
    <xf numFmtId="0" fontId="5" fillId="0" borderId="0" applyFont="0" applyFill="0" applyBorder="0" applyAlignment="0" applyProtection="0"/>
    <xf numFmtId="0" fontId="16" fillId="2" borderId="0" applyFill="0" applyBorder="0" applyProtection="0">
      <alignment horizontal="righ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2" fillId="0" borderId="0"/>
    <xf numFmtId="0" fontId="12" fillId="0" borderId="0"/>
    <xf numFmtId="0" fontId="3" fillId="0" borderId="1"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0" fontId="20" fillId="0" borderId="0"/>
    <xf numFmtId="4" fontId="3" fillId="0" borderId="0">
      <protection locked="0"/>
    </xf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176" fontId="3" fillId="0" borderId="0">
      <protection locked="0"/>
    </xf>
    <xf numFmtId="187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12" fillId="0" borderId="0" applyFont="0" applyFill="0" applyBorder="0" applyAlignment="0" applyProtection="0"/>
    <xf numFmtId="18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21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21" fillId="0" borderId="0">
      <protection locked="0"/>
    </xf>
    <xf numFmtId="177" fontId="3" fillId="0" borderId="0">
      <protection locked="0"/>
    </xf>
    <xf numFmtId="38" fontId="22" fillId="2" borderId="0" applyNumberFormat="0" applyBorder="0" applyAlignment="0" applyProtection="0"/>
    <xf numFmtId="0" fontId="23" fillId="0" borderId="0">
      <alignment horizontal="left"/>
    </xf>
    <xf numFmtId="0" fontId="6" fillId="0" borderId="2" applyNumberFormat="0" applyAlignment="0" applyProtection="0">
      <alignment horizontal="left" vertical="center"/>
    </xf>
    <xf numFmtId="0" fontId="6" fillId="0" borderId="3">
      <alignment horizontal="left" vertical="center"/>
    </xf>
    <xf numFmtId="0" fontId="2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79" fontId="7" fillId="0" borderId="0">
      <protection locked="0"/>
    </xf>
    <xf numFmtId="179" fontId="7" fillId="0" borderId="0">
      <protection locked="0"/>
    </xf>
    <xf numFmtId="10" fontId="22" fillId="2" borderId="4" applyNumberFormat="0" applyBorder="0" applyAlignment="0" applyProtection="0"/>
    <xf numFmtId="0" fontId="25" fillId="0" borderId="5"/>
    <xf numFmtId="0" fontId="5" fillId="0" borderId="0"/>
    <xf numFmtId="0" fontId="5" fillId="0" borderId="0"/>
    <xf numFmtId="0" fontId="4" fillId="0" borderId="0"/>
    <xf numFmtId="178" fontId="3" fillId="0" borderId="0">
      <protection locked="0"/>
    </xf>
    <xf numFmtId="10" fontId="4" fillId="0" borderId="0" applyFont="0" applyFill="0" applyBorder="0" applyAlignment="0" applyProtection="0"/>
    <xf numFmtId="186" fontId="12" fillId="0" borderId="0">
      <protection locked="0"/>
    </xf>
    <xf numFmtId="0" fontId="25" fillId="0" borderId="0"/>
    <xf numFmtId="0" fontId="26" fillId="0" borderId="0" applyFill="0" applyBorder="0" applyProtection="0">
      <alignment horizontal="centerContinuous" vertical="center"/>
    </xf>
    <xf numFmtId="0" fontId="27" fillId="2" borderId="0" applyFill="0" applyBorder="0" applyProtection="0">
      <alignment horizontal="center" vertical="center"/>
    </xf>
    <xf numFmtId="179" fontId="3" fillId="0" borderId="6">
      <protection locked="0"/>
    </xf>
  </cellStyleXfs>
  <cellXfs count="123">
    <xf numFmtId="0" fontId="0" fillId="0" borderId="0" xfId="0"/>
    <xf numFmtId="181" fontId="0" fillId="0" borderId="0" xfId="0" applyNumberFormat="1"/>
    <xf numFmtId="181" fontId="1" fillId="0" borderId="0" xfId="0" applyNumberFormat="1" applyFont="1" applyFill="1"/>
    <xf numFmtId="181" fontId="1" fillId="0" borderId="0" xfId="0" applyNumberFormat="1" applyFont="1" applyFill="1" applyAlignment="1">
      <alignment horizontal="center"/>
    </xf>
    <xf numFmtId="181" fontId="0" fillId="0" borderId="0" xfId="0" applyNumberFormat="1" applyFill="1"/>
    <xf numFmtId="49" fontId="9" fillId="0" borderId="8" xfId="0" applyNumberFormat="1" applyFont="1" applyFill="1" applyBorder="1" applyAlignment="1">
      <alignment horizontal="center" vertical="center" shrinkToFit="1"/>
    </xf>
    <xf numFmtId="183" fontId="9" fillId="0" borderId="8" xfId="0" applyNumberFormat="1" applyFont="1" applyFill="1" applyBorder="1" applyAlignment="1">
      <alignment horizontal="center" vertical="center" shrinkToFit="1"/>
    </xf>
    <xf numFmtId="182" fontId="9" fillId="0" borderId="8" xfId="0" applyNumberFormat="1" applyFont="1" applyFill="1" applyBorder="1" applyAlignment="1">
      <alignment horizontal="center" vertical="center" wrapText="1" shrinkToFit="1"/>
    </xf>
    <xf numFmtId="181" fontId="9" fillId="0" borderId="12" xfId="0" applyNumberFormat="1" applyFont="1" applyFill="1" applyBorder="1" applyAlignment="1">
      <alignment horizontal="center" vertical="center" shrinkToFit="1"/>
    </xf>
    <xf numFmtId="181" fontId="9" fillId="0" borderId="13" xfId="0" applyNumberFormat="1" applyFont="1" applyFill="1" applyBorder="1" applyAlignment="1">
      <alignment horizontal="center" vertical="center" shrinkToFit="1"/>
    </xf>
    <xf numFmtId="49" fontId="9" fillId="0" borderId="13" xfId="0" applyNumberFormat="1" applyFont="1" applyFill="1" applyBorder="1" applyAlignment="1">
      <alignment horizontal="center" vertical="center" shrinkToFit="1"/>
    </xf>
    <xf numFmtId="183" fontId="9" fillId="0" borderId="13" xfId="0" applyNumberFormat="1" applyFont="1" applyFill="1" applyBorder="1" applyAlignment="1">
      <alignment horizontal="center" vertical="center" wrapText="1" shrinkToFit="1"/>
    </xf>
    <xf numFmtId="183" fontId="9" fillId="0" borderId="13" xfId="0" applyNumberFormat="1" applyFont="1" applyFill="1" applyBorder="1" applyAlignment="1">
      <alignment horizontal="center" vertical="center" shrinkToFit="1"/>
    </xf>
    <xf numFmtId="181" fontId="9" fillId="0" borderId="13" xfId="0" applyNumberFormat="1" applyFont="1" applyFill="1" applyBorder="1" applyAlignment="1">
      <alignment horizontal="center" vertical="center" wrapText="1" shrinkToFit="1"/>
    </xf>
    <xf numFmtId="181" fontId="9" fillId="0" borderId="14" xfId="0" applyNumberFormat="1" applyFont="1" applyFill="1" applyBorder="1" applyAlignment="1">
      <alignment horizontal="center" vertical="center" shrinkToFit="1"/>
    </xf>
    <xf numFmtId="181" fontId="9" fillId="0" borderId="8" xfId="0" applyNumberFormat="1" applyFont="1" applyFill="1" applyBorder="1" applyAlignment="1">
      <alignment horizontal="right" vertical="center" shrinkToFit="1"/>
    </xf>
    <xf numFmtId="181" fontId="9" fillId="0" borderId="13" xfId="0" applyNumberFormat="1" applyFont="1" applyFill="1" applyBorder="1" applyAlignment="1">
      <alignment horizontal="right" vertical="center" shrinkToFit="1"/>
    </xf>
    <xf numFmtId="181" fontId="9" fillId="0" borderId="13" xfId="0" applyNumberFormat="1" applyFont="1" applyBorder="1" applyAlignment="1">
      <alignment horizontal="center" vertical="center"/>
    </xf>
    <xf numFmtId="181" fontId="9" fillId="0" borderId="14" xfId="0" applyNumberFormat="1" applyFont="1" applyBorder="1" applyAlignment="1">
      <alignment horizontal="center" vertical="center"/>
    </xf>
    <xf numFmtId="181" fontId="9" fillId="0" borderId="10" xfId="0" applyNumberFormat="1" applyFont="1" applyBorder="1" applyAlignment="1">
      <alignment horizontal="center" vertical="center"/>
    </xf>
    <xf numFmtId="181" fontId="9" fillId="0" borderId="7" xfId="0" applyNumberFormat="1" applyFont="1" applyBorder="1" applyAlignment="1">
      <alignment horizontal="center" vertical="center"/>
    </xf>
    <xf numFmtId="181" fontId="9" fillId="0" borderId="8" xfId="0" applyNumberFormat="1" applyFont="1" applyBorder="1" applyAlignment="1">
      <alignment horizontal="center" vertical="center"/>
    </xf>
    <xf numFmtId="181" fontId="9" fillId="0" borderId="8" xfId="0" applyNumberFormat="1" applyFont="1" applyFill="1" applyBorder="1" applyAlignment="1">
      <alignment horizontal="center" vertical="center"/>
    </xf>
    <xf numFmtId="181" fontId="9" fillId="0" borderId="9" xfId="0" applyNumberFormat="1" applyFont="1" applyFill="1" applyBorder="1" applyAlignment="1">
      <alignment horizontal="center" vertical="center"/>
    </xf>
    <xf numFmtId="181" fontId="9" fillId="0" borderId="12" xfId="0" applyNumberFormat="1" applyFont="1" applyFill="1" applyBorder="1" applyAlignment="1">
      <alignment horizontal="center" vertical="center"/>
    </xf>
    <xf numFmtId="181" fontId="9" fillId="0" borderId="13" xfId="0" applyNumberFormat="1" applyFont="1" applyFill="1" applyBorder="1" applyAlignment="1">
      <alignment horizontal="center" vertical="center"/>
    </xf>
    <xf numFmtId="181" fontId="9" fillId="0" borderId="14" xfId="0" applyNumberFormat="1" applyFont="1" applyFill="1" applyBorder="1" applyAlignment="1">
      <alignment horizontal="center" vertical="center"/>
    </xf>
    <xf numFmtId="181" fontId="9" fillId="0" borderId="14" xfId="0" applyNumberFormat="1" applyFont="1" applyFill="1" applyBorder="1" applyAlignment="1">
      <alignment horizontal="center" vertical="center" wrapText="1"/>
    </xf>
    <xf numFmtId="181" fontId="9" fillId="0" borderId="12" xfId="0" applyNumberFormat="1" applyFont="1" applyBorder="1" applyAlignment="1">
      <alignment horizontal="center" vertical="center"/>
    </xf>
    <xf numFmtId="181" fontId="9" fillId="0" borderId="10" xfId="0" applyNumberFormat="1" applyFont="1" applyFill="1" applyBorder="1" applyAlignment="1">
      <alignment horizontal="center" vertical="center"/>
    </xf>
    <xf numFmtId="181" fontId="9" fillId="0" borderId="15" xfId="0" applyNumberFormat="1" applyFont="1" applyFill="1" applyBorder="1" applyAlignment="1">
      <alignment horizontal="center" vertical="center"/>
    </xf>
    <xf numFmtId="0" fontId="29" fillId="0" borderId="0" xfId="117" applyFont="1"/>
    <xf numFmtId="0" fontId="12" fillId="0" borderId="0" xfId="117" applyFont="1"/>
    <xf numFmtId="0" fontId="34" fillId="0" borderId="0" xfId="117" applyFont="1"/>
    <xf numFmtId="181" fontId="9" fillId="0" borderId="16" xfId="0" applyNumberFormat="1" applyFont="1" applyFill="1" applyBorder="1" applyAlignment="1">
      <alignment horizontal="center" vertical="center" shrinkToFit="1"/>
    </xf>
    <xf numFmtId="49" fontId="9" fillId="0" borderId="16" xfId="0" applyNumberFormat="1" applyFont="1" applyFill="1" applyBorder="1" applyAlignment="1">
      <alignment horizontal="center" vertical="center" shrinkToFit="1"/>
    </xf>
    <xf numFmtId="181" fontId="9" fillId="0" borderId="16" xfId="0" applyNumberFormat="1" applyFont="1" applyFill="1" applyBorder="1" applyAlignment="1">
      <alignment horizontal="right" vertical="center" shrinkToFit="1"/>
    </xf>
    <xf numFmtId="183" fontId="9" fillId="0" borderId="16" xfId="0" applyNumberFormat="1" applyFont="1" applyFill="1" applyBorder="1" applyAlignment="1">
      <alignment horizontal="center" vertical="center" shrinkToFit="1"/>
    </xf>
    <xf numFmtId="181" fontId="9" fillId="0" borderId="16" xfId="0" applyNumberFormat="1" applyFont="1" applyFill="1" applyBorder="1" applyAlignment="1">
      <alignment horizontal="center" vertical="center" wrapText="1" shrinkToFit="1"/>
    </xf>
    <xf numFmtId="181" fontId="9" fillId="0" borderId="17" xfId="0" applyNumberFormat="1" applyFont="1" applyFill="1" applyBorder="1" applyAlignment="1">
      <alignment horizontal="center" vertical="center" shrinkToFit="1"/>
    </xf>
    <xf numFmtId="181" fontId="11" fillId="0" borderId="18" xfId="0" applyNumberFormat="1" applyFont="1" applyFill="1" applyBorder="1" applyAlignment="1">
      <alignment horizontal="right" vertical="center" shrinkToFit="1"/>
    </xf>
    <xf numFmtId="181" fontId="9" fillId="0" borderId="18" xfId="0" applyNumberFormat="1" applyFont="1" applyFill="1" applyBorder="1" applyAlignment="1">
      <alignment horizontal="center" vertical="center" shrinkToFit="1"/>
    </xf>
    <xf numFmtId="181" fontId="9" fillId="0" borderId="18" xfId="0" applyNumberFormat="1" applyFont="1" applyFill="1" applyBorder="1" applyAlignment="1">
      <alignment horizontal="center" vertical="center" wrapText="1" shrinkToFit="1"/>
    </xf>
    <xf numFmtId="181" fontId="9" fillId="0" borderId="19" xfId="0" applyNumberFormat="1" applyFont="1" applyFill="1" applyBorder="1" applyAlignment="1">
      <alignment horizontal="center" vertical="center" shrinkToFit="1"/>
    </xf>
    <xf numFmtId="181" fontId="11" fillId="0" borderId="20" xfId="0" applyNumberFormat="1" applyFont="1" applyBorder="1" applyAlignment="1">
      <alignment horizontal="center" vertical="center"/>
    </xf>
    <xf numFmtId="181" fontId="11" fillId="0" borderId="18" xfId="0" applyNumberFormat="1" applyFont="1" applyBorder="1" applyAlignment="1">
      <alignment horizontal="center" vertical="center"/>
    </xf>
    <xf numFmtId="181" fontId="11" fillId="0" borderId="19" xfId="0" applyNumberFormat="1" applyFont="1" applyBorder="1" applyAlignment="1">
      <alignment horizontal="center" vertical="center"/>
    </xf>
    <xf numFmtId="181" fontId="11" fillId="0" borderId="18" xfId="0" applyNumberFormat="1" applyFont="1" applyFill="1" applyBorder="1" applyAlignment="1">
      <alignment horizontal="center" vertical="center" shrinkToFit="1"/>
    </xf>
    <xf numFmtId="181" fontId="9" fillId="0" borderId="9" xfId="0" applyNumberFormat="1" applyFont="1" applyFill="1" applyBorder="1" applyAlignment="1">
      <alignment horizontal="center" vertical="center" shrinkToFit="1"/>
    </xf>
    <xf numFmtId="181" fontId="9" fillId="0" borderId="15" xfId="0" applyNumberFormat="1" applyFont="1" applyFill="1" applyBorder="1" applyAlignment="1">
      <alignment horizontal="center" vertical="center" shrinkToFit="1"/>
    </xf>
    <xf numFmtId="181" fontId="9" fillId="0" borderId="8" xfId="0" applyNumberFormat="1" applyFont="1" applyFill="1" applyBorder="1" applyAlignment="1">
      <alignment horizontal="center" vertical="center" shrinkToFit="1"/>
    </xf>
    <xf numFmtId="181" fontId="9" fillId="0" borderId="10" xfId="0" applyNumberFormat="1" applyFont="1" applyFill="1" applyBorder="1" applyAlignment="1">
      <alignment horizontal="center" vertical="center" shrinkToFit="1"/>
    </xf>
    <xf numFmtId="181" fontId="9" fillId="0" borderId="7" xfId="0" applyNumberFormat="1" applyFont="1" applyFill="1" applyBorder="1" applyAlignment="1">
      <alignment horizontal="center" vertical="center" shrinkToFit="1"/>
    </xf>
    <xf numFmtId="181" fontId="9" fillId="0" borderId="21" xfId="0" applyNumberFormat="1" applyFont="1" applyFill="1" applyBorder="1" applyAlignment="1">
      <alignment horizontal="center" vertical="center" shrinkToFit="1"/>
    </xf>
    <xf numFmtId="182" fontId="9" fillId="0" borderId="13" xfId="0" applyNumberFormat="1" applyFont="1" applyFill="1" applyBorder="1" applyAlignment="1">
      <alignment horizontal="center" vertical="center" wrapText="1" shrinkToFit="1"/>
    </xf>
    <xf numFmtId="49" fontId="9" fillId="0" borderId="10" xfId="0" applyNumberFormat="1" applyFont="1" applyFill="1" applyBorder="1" applyAlignment="1">
      <alignment horizontal="center" vertical="center" shrinkToFit="1"/>
    </xf>
    <xf numFmtId="181" fontId="9" fillId="0" borderId="10" xfId="0" applyNumberFormat="1" applyFont="1" applyFill="1" applyBorder="1" applyAlignment="1">
      <alignment horizontal="right" vertical="center" shrinkToFit="1"/>
    </xf>
    <xf numFmtId="183" fontId="9" fillId="0" borderId="10" xfId="0" applyNumberFormat="1" applyFont="1" applyFill="1" applyBorder="1" applyAlignment="1">
      <alignment horizontal="center" vertical="center" wrapText="1" shrinkToFit="1"/>
    </xf>
    <xf numFmtId="183" fontId="9" fillId="0" borderId="10" xfId="0" applyNumberFormat="1" applyFont="1" applyFill="1" applyBorder="1" applyAlignment="1">
      <alignment horizontal="center" vertical="center" shrinkToFit="1"/>
    </xf>
    <xf numFmtId="181" fontId="9" fillId="0" borderId="10" xfId="0" applyNumberFormat="1" applyFont="1" applyFill="1" applyBorder="1" applyAlignment="1">
      <alignment horizontal="center" vertical="center" wrapText="1" shrinkToFit="1"/>
    </xf>
    <xf numFmtId="181" fontId="9" fillId="0" borderId="7" xfId="0" applyNumberFormat="1" applyFont="1" applyFill="1" applyBorder="1" applyAlignment="1">
      <alignment horizontal="center" vertical="center"/>
    </xf>
    <xf numFmtId="181" fontId="9" fillId="0" borderId="21" xfId="0" applyNumberFormat="1" applyFont="1" applyFill="1" applyBorder="1" applyAlignment="1">
      <alignment horizontal="center" vertical="center"/>
    </xf>
    <xf numFmtId="181" fontId="11" fillId="0" borderId="20" xfId="0" applyNumberFormat="1" applyFont="1" applyFill="1" applyBorder="1" applyAlignment="1">
      <alignment horizontal="center" vertical="center"/>
    </xf>
    <xf numFmtId="181" fontId="11" fillId="0" borderId="18" xfId="0" applyNumberFormat="1" applyFont="1" applyFill="1" applyBorder="1" applyAlignment="1">
      <alignment horizontal="center" vertical="center"/>
    </xf>
    <xf numFmtId="181" fontId="11" fillId="0" borderId="19" xfId="0" applyNumberFormat="1" applyFont="1" applyFill="1" applyBorder="1" applyAlignment="1">
      <alignment horizontal="center" vertical="center"/>
    </xf>
    <xf numFmtId="183" fontId="9" fillId="0" borderId="8" xfId="0" applyNumberFormat="1" applyFont="1" applyFill="1" applyBorder="1" applyAlignment="1">
      <alignment horizontal="center" vertical="center" wrapText="1" shrinkToFit="1"/>
    </xf>
    <xf numFmtId="0" fontId="28" fillId="0" borderId="0" xfId="117" applyFont="1" applyAlignment="1">
      <alignment horizontal="distributed" vertical="center" shrinkToFit="1"/>
    </xf>
    <xf numFmtId="0" fontId="33" fillId="0" borderId="0" xfId="117" applyFont="1" applyAlignment="1">
      <alignment horizontal="center"/>
    </xf>
    <xf numFmtId="0" fontId="30" fillId="0" borderId="0" xfId="117" applyFont="1" applyAlignment="1">
      <alignment horizontal="distributed"/>
    </xf>
    <xf numFmtId="0" fontId="32" fillId="0" borderId="0" xfId="117" applyFont="1" applyAlignment="1">
      <alignment horizontal="center"/>
    </xf>
    <xf numFmtId="0" fontId="31" fillId="0" borderId="0" xfId="117" applyFont="1" applyAlignment="1">
      <alignment horizontal="center" vertical="center"/>
    </xf>
    <xf numFmtId="181" fontId="9" fillId="0" borderId="13" xfId="0" applyNumberFormat="1" applyFont="1" applyBorder="1" applyAlignment="1">
      <alignment horizontal="center" vertical="center"/>
    </xf>
    <xf numFmtId="181" fontId="9" fillId="0" borderId="10" xfId="0" applyNumberFormat="1" applyFont="1" applyBorder="1" applyAlignment="1">
      <alignment horizontal="center" vertical="center"/>
    </xf>
    <xf numFmtId="181" fontId="2" fillId="0" borderId="0" xfId="0" applyNumberFormat="1" applyFont="1" applyAlignment="1">
      <alignment horizontal="center" vertical="center"/>
    </xf>
    <xf numFmtId="181" fontId="2" fillId="0" borderId="23" xfId="0" applyNumberFormat="1" applyFont="1" applyBorder="1" applyAlignment="1">
      <alignment horizontal="center" vertical="center"/>
    </xf>
    <xf numFmtId="181" fontId="9" fillId="0" borderId="24" xfId="0" applyNumberFormat="1" applyFont="1" applyBorder="1" applyAlignment="1">
      <alignment horizontal="center" vertical="center"/>
    </xf>
    <xf numFmtId="181" fontId="9" fillId="0" borderId="25" xfId="0" applyNumberFormat="1" applyFont="1" applyBorder="1" applyAlignment="1">
      <alignment horizontal="center" vertical="center"/>
    </xf>
    <xf numFmtId="181" fontId="9" fillId="0" borderId="26" xfId="0" applyNumberFormat="1" applyFont="1" applyBorder="1" applyAlignment="1">
      <alignment horizontal="center" vertical="center"/>
    </xf>
    <xf numFmtId="181" fontId="9" fillId="0" borderId="9" xfId="0" applyNumberFormat="1" applyFont="1" applyBorder="1" applyAlignment="1">
      <alignment horizontal="center" vertical="center"/>
    </xf>
    <xf numFmtId="181" fontId="9" fillId="0" borderId="14" xfId="0" applyNumberFormat="1" applyFont="1" applyBorder="1" applyAlignment="1">
      <alignment horizontal="center" vertical="center"/>
    </xf>
    <xf numFmtId="181" fontId="9" fillId="0" borderId="15" xfId="0" applyNumberFormat="1" applyFont="1" applyBorder="1" applyAlignment="1">
      <alignment horizontal="center" vertical="center"/>
    </xf>
    <xf numFmtId="181" fontId="9" fillId="0" borderId="27" xfId="0" applyNumberFormat="1" applyFont="1" applyBorder="1" applyAlignment="1">
      <alignment horizontal="center" vertical="center"/>
    </xf>
    <xf numFmtId="181" fontId="9" fillId="0" borderId="28" xfId="0" applyNumberFormat="1" applyFont="1" applyBorder="1" applyAlignment="1">
      <alignment horizontal="center" vertical="center"/>
    </xf>
    <xf numFmtId="181" fontId="9" fillId="0" borderId="29" xfId="0" applyNumberFormat="1" applyFont="1" applyBorder="1" applyAlignment="1">
      <alignment horizontal="center" vertical="center"/>
    </xf>
    <xf numFmtId="181" fontId="9" fillId="0" borderId="30" xfId="0" applyNumberFormat="1" applyFont="1" applyBorder="1" applyAlignment="1">
      <alignment horizontal="center" vertical="center"/>
    </xf>
    <xf numFmtId="181" fontId="9" fillId="0" borderId="31" xfId="0" applyNumberFormat="1" applyFont="1" applyBorder="1" applyAlignment="1">
      <alignment horizontal="center" vertical="center"/>
    </xf>
    <xf numFmtId="181" fontId="9" fillId="0" borderId="22" xfId="0" applyNumberFormat="1" applyFont="1" applyBorder="1" applyAlignment="1">
      <alignment horizontal="center" vertical="center"/>
    </xf>
    <xf numFmtId="181" fontId="9" fillId="0" borderId="8" xfId="0" applyNumberFormat="1" applyFont="1" applyBorder="1" applyAlignment="1">
      <alignment horizontal="center" vertical="center" wrapText="1"/>
    </xf>
    <xf numFmtId="181" fontId="9" fillId="0" borderId="13" xfId="0" applyNumberFormat="1" applyFont="1" applyBorder="1" applyAlignment="1">
      <alignment horizontal="center" vertical="center" wrapText="1"/>
    </xf>
    <xf numFmtId="181" fontId="9" fillId="0" borderId="10" xfId="0" applyNumberFormat="1" applyFont="1" applyBorder="1" applyAlignment="1">
      <alignment horizontal="center" vertical="center" wrapText="1"/>
    </xf>
    <xf numFmtId="181" fontId="11" fillId="0" borderId="20" xfId="0" applyNumberFormat="1" applyFont="1" applyFill="1" applyBorder="1" applyAlignment="1">
      <alignment horizontal="center" vertical="center" shrinkToFit="1"/>
    </xf>
    <xf numFmtId="181" fontId="11" fillId="0" borderId="18" xfId="0" applyNumberFormat="1" applyFont="1" applyFill="1" applyBorder="1" applyAlignment="1">
      <alignment horizontal="center" vertical="center" shrinkToFit="1"/>
    </xf>
    <xf numFmtId="181" fontId="10" fillId="0" borderId="0" xfId="0" applyNumberFormat="1" applyFont="1" applyFill="1" applyBorder="1" applyAlignment="1">
      <alignment horizontal="center" vertical="center" shrinkToFit="1"/>
    </xf>
    <xf numFmtId="181" fontId="10" fillId="0" borderId="23" xfId="0" applyNumberFormat="1" applyFont="1" applyFill="1" applyBorder="1" applyAlignment="1">
      <alignment horizontal="center" vertical="center" shrinkToFit="1"/>
    </xf>
    <xf numFmtId="181" fontId="9" fillId="0" borderId="9" xfId="0" applyNumberFormat="1" applyFont="1" applyFill="1" applyBorder="1" applyAlignment="1">
      <alignment horizontal="center" vertical="center" shrinkToFit="1"/>
    </xf>
    <xf numFmtId="181" fontId="9" fillId="0" borderId="15" xfId="0" applyNumberFormat="1" applyFont="1" applyFill="1" applyBorder="1" applyAlignment="1">
      <alignment horizontal="center" vertical="center" shrinkToFit="1"/>
    </xf>
    <xf numFmtId="181" fontId="9" fillId="0" borderId="8" xfId="0" applyNumberFormat="1" applyFont="1" applyFill="1" applyBorder="1" applyAlignment="1">
      <alignment horizontal="center" vertical="center" shrinkToFit="1"/>
    </xf>
    <xf numFmtId="181" fontId="9" fillId="0" borderId="10" xfId="0" applyNumberFormat="1" applyFont="1" applyFill="1" applyBorder="1" applyAlignment="1">
      <alignment horizontal="center" vertical="center" shrinkToFit="1"/>
    </xf>
    <xf numFmtId="181" fontId="9" fillId="0" borderId="32" xfId="0" applyNumberFormat="1" applyFont="1" applyFill="1" applyBorder="1" applyAlignment="1">
      <alignment horizontal="center" vertical="center" shrinkToFit="1"/>
    </xf>
    <xf numFmtId="181" fontId="9" fillId="0" borderId="11" xfId="0" applyNumberFormat="1" applyFont="1" applyFill="1" applyBorder="1" applyAlignment="1">
      <alignment horizontal="center" vertical="center" shrinkToFit="1"/>
    </xf>
    <xf numFmtId="181" fontId="9" fillId="0" borderId="24" xfId="0" applyNumberFormat="1" applyFont="1" applyFill="1" applyBorder="1" applyAlignment="1">
      <alignment horizontal="center" vertical="center" shrinkToFit="1"/>
    </xf>
    <xf numFmtId="181" fontId="9" fillId="0" borderId="26" xfId="0" applyNumberFormat="1" applyFont="1" applyFill="1" applyBorder="1" applyAlignment="1">
      <alignment horizontal="center" vertical="center" shrinkToFit="1"/>
    </xf>
    <xf numFmtId="181" fontId="9" fillId="0" borderId="7" xfId="0" applyNumberFormat="1" applyFont="1" applyFill="1" applyBorder="1" applyAlignment="1">
      <alignment horizontal="center" vertical="center" shrinkToFit="1"/>
    </xf>
    <xf numFmtId="181" fontId="9" fillId="0" borderId="21" xfId="0" applyNumberFormat="1" applyFont="1" applyFill="1" applyBorder="1" applyAlignment="1">
      <alignment horizontal="center" vertical="center" shrinkToFit="1"/>
    </xf>
    <xf numFmtId="181" fontId="9" fillId="0" borderId="13" xfId="0" applyNumberFormat="1" applyFont="1" applyFill="1" applyBorder="1" applyAlignment="1">
      <alignment horizontal="center" vertical="center"/>
    </xf>
    <xf numFmtId="181" fontId="9" fillId="0" borderId="10" xfId="0" applyNumberFormat="1" applyFont="1" applyFill="1" applyBorder="1" applyAlignment="1">
      <alignment horizontal="center" vertical="center"/>
    </xf>
    <xf numFmtId="181" fontId="2" fillId="0" borderId="0" xfId="0" applyNumberFormat="1" applyFont="1" applyFill="1" applyAlignment="1">
      <alignment horizontal="center" vertical="center"/>
    </xf>
    <xf numFmtId="181" fontId="2" fillId="0" borderId="23" xfId="0" applyNumberFormat="1" applyFont="1" applyFill="1" applyBorder="1" applyAlignment="1">
      <alignment horizontal="center" vertical="center"/>
    </xf>
    <xf numFmtId="181" fontId="9" fillId="0" borderId="24" xfId="0" applyNumberFormat="1" applyFont="1" applyFill="1" applyBorder="1" applyAlignment="1">
      <alignment horizontal="center" vertical="center"/>
    </xf>
    <xf numFmtId="181" fontId="9" fillId="0" borderId="25" xfId="0" applyNumberFormat="1" applyFont="1" applyFill="1" applyBorder="1" applyAlignment="1">
      <alignment horizontal="center" vertical="center"/>
    </xf>
    <xf numFmtId="181" fontId="9" fillId="0" borderId="26" xfId="0" applyNumberFormat="1" applyFont="1" applyFill="1" applyBorder="1" applyAlignment="1">
      <alignment horizontal="center" vertical="center"/>
    </xf>
    <xf numFmtId="181" fontId="9" fillId="0" borderId="9" xfId="0" applyNumberFormat="1" applyFont="1" applyFill="1" applyBorder="1" applyAlignment="1">
      <alignment horizontal="center" vertical="center"/>
    </xf>
    <xf numFmtId="181" fontId="9" fillId="0" borderId="14" xfId="0" applyNumberFormat="1" applyFont="1" applyFill="1" applyBorder="1" applyAlignment="1">
      <alignment horizontal="center" vertical="center"/>
    </xf>
    <xf numFmtId="181" fontId="9" fillId="0" borderId="15" xfId="0" applyNumberFormat="1" applyFont="1" applyFill="1" applyBorder="1" applyAlignment="1">
      <alignment horizontal="center" vertical="center"/>
    </xf>
    <xf numFmtId="181" fontId="9" fillId="0" borderId="27" xfId="0" applyNumberFormat="1" applyFont="1" applyFill="1" applyBorder="1" applyAlignment="1">
      <alignment horizontal="center" vertical="center"/>
    </xf>
    <xf numFmtId="181" fontId="9" fillId="0" borderId="28" xfId="0" applyNumberFormat="1" applyFont="1" applyFill="1" applyBorder="1" applyAlignment="1">
      <alignment horizontal="center" vertical="center"/>
    </xf>
    <xf numFmtId="181" fontId="9" fillId="0" borderId="29" xfId="0" applyNumberFormat="1" applyFont="1" applyFill="1" applyBorder="1" applyAlignment="1">
      <alignment horizontal="center" vertical="center"/>
    </xf>
    <xf numFmtId="181" fontId="9" fillId="0" borderId="30" xfId="0" applyNumberFormat="1" applyFont="1" applyFill="1" applyBorder="1" applyAlignment="1">
      <alignment horizontal="center" vertical="center"/>
    </xf>
    <xf numFmtId="181" fontId="9" fillId="0" borderId="31" xfId="0" applyNumberFormat="1" applyFont="1" applyFill="1" applyBorder="1" applyAlignment="1">
      <alignment horizontal="center" vertical="center"/>
    </xf>
    <xf numFmtId="181" fontId="9" fillId="0" borderId="22" xfId="0" applyNumberFormat="1" applyFont="1" applyFill="1" applyBorder="1" applyAlignment="1">
      <alignment horizontal="center" vertical="center"/>
    </xf>
    <xf numFmtId="181" fontId="9" fillId="0" borderId="8" xfId="0" applyNumberFormat="1" applyFont="1" applyFill="1" applyBorder="1" applyAlignment="1">
      <alignment horizontal="center" vertical="center" wrapText="1"/>
    </xf>
    <xf numFmtId="181" fontId="9" fillId="0" borderId="13" xfId="0" applyNumberFormat="1" applyFont="1" applyFill="1" applyBorder="1" applyAlignment="1">
      <alignment horizontal="center" vertical="center" wrapText="1"/>
    </xf>
    <xf numFmtId="181" fontId="9" fillId="0" borderId="10" xfId="0" applyNumberFormat="1" applyFont="1" applyFill="1" applyBorder="1" applyAlignment="1">
      <alignment horizontal="center" vertical="center" wrapText="1"/>
    </xf>
  </cellXfs>
  <cellStyles count="162">
    <cellStyle name="??&amp;O?&amp;H?_x0008_??_x0007__x0001__x0001_" xfId="1"/>
    <cellStyle name="_1.자재집계표" xfId="2"/>
    <cellStyle name="_2-4.상반기실적부문별요약" xfId="3"/>
    <cellStyle name="_2-4.상반기실적부문별요약(표지및목차포함)" xfId="4"/>
    <cellStyle name="_2-4.상반기실적부문별요약(표지및목차포함)_1" xfId="5"/>
    <cellStyle name="_2-4.상반기실적부문별요약_1" xfId="6"/>
    <cellStyle name="_4.구조물공" xfId="7"/>
    <cellStyle name="_5.교량공(덕진교)" xfId="8"/>
    <cellStyle name="_5.교량공(동화교)" xfId="9"/>
    <cellStyle name="_5.교량공(동화교)_14. 흑암1리~흑암2리(자전거도로)" xfId="10"/>
    <cellStyle name="_5.교량공(동화교)_14. 흑암1리~흑암2리(자전거도로)_4.구조물공" xfId="11"/>
    <cellStyle name="_5.교량공(동화교)_14. 흑암1리~흑암2리(자전거도로)_4.구조물공_수량(12.7)" xfId="12"/>
    <cellStyle name="_5.교량공(동화교)_14. 흑암1리~흑암2리(자전거도로)_수량(12.7)" xfId="13"/>
    <cellStyle name="_5.교량공(동화교)_15. 절미골~계진리(진행)" xfId="14"/>
    <cellStyle name="_5.교량공(동화교)_15. 절미골~계진리(진행)_4.구조물공" xfId="15"/>
    <cellStyle name="_5.교량공(동화교)_15. 절미골~계진리(진행)_4.구조물공_수량(12.7)" xfId="16"/>
    <cellStyle name="_5.교량공(동화교)_15. 절미골~계진리(진행)_수량(12.7)" xfId="17"/>
    <cellStyle name="_5.교량공(동화교)_15. 절미골~계진리(진행)_토적표" xfId="18"/>
    <cellStyle name="_5.교량공(동화교)_15. 절미골~계진리(진행)_토적표_4.구조물공" xfId="19"/>
    <cellStyle name="_5.교량공(동화교)_15. 절미골~계진리(진행)_토적표_4.구조물공_수량(12.7)" xfId="20"/>
    <cellStyle name="_5.교량공(동화교)_15. 절미골~계진리(진행)_토적표_수량(12.7)" xfId="21"/>
    <cellStyle name="_5.교량공(동화교)_4.구조물공" xfId="22"/>
    <cellStyle name="_5.교량공(동화교)_4.구조물공_수량(12.7)" xfId="23"/>
    <cellStyle name="_5.교량공(동화교)_수량(12.7)" xfId="24"/>
    <cellStyle name="_7.부대공" xfId="25"/>
    <cellStyle name="_'99상반기경영개선활동결과(게시용)" xfId="26"/>
    <cellStyle name="_AS" xfId="76"/>
    <cellStyle name="_AS_14. 흑암1리~흑암2리(자전거도로)" xfId="77"/>
    <cellStyle name="_AS_14. 흑암1리~흑암2리(자전거도로)_4.구조물공" xfId="78"/>
    <cellStyle name="_AS_14. 흑암1리~흑암2리(자전거도로)_4.구조물공_수량(12.7)" xfId="79"/>
    <cellStyle name="_AS_14. 흑암1리~흑암2리(자전거도로)_수량(12.7)" xfId="80"/>
    <cellStyle name="_AS_15. 절미골~계진리(진행)" xfId="81"/>
    <cellStyle name="_AS_15. 절미골~계진리(진행)_4.구조물공" xfId="82"/>
    <cellStyle name="_AS_15. 절미골~계진리(진행)_4.구조물공_수량(12.7)" xfId="83"/>
    <cellStyle name="_AS_15. 절미골~계진리(진행)_수량(12.7)" xfId="84"/>
    <cellStyle name="_AS_15. 절미골~계진리(진행)_토적표" xfId="85"/>
    <cellStyle name="_AS_15. 절미골~계진리(진행)_토적표_4.구조물공" xfId="86"/>
    <cellStyle name="_AS_15. 절미골~계진리(진행)_토적표_4.구조물공_수량(12.7)" xfId="87"/>
    <cellStyle name="_AS_15. 절미골~계진리(진행)_토적표_수량(12.7)" xfId="88"/>
    <cellStyle name="_AS_4.구조물공" xfId="89"/>
    <cellStyle name="_AS_4.구조물공_수량(12.7)" xfId="90"/>
    <cellStyle name="_AS_수량(12.7)" xfId="91"/>
    <cellStyle name="_FH1500" xfId="92"/>
    <cellStyle name="_경영개선활동상반기실적(990708)" xfId="27"/>
    <cellStyle name="_경영개선활동상반기실적(990708)_1" xfId="28"/>
    <cellStyle name="_경영개선활동상반기실적(990708)_2" xfId="29"/>
    <cellStyle name="_경영개선활성화방안(990802)" xfId="30"/>
    <cellStyle name="_경영개선활성화방안(990802)_1" xfId="31"/>
    <cellStyle name="_별첨(계획서및실적서양식)" xfId="32"/>
    <cellStyle name="_별첨(계획서및실적서양식)_1" xfId="33"/>
    <cellStyle name="_수량참조" xfId="34"/>
    <cellStyle name="_양식" xfId="35"/>
    <cellStyle name="_양식_1" xfId="36"/>
    <cellStyle name="_양식_2" xfId="37"/>
    <cellStyle name="_역T형옹벽" xfId="38"/>
    <cellStyle name="_유첨3(서식)" xfId="39"/>
    <cellStyle name="_유첨3(서식)_1" xfId="40"/>
    <cellStyle name="_지정과제1분기실적(확정990408)" xfId="41"/>
    <cellStyle name="_지정과제1분기실적(확정990408)_1" xfId="42"/>
    <cellStyle name="_지정과제2차심의list" xfId="53"/>
    <cellStyle name="_지정과제2차심의list_1" xfId="54"/>
    <cellStyle name="_지정과제2차심의list_2" xfId="55"/>
    <cellStyle name="_지정과제2차심의결과" xfId="43"/>
    <cellStyle name="_지정과제2차심의결과(금액조정후최종)" xfId="44"/>
    <cellStyle name="_지정과제2차심의결과(금액조정후최종)_1" xfId="45"/>
    <cellStyle name="_지정과제2차심의결과(금액조정후최종)_1_경영개선실적보고(전주공장)" xfId="46"/>
    <cellStyle name="_지정과제2차심의결과(금액조정후최종)_1_별첨1_2" xfId="47"/>
    <cellStyle name="_지정과제2차심의결과(금액조정후최종)_1_제안과제집계표(공장전체)" xfId="48"/>
    <cellStyle name="_지정과제2차심의결과(금액조정후최종)_경영개선실적보고(전주공장)" xfId="49"/>
    <cellStyle name="_지정과제2차심의결과(금액조정후최종)_별첨1_2" xfId="50"/>
    <cellStyle name="_지정과제2차심의결과(금액조정후최종)_제안과제집계표(공장전체)" xfId="51"/>
    <cellStyle name="_지정과제2차심의결과_1" xfId="52"/>
    <cellStyle name="_집중관리(981231)" xfId="56"/>
    <cellStyle name="_집중관리(981231)_1" xfId="57"/>
    <cellStyle name="_집중관리(지정과제및 양식)" xfId="58"/>
    <cellStyle name="_집중관리(지정과제및 양식)_1" xfId="59"/>
    <cellStyle name="_철근" xfId="60"/>
    <cellStyle name="_철근_14. 흑암1리~흑암2리(자전거도로)" xfId="61"/>
    <cellStyle name="_철근_14. 흑암1리~흑암2리(자전거도로)_4.구조물공" xfId="62"/>
    <cellStyle name="_철근_14. 흑암1리~흑암2리(자전거도로)_4.구조물공_수량(12.7)" xfId="63"/>
    <cellStyle name="_철근_14. 흑암1리~흑암2리(자전거도로)_수량(12.7)" xfId="64"/>
    <cellStyle name="_철근_15. 절미골~계진리(진행)" xfId="65"/>
    <cellStyle name="_철근_15. 절미골~계진리(진행)_4.구조물공" xfId="66"/>
    <cellStyle name="_철근_15. 절미골~계진리(진행)_4.구조물공_수량(12.7)" xfId="67"/>
    <cellStyle name="_철근_15. 절미골~계진리(진행)_수량(12.7)" xfId="68"/>
    <cellStyle name="_철근_15. 절미골~계진리(진행)_토적표" xfId="69"/>
    <cellStyle name="_철근_15. 절미골~계진리(진행)_토적표_4.구조물공" xfId="70"/>
    <cellStyle name="_철근_15. 절미골~계진리(진행)_토적표_4.구조물공_수량(12.7)" xfId="71"/>
    <cellStyle name="_철근_15. 절미골~계진리(진행)_토적표_수량(12.7)" xfId="72"/>
    <cellStyle name="_철근_4.구조물공" xfId="73"/>
    <cellStyle name="_철근_4.구조물공_수량(12.7)" xfId="74"/>
    <cellStyle name="_철근_수량(12.7)" xfId="75"/>
    <cellStyle name="AeE­ [0]_2000¼OER " xfId="119"/>
    <cellStyle name="AeE­_2000¼OER " xfId="120"/>
    <cellStyle name="AÞ¸¶ [0]_2000¼OER " xfId="121"/>
    <cellStyle name="AÞ¸¶_2000¼OER " xfId="122"/>
    <cellStyle name="C￥AØ_¿μ¾÷CoE² " xfId="123"/>
    <cellStyle name="category" xfId="124"/>
    <cellStyle name="Comma" xfId="125"/>
    <cellStyle name="Comma [0]_ SG&amp;A Bridge " xfId="126"/>
    <cellStyle name="Comma_ SG&amp;A Bridge " xfId="127"/>
    <cellStyle name="Comma0" xfId="128"/>
    <cellStyle name="Currency" xfId="129"/>
    <cellStyle name="Currency [0]_ SG&amp;A Bridge " xfId="130"/>
    <cellStyle name="Currency_ SG&amp;A Bridge " xfId="131"/>
    <cellStyle name="Currency0" xfId="132"/>
    <cellStyle name="Date" xfId="133"/>
    <cellStyle name="F2" xfId="134"/>
    <cellStyle name="F3" xfId="135"/>
    <cellStyle name="F4" xfId="136"/>
    <cellStyle name="F5" xfId="137"/>
    <cellStyle name="F6" xfId="138"/>
    <cellStyle name="F7" xfId="139"/>
    <cellStyle name="F8" xfId="140"/>
    <cellStyle name="Fixed" xfId="141"/>
    <cellStyle name="Grey" xfId="142"/>
    <cellStyle name="HEADER" xfId="143"/>
    <cellStyle name="Header1" xfId="144"/>
    <cellStyle name="Header2" xfId="145"/>
    <cellStyle name="Heading 1" xfId="146"/>
    <cellStyle name="Heading 2" xfId="147"/>
    <cellStyle name="Heading1" xfId="148"/>
    <cellStyle name="Heading2" xfId="149"/>
    <cellStyle name="Input [yellow]" xfId="150"/>
    <cellStyle name="Model" xfId="151"/>
    <cellStyle name="Normal - Style1" xfId="153"/>
    <cellStyle name="Normal - 유형1" xfId="152"/>
    <cellStyle name="Normal_ SG&amp;A Bridge " xfId="154"/>
    <cellStyle name="Percent" xfId="155"/>
    <cellStyle name="Percent [2]" xfId="156"/>
    <cellStyle name="Percent_08-오산리수량산출" xfId="157"/>
    <cellStyle name="subhead" xfId="158"/>
    <cellStyle name="title [1]" xfId="159"/>
    <cellStyle name="title [2]" xfId="160"/>
    <cellStyle name="Total" xfId="161"/>
    <cellStyle name="고정출력1" xfId="93"/>
    <cellStyle name="고정출력2" xfId="94"/>
    <cellStyle name="날짜" xfId="95"/>
    <cellStyle name="달러" xfId="96"/>
    <cellStyle name="뒤에 오는 하이퍼링크_1차포장공1" xfId="97"/>
    <cellStyle name="똿뗦먛귟 [0.00]_PRODUCT DETAIL Q1" xfId="98"/>
    <cellStyle name="똿뗦먛귟_PRODUCT DETAIL Q1" xfId="99"/>
    <cellStyle name="믅됞 [0.00]_PRODUCT DETAIL Q1" xfId="100"/>
    <cellStyle name="믅됞_PRODUCT DETAIL Q1" xfId="101"/>
    <cellStyle name="백분율 [0]" xfId="102"/>
    <cellStyle name="백분율 [2]" xfId="103"/>
    <cellStyle name="뷭?_BOOKSHIP" xfId="104"/>
    <cellStyle name="스타일 1" xfId="105"/>
    <cellStyle name="스타일 2" xfId="106"/>
    <cellStyle name="스타일 3" xfId="107"/>
    <cellStyle name="스타일 4" xfId="108"/>
    <cellStyle name="자리수" xfId="109"/>
    <cellStyle name="자리수0" xfId="110"/>
    <cellStyle name="지정되지 않음" xfId="111"/>
    <cellStyle name="콤마 [0]_ 4.하중계산  " xfId="112"/>
    <cellStyle name="콤마 [2]" xfId="113"/>
    <cellStyle name="콤마_ 4.하중계산  " xfId="114"/>
    <cellStyle name="통화 [0㉝〸" xfId="115"/>
    <cellStyle name="표준" xfId="0" builtinId="0"/>
    <cellStyle name="표준 2 2" xfId="116"/>
    <cellStyle name="표준_표지" xfId="117"/>
    <cellStyle name="합산" xfId="1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5224;&#51221;&#50864;\&#45224;&#51221;&#50864;\My%20Documents\DATA2\&#54633;&#47532;&#49885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44600;\C\My%20Documents\&#44592;&#53440;\projct\ANSAN\EXL\GONG181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44600;\C\My%20Documents\&#44592;&#53440;\projct\ANSAN\EXL\gongs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4861;&#49328;&#52380;\&#45224;&#52492;&#51648;&#44396;\&#49688;&#47049;(&#45224;&#5249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44600;\C\&#51060;&#52384;&#44428;\2000FILE\&#50857;&#51064;&#50864;&#49688;&#44277;\&#49688;&#47049;&#49328;&#52636;&#49436;\U&#54805;&#54540;&#47464;&#442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력"/>
      <sheetName val="괴산 (1)"/>
      <sheetName val="괴산 (2)"/>
      <sheetName val="괴산 (3)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간 지"/>
      <sheetName val="1.설계조건"/>
      <sheetName val="BOX 설계"/>
      <sheetName val="SAP DATA"/>
      <sheetName val="단면력 집계"/>
      <sheetName val="구체철근량"/>
      <sheetName val="사용성 검토"/>
      <sheetName val="주철근조립도"/>
      <sheetName val="말뚝지지력산정"/>
      <sheetName val="부력안정검토"/>
      <sheetName val="L형옹벽식측구단위수량(일반부)"/>
      <sheetName val="L형옹벽식측구연장조서"/>
      <sheetName val="L형옹벽식측구수량집계"/>
      <sheetName val="L형측구단위수량(절토)"/>
      <sheetName val="L형측구연장조서(절토)"/>
      <sheetName val="L형측구수량집계(절토)"/>
      <sheetName val="암거날개수량H=2.0"/>
      <sheetName val="암거날개조서"/>
      <sheetName val="암거날개벽수량집계표"/>
      <sheetName val="암거단위수량(2.5X2.0)"/>
      <sheetName val="암거설치조서"/>
      <sheetName val="암거수량집계표"/>
      <sheetName val="관공단위수량"/>
      <sheetName val="횡배수수량산출"/>
      <sheetName val="횡배수설치조서"/>
      <sheetName val="횡배수수량집계"/>
      <sheetName val="우수받이"/>
      <sheetName val="우수받이설치조서"/>
      <sheetName val="우수받이수량집계표"/>
      <sheetName val="배수공수량집계"/>
      <sheetName val="몰탈재료산출"/>
      <sheetName val="토적표"/>
      <sheetName val="토공집계표"/>
      <sheetName val="토공분석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9">
          <cell r="J19">
            <v>350</v>
          </cell>
        </row>
        <row r="22">
          <cell r="L22">
            <v>20</v>
          </cell>
        </row>
        <row r="116">
          <cell r="F116">
            <v>2.5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토적집계표"/>
      <sheetName val="토적표"/>
      <sheetName val="3BL공동구 수량"/>
      <sheetName val="3BL수량집계"/>
      <sheetName val="45BL공동구수량"/>
      <sheetName val="50BL공동구 수량 "/>
      <sheetName val="45,50BL수량집계"/>
      <sheetName val="수량집계표"/>
      <sheetName val="L형옹벽식측구단위수량(일반부)"/>
      <sheetName val="L형옹벽식측구연장조서"/>
      <sheetName val="L형옹벽식측구수량집계"/>
      <sheetName val="L형측구단위수량(절토)"/>
      <sheetName val="L형측구연장조서(절토)"/>
      <sheetName val="L형측구수량집계(절토)"/>
      <sheetName val="암거날개수량H=2.0"/>
      <sheetName val="암거날개조서"/>
      <sheetName val="암거날개벽수량집계표"/>
      <sheetName val="암거단위수량(2.5X2.0)"/>
      <sheetName val="암거설치조서"/>
      <sheetName val="암거수량집계표"/>
      <sheetName val="관공단위수량"/>
      <sheetName val="횡배수수량산출"/>
      <sheetName val="횡배수설치조서"/>
      <sheetName val="횡배수수량집계"/>
      <sheetName val="우수받이"/>
      <sheetName val="우수받이설치조서"/>
      <sheetName val="우수받이수량집계표"/>
      <sheetName val="배수공수량집계"/>
      <sheetName val="몰탈재료산출"/>
      <sheetName val="토공집계표"/>
      <sheetName val="토공분석표"/>
      <sheetName val="3BL공Ù공Ù수량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레미콘집계"/>
      <sheetName val="자재집계표"/>
      <sheetName val="축제공집계"/>
      <sheetName val="더돋기"/>
      <sheetName val="호안집계"/>
      <sheetName val="스톤조서"/>
      <sheetName val="스톤수량"/>
      <sheetName val="스톤단위"/>
      <sheetName val="앙카조서"/>
      <sheetName val="앙카수량"/>
      <sheetName val="앙카단위"/>
      <sheetName val="돌망태조서"/>
      <sheetName val="돌망태수량"/>
      <sheetName val="돌망태단위"/>
      <sheetName val="배수공총괄표"/>
      <sheetName val="모르터산출"/>
      <sheetName val="횡배수관집계"/>
      <sheetName val="횡배수관조서"/>
      <sheetName val="횡배;구체집"/>
      <sheetName val="횡배;구체단위"/>
      <sheetName val="횡배;토공집"/>
      <sheetName val="횡배토공"/>
      <sheetName val="평균터파기고"/>
      <sheetName val="횡배수;날개"/>
      <sheetName val="횡날단위"/>
      <sheetName val="암거총"/>
      <sheetName val="연장조서"/>
      <sheetName val="구체집계"/>
      <sheetName val="암거단위"/>
      <sheetName val="토공집계"/>
      <sheetName val="토공수량"/>
      <sheetName val="평터파기고"/>
      <sheetName val="날개구체수량;집"/>
      <sheetName val="날개단위"/>
      <sheetName val="구조물공집계"/>
      <sheetName val="모르터산출 (2)"/>
      <sheetName val="교량집계"/>
      <sheetName val="교량6-6-6"/>
      <sheetName val="교량 (2)8-7-8"/>
      <sheetName val="박스집계"/>
      <sheetName val="철근집계"/>
      <sheetName val="3련 BOX"/>
      <sheetName val="1련 BOX"/>
      <sheetName val="공제집계"/>
      <sheetName val="제수변실"/>
      <sheetName val="공기변실"/>
      <sheetName val="포장집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콘크리트포장"/>
      <sheetName val="진입도로포장산출"/>
      <sheetName val="진입부포장면적위치조서"/>
      <sheetName val="진입부수량집계표"/>
      <sheetName val="콘크리트포장집계표"/>
      <sheetName val="포장공집계"/>
      <sheetName val="토적표"/>
      <sheetName val="토공집계표"/>
      <sheetName val="토공분석표"/>
      <sheetName val="집계표"/>
      <sheetName val="자재대"/>
      <sheetName val="간지"/>
      <sheetName val="표지"/>
      <sheetName val="플륨관집계"/>
      <sheetName val="산출근거"/>
      <sheetName val="U형플륨관"/>
      <sheetName val="U형플륨관토공"/>
      <sheetName val="단위토공"/>
      <sheetName val="L형옹벽식측구단위수량(일반부)"/>
      <sheetName val="L형옹벽식측구연장조서"/>
      <sheetName val="L형옹벽식측구수량집계"/>
      <sheetName val="L형측구단위수량(절토)"/>
      <sheetName val="L형측구연장조서(절토)"/>
      <sheetName val="L형측구수량집계(절토)"/>
      <sheetName val="암거날개수량H=2.0"/>
      <sheetName val="암거날개조서"/>
      <sheetName val="암거날개벽수량집계표"/>
      <sheetName val="암거단위수량(2.5X2.0)"/>
      <sheetName val="암거설치조서"/>
      <sheetName val="암거수량집계표"/>
      <sheetName val="관공단위수량"/>
      <sheetName val="횡배수수량산출"/>
      <sheetName val="횡배수설치조서"/>
      <sheetName val="횡배수수량집계"/>
      <sheetName val="우수받이"/>
      <sheetName val="우수받이설치조서"/>
      <sheetName val="우수받이수량집계표"/>
      <sheetName val="배수공수량집계"/>
      <sheetName val="몰탈재료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76"/>
  <sheetViews>
    <sheetView view="pageBreakPreview" zoomScale="85" zoomScaleNormal="100" zoomScaleSheetLayoutView="85" workbookViewId="0">
      <selection activeCell="D22" sqref="D22"/>
    </sheetView>
  </sheetViews>
  <sheetFormatPr defaultRowHeight="13.5"/>
  <cols>
    <col min="1" max="11" width="7.77734375" style="31" customWidth="1"/>
    <col min="12" max="16384" width="8.88671875" style="31"/>
  </cols>
  <sheetData>
    <row r="4" spans="1:11">
      <c r="A4" s="66" t="s">
        <v>29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27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ht="10.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1" ht="46.5">
      <c r="A7" s="68" t="s">
        <v>26</v>
      </c>
      <c r="B7" s="68"/>
      <c r="C7" s="68"/>
      <c r="D7" s="68"/>
      <c r="E7" s="68"/>
      <c r="F7" s="68"/>
      <c r="G7" s="68"/>
      <c r="H7" s="68"/>
      <c r="I7" s="68"/>
      <c r="J7" s="68"/>
      <c r="K7" s="68"/>
    </row>
    <row r="8" spans="1:11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11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</row>
    <row r="10" spans="1:11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</row>
    <row r="11" spans="1:11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1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1:11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</row>
    <row r="15" spans="1:11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</row>
    <row r="17" spans="1:1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spans="1:1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</row>
    <row r="19" spans="1:1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</row>
    <row r="20" spans="1:1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</row>
    <row r="21" spans="1:1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</row>
    <row r="22" spans="1:1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</row>
    <row r="23" spans="1:1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</row>
    <row r="26" spans="1:1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</row>
    <row r="27" spans="1:1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</row>
    <row r="28" spans="1:1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</row>
    <row r="29" spans="1:11" ht="33.75">
      <c r="A29" s="69" t="s">
        <v>27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</row>
    <row r="30" spans="1:1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</row>
    <row r="31" spans="1:1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spans="1:11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1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1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</row>
    <row r="39" spans="1:11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</row>
    <row r="40" spans="1:11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</row>
    <row r="41" spans="1:1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39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35.25">
      <c r="A47" s="67" t="s">
        <v>28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</row>
    <row r="48" spans="1:11" ht="35.25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</row>
    <row r="49" spans="1:11" ht="45.75">
      <c r="A49" s="33"/>
      <c r="B49" s="33"/>
      <c r="C49" s="33"/>
      <c r="D49" s="33"/>
      <c r="E49" s="33"/>
      <c r="F49" s="33"/>
      <c r="G49" s="33"/>
      <c r="H49" s="33"/>
      <c r="I49" s="32"/>
      <c r="J49" s="32"/>
      <c r="K49" s="32"/>
    </row>
    <row r="50" spans="1:11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1:1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</row>
    <row r="59" spans="1:1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</row>
    <row r="60" spans="1:1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</row>
    <row r="61" spans="1:1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</row>
    <row r="62" spans="1:1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</row>
    <row r="63" spans="1:1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</row>
    <row r="64" spans="1:1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</row>
    <row r="65" spans="1:1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</row>
    <row r="66" spans="1:1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</row>
    <row r="67" spans="1:1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</row>
    <row r="68" spans="1:1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</row>
    <row r="69" spans="1:1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</row>
    <row r="70" spans="1:1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</row>
    <row r="74" spans="1:11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</row>
    <row r="75" spans="1:11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</row>
    <row r="76" spans="1:1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</row>
  </sheetData>
  <mergeCells count="6">
    <mergeCell ref="A4:K6"/>
    <mergeCell ref="A48:K48"/>
    <mergeCell ref="A7:K7"/>
    <mergeCell ref="A29:K29"/>
    <mergeCell ref="A47:K47"/>
    <mergeCell ref="A9:K11"/>
  </mergeCells>
  <phoneticPr fontId="1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</sheetPr>
  <dimension ref="A1:K74"/>
  <sheetViews>
    <sheetView view="pageBreakPreview" zoomScaleNormal="100" zoomScaleSheetLayoutView="100" workbookViewId="0">
      <selection activeCell="D22" sqref="D22"/>
    </sheetView>
  </sheetViews>
  <sheetFormatPr defaultColWidth="10.88671875" defaultRowHeight="30.75" customHeight="1"/>
  <cols>
    <col min="1" max="1" width="8.77734375" style="1" customWidth="1"/>
    <col min="2" max="2" width="10.88671875" style="1" customWidth="1"/>
    <col min="3" max="4" width="9.109375" style="1" customWidth="1"/>
    <col min="5" max="5" width="10" style="1" customWidth="1"/>
    <col min="6" max="10" width="9.109375" style="1" customWidth="1"/>
    <col min="11" max="11" width="11.6640625" style="1" customWidth="1"/>
    <col min="12" max="16384" width="10.88671875" style="1"/>
  </cols>
  <sheetData>
    <row r="1" spans="1:11" ht="24" customHeight="1">
      <c r="A1" s="73" t="s">
        <v>159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24" customHeight="1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ht="24" customHeight="1">
      <c r="A3" s="84" t="s">
        <v>19</v>
      </c>
      <c r="B3" s="87" t="s">
        <v>20</v>
      </c>
      <c r="C3" s="75" t="s">
        <v>157</v>
      </c>
      <c r="D3" s="76"/>
      <c r="E3" s="76"/>
      <c r="F3" s="76"/>
      <c r="G3" s="76"/>
      <c r="H3" s="76"/>
      <c r="I3" s="76"/>
      <c r="J3" s="77"/>
      <c r="K3" s="78" t="s">
        <v>21</v>
      </c>
    </row>
    <row r="4" spans="1:11" ht="24" customHeight="1">
      <c r="A4" s="85"/>
      <c r="B4" s="88"/>
      <c r="C4" s="81" t="s">
        <v>22</v>
      </c>
      <c r="D4" s="82"/>
      <c r="E4" s="82"/>
      <c r="F4" s="82"/>
      <c r="G4" s="82"/>
      <c r="H4" s="83"/>
      <c r="I4" s="71" t="s">
        <v>23</v>
      </c>
      <c r="J4" s="71" t="s">
        <v>15</v>
      </c>
      <c r="K4" s="79"/>
    </row>
    <row r="5" spans="1:11" ht="24" customHeight="1">
      <c r="A5" s="86"/>
      <c r="B5" s="89"/>
      <c r="C5" s="19" t="s">
        <v>24</v>
      </c>
      <c r="D5" s="19" t="s">
        <v>150</v>
      </c>
      <c r="E5" s="19" t="s">
        <v>131</v>
      </c>
      <c r="F5" s="19"/>
      <c r="G5" s="19"/>
      <c r="H5" s="19" t="s">
        <v>25</v>
      </c>
      <c r="I5" s="72"/>
      <c r="J5" s="72"/>
      <c r="K5" s="80"/>
    </row>
    <row r="6" spans="1:11" ht="27" customHeight="1">
      <c r="A6" s="20" t="s">
        <v>158</v>
      </c>
      <c r="B6" s="21">
        <f>'토지조서(배수로)-1공구'!F17+'토지조서(배수로)-1공구'!F19+'토지조서(배수로)-1공구'!F23</f>
        <v>514</v>
      </c>
      <c r="C6" s="21"/>
      <c r="D6" s="21"/>
      <c r="E6" s="21">
        <f>'토지조서(배수로)-1공구'!G17+'토지조서(배수로)-1공구'!G19+'토지조서(배수로)-1공구'!G23</f>
        <v>273</v>
      </c>
      <c r="F6" s="21"/>
      <c r="G6" s="21"/>
      <c r="H6" s="22">
        <f>SUM(C6:G6)</f>
        <v>273</v>
      </c>
      <c r="I6" s="22"/>
      <c r="J6" s="22">
        <f>H6+I6</f>
        <v>273</v>
      </c>
      <c r="K6" s="23"/>
    </row>
    <row r="7" spans="1:11" s="4" customFormat="1" ht="27" customHeight="1">
      <c r="A7" s="24" t="s">
        <v>1</v>
      </c>
      <c r="B7" s="25">
        <f>'토지조서(배수로)-1공구'!F10+'토지조서(배수로)-1공구'!F25</f>
        <v>3289</v>
      </c>
      <c r="C7" s="25"/>
      <c r="D7" s="25">
        <f>'토지조서(배수로)-1공구'!G10+'토지조서(배수로)-1공구'!G25</f>
        <v>25</v>
      </c>
      <c r="E7" s="25"/>
      <c r="F7" s="25"/>
      <c r="G7" s="25"/>
      <c r="H7" s="25">
        <f>SUM(C7:G7)</f>
        <v>25</v>
      </c>
      <c r="I7" s="25"/>
      <c r="J7" s="25">
        <f>H7+I7</f>
        <v>25</v>
      </c>
      <c r="K7" s="26"/>
    </row>
    <row r="8" spans="1:11" s="4" customFormat="1" ht="27" customHeight="1">
      <c r="A8" s="24" t="s">
        <v>0</v>
      </c>
      <c r="B8" s="25">
        <f>'토지조서(배수로)-1공구'!F5+'토지조서(배수로)-1공구'!F6+'토지조서(배수로)-1공구'!F9+'토지조서(배수로)-1공구'!F11+'토지조서(배수로)-1공구'!F12+'토지조서(배수로)-1공구'!F13+'토지조서(배수로)-1공구'!F14+'토지조서(배수로)-1공구'!F15+'토지조서(배수로)-1공구'!F18+'토지조서(배수로)-1공구'!F21+'토지조서(배수로)-1공구'!F24</f>
        <v>11193</v>
      </c>
      <c r="C8" s="25">
        <f>'토지조서(배수로)-1공구'!G5+'토지조서(배수로)-1공구'!G12+'토지조서(배수로)-1공구'!G13+'토지조서(배수로)-1공구'!G14+'토지조서(배수로)-1공구'!G15+'토지조서(배수로)-1공구'!G18+'토지조서(배수로)-1공구'!G21+'토지조서(배수로)-1공구'!G24</f>
        <v>1019</v>
      </c>
      <c r="D8" s="25"/>
      <c r="E8" s="25">
        <f>'토지조서(배수로)-1공구'!G9+'토지조서(배수로)-1공구'!G11</f>
        <v>178</v>
      </c>
      <c r="F8" s="25"/>
      <c r="G8" s="25"/>
      <c r="H8" s="25">
        <f>SUM(C8:G8)</f>
        <v>1197</v>
      </c>
      <c r="I8" s="25">
        <f>'토지조서(배수로)-1공구'!G6</f>
        <v>13</v>
      </c>
      <c r="J8" s="25">
        <f>H8+I8</f>
        <v>1210</v>
      </c>
      <c r="K8" s="27"/>
    </row>
    <row r="9" spans="1:11" ht="27" customHeight="1">
      <c r="A9" s="28" t="s">
        <v>154</v>
      </c>
      <c r="B9" s="17">
        <f>'토지조서(배수로)-1공구'!F7+'토지조서(배수로)-1공구'!F8+'토지조서(배수로)-1공구'!F16+'토지조서(배수로)-1공구'!F20+'토지조서(배수로)-1공구'!F22</f>
        <v>263</v>
      </c>
      <c r="C9" s="17"/>
      <c r="D9" s="17"/>
      <c r="E9" s="17">
        <f>'토지조서(배수로)-1공구'!G7+'토지조서(배수로)-1공구'!G8+'토지조서(배수로)-1공구'!G16+'토지조서(배수로)-1공구'!G20+'토지조서(배수로)-1공구'!G22</f>
        <v>159</v>
      </c>
      <c r="F9" s="17"/>
      <c r="G9" s="17"/>
      <c r="H9" s="25">
        <f>SUM(C9:G9)</f>
        <v>159</v>
      </c>
      <c r="I9" s="17"/>
      <c r="J9" s="25">
        <f>H9+I9</f>
        <v>159</v>
      </c>
      <c r="K9" s="18"/>
    </row>
    <row r="10" spans="1:11" ht="27" customHeight="1">
      <c r="A10" s="44" t="s">
        <v>15</v>
      </c>
      <c r="B10" s="45">
        <f t="shared" ref="B10:J10" si="0">SUM(B6:B9)</f>
        <v>15259</v>
      </c>
      <c r="C10" s="45">
        <f t="shared" si="0"/>
        <v>1019</v>
      </c>
      <c r="D10" s="45">
        <f t="shared" si="0"/>
        <v>25</v>
      </c>
      <c r="E10" s="45">
        <f t="shared" si="0"/>
        <v>610</v>
      </c>
      <c r="F10" s="45">
        <f t="shared" si="0"/>
        <v>0</v>
      </c>
      <c r="G10" s="45">
        <f t="shared" si="0"/>
        <v>0</v>
      </c>
      <c r="H10" s="45">
        <f t="shared" si="0"/>
        <v>1654</v>
      </c>
      <c r="I10" s="45">
        <f t="shared" si="0"/>
        <v>13</v>
      </c>
      <c r="J10" s="45">
        <f t="shared" si="0"/>
        <v>1667</v>
      </c>
      <c r="K10" s="46"/>
    </row>
    <row r="11" spans="1:11" ht="30.75" customHeight="1">
      <c r="J11" s="1">
        <f>J10+'집계표(소유자별)-3공구'!K13</f>
        <v>5447</v>
      </c>
    </row>
    <row r="12" spans="1:11" ht="30.75" customHeight="1">
      <c r="B12" s="1">
        <f>B10+'집계표(소유자별)-3공구'!B13</f>
        <v>34891</v>
      </c>
    </row>
    <row r="15" spans="1:11" ht="13.5" customHeight="1"/>
    <row r="16" spans="1:11" ht="13.5" customHeight="1"/>
    <row r="44" spans="1:1" ht="12.75" customHeight="1"/>
    <row r="45" spans="1:1" ht="12.75" customHeight="1">
      <c r="A45" s="1" t="s">
        <v>2</v>
      </c>
    </row>
    <row r="73" spans="1:1" ht="14.25" customHeight="1"/>
    <row r="74" spans="1:1" ht="14.25" customHeight="1">
      <c r="A74" s="1" t="s">
        <v>3</v>
      </c>
    </row>
  </sheetData>
  <mergeCells count="8">
    <mergeCell ref="J4:J5"/>
    <mergeCell ref="A1:K2"/>
    <mergeCell ref="C3:J3"/>
    <mergeCell ref="K3:K5"/>
    <mergeCell ref="C4:H4"/>
    <mergeCell ref="I4:I5"/>
    <mergeCell ref="A3:A5"/>
    <mergeCell ref="B3:B5"/>
  </mergeCells>
  <phoneticPr fontId="1" type="noConversion"/>
  <printOptions horizontalCentered="1"/>
  <pageMargins left="0.39370078740157483" right="0.19685039370078741" top="0.78740157480314965" bottom="0.78740157480314965" header="0.39370078740157483" footer="0.3937007874015748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indexed="18"/>
  </sheetPr>
  <dimension ref="A1:L28"/>
  <sheetViews>
    <sheetView view="pageBreakPreview" zoomScaleNormal="100" zoomScaleSheetLayoutView="100" workbookViewId="0">
      <selection activeCell="D22" sqref="D22"/>
    </sheetView>
  </sheetViews>
  <sheetFormatPr defaultRowHeight="27.95" customHeight="1"/>
  <cols>
    <col min="1" max="1" width="4.5546875" style="2" customWidth="1"/>
    <col min="2" max="3" width="5" style="2" customWidth="1"/>
    <col min="4" max="4" width="8.33203125" style="2" customWidth="1"/>
    <col min="5" max="5" width="4.21875" style="2" customWidth="1"/>
    <col min="6" max="7" width="7.77734375" style="3" customWidth="1"/>
    <col min="8" max="8" width="12.77734375" style="3" customWidth="1"/>
    <col min="9" max="9" width="16.21875" style="3" customWidth="1"/>
    <col min="10" max="10" width="9.77734375" style="2" hidden="1" customWidth="1"/>
    <col min="11" max="11" width="20.6640625" style="3" hidden="1" customWidth="1"/>
    <col min="12" max="12" width="7" style="2" customWidth="1"/>
    <col min="13" max="16384" width="8.88671875" style="2"/>
  </cols>
  <sheetData>
    <row r="1" spans="1:12" ht="23.25" customHeight="1">
      <c r="A1" s="92" t="s">
        <v>160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23.2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ht="23.25" customHeight="1">
      <c r="A3" s="102" t="s">
        <v>4</v>
      </c>
      <c r="B3" s="96" t="s">
        <v>5</v>
      </c>
      <c r="C3" s="96"/>
      <c r="D3" s="96"/>
      <c r="E3" s="96" t="s">
        <v>6</v>
      </c>
      <c r="F3" s="96" t="s">
        <v>7</v>
      </c>
      <c r="G3" s="98" t="s">
        <v>16</v>
      </c>
      <c r="H3" s="96" t="s">
        <v>8</v>
      </c>
      <c r="I3" s="96"/>
      <c r="J3" s="100" t="s">
        <v>9</v>
      </c>
      <c r="K3" s="101"/>
      <c r="L3" s="94" t="s">
        <v>10</v>
      </c>
    </row>
    <row r="4" spans="1:12" ht="23.25" customHeight="1">
      <c r="A4" s="103"/>
      <c r="B4" s="51" t="s">
        <v>17</v>
      </c>
      <c r="C4" s="51" t="s">
        <v>11</v>
      </c>
      <c r="D4" s="51" t="s">
        <v>12</v>
      </c>
      <c r="E4" s="97"/>
      <c r="F4" s="97"/>
      <c r="G4" s="99"/>
      <c r="H4" s="51" t="s">
        <v>13</v>
      </c>
      <c r="I4" s="51" t="s">
        <v>14</v>
      </c>
      <c r="J4" s="51" t="s">
        <v>13</v>
      </c>
      <c r="K4" s="51" t="s">
        <v>14</v>
      </c>
      <c r="L4" s="95"/>
    </row>
    <row r="5" spans="1:12" ht="23.25" customHeight="1">
      <c r="A5" s="52">
        <v>1</v>
      </c>
      <c r="B5" s="50" t="s">
        <v>30</v>
      </c>
      <c r="C5" s="50" t="s">
        <v>31</v>
      </c>
      <c r="D5" s="5" t="s">
        <v>61</v>
      </c>
      <c r="E5" s="50" t="s">
        <v>62</v>
      </c>
      <c r="F5" s="15">
        <v>7963</v>
      </c>
      <c r="G5" s="15">
        <f>380+23</f>
        <v>403</v>
      </c>
      <c r="H5" s="6" t="s">
        <v>127</v>
      </c>
      <c r="I5" s="6" t="s">
        <v>128</v>
      </c>
      <c r="J5" s="50"/>
      <c r="K5" s="7"/>
      <c r="L5" s="48"/>
    </row>
    <row r="6" spans="1:12" ht="23.25" customHeight="1">
      <c r="A6" s="8">
        <v>2</v>
      </c>
      <c r="B6" s="9" t="s">
        <v>18</v>
      </c>
      <c r="C6" s="9" t="s">
        <v>18</v>
      </c>
      <c r="D6" s="10" t="s">
        <v>63</v>
      </c>
      <c r="E6" s="9" t="s">
        <v>64</v>
      </c>
      <c r="F6" s="16">
        <v>13</v>
      </c>
      <c r="G6" s="16">
        <v>13</v>
      </c>
      <c r="H6" s="11" t="s">
        <v>129</v>
      </c>
      <c r="I6" s="12" t="s">
        <v>130</v>
      </c>
      <c r="J6" s="9"/>
      <c r="K6" s="13"/>
      <c r="L6" s="14" t="s">
        <v>161</v>
      </c>
    </row>
    <row r="7" spans="1:12" ht="23.25" customHeight="1">
      <c r="A7" s="8">
        <v>3</v>
      </c>
      <c r="B7" s="9" t="s">
        <v>18</v>
      </c>
      <c r="C7" s="9" t="s">
        <v>18</v>
      </c>
      <c r="D7" s="10" t="s">
        <v>65</v>
      </c>
      <c r="E7" s="9" t="s">
        <v>66</v>
      </c>
      <c r="F7" s="16">
        <v>58</v>
      </c>
      <c r="G7" s="16">
        <v>43</v>
      </c>
      <c r="H7" s="11" t="s">
        <v>131</v>
      </c>
      <c r="I7" s="12" t="s">
        <v>128</v>
      </c>
      <c r="J7" s="9"/>
      <c r="K7" s="13"/>
      <c r="L7" s="14"/>
    </row>
    <row r="8" spans="1:12" ht="23.25" customHeight="1">
      <c r="A8" s="8">
        <v>4</v>
      </c>
      <c r="B8" s="9" t="s">
        <v>18</v>
      </c>
      <c r="C8" s="9" t="s">
        <v>18</v>
      </c>
      <c r="D8" s="10" t="s">
        <v>67</v>
      </c>
      <c r="E8" s="9" t="s">
        <v>66</v>
      </c>
      <c r="F8" s="16">
        <v>9</v>
      </c>
      <c r="G8" s="16">
        <v>2</v>
      </c>
      <c r="H8" s="11" t="s">
        <v>131</v>
      </c>
      <c r="I8" s="12" t="s">
        <v>128</v>
      </c>
      <c r="J8" s="9"/>
      <c r="K8" s="13"/>
      <c r="L8" s="14"/>
    </row>
    <row r="9" spans="1:12" ht="23.25" customHeight="1">
      <c r="A9" s="8">
        <v>5</v>
      </c>
      <c r="B9" s="9" t="s">
        <v>18</v>
      </c>
      <c r="C9" s="9" t="s">
        <v>18</v>
      </c>
      <c r="D9" s="10" t="s">
        <v>68</v>
      </c>
      <c r="E9" s="9" t="s">
        <v>69</v>
      </c>
      <c r="F9" s="16">
        <v>208</v>
      </c>
      <c r="G9" s="16">
        <v>155</v>
      </c>
      <c r="H9" s="11" t="s">
        <v>132</v>
      </c>
      <c r="I9" s="12" t="s">
        <v>128</v>
      </c>
      <c r="J9" s="9"/>
      <c r="K9" s="13"/>
      <c r="L9" s="14"/>
    </row>
    <row r="10" spans="1:12" ht="23.25" customHeight="1">
      <c r="A10" s="8">
        <v>6</v>
      </c>
      <c r="B10" s="9" t="s">
        <v>18</v>
      </c>
      <c r="C10" s="9" t="s">
        <v>18</v>
      </c>
      <c r="D10" s="10" t="s">
        <v>70</v>
      </c>
      <c r="E10" s="9" t="s">
        <v>71</v>
      </c>
      <c r="F10" s="16">
        <v>889</v>
      </c>
      <c r="G10" s="16">
        <v>16</v>
      </c>
      <c r="H10" s="12" t="s">
        <v>163</v>
      </c>
      <c r="I10" s="12" t="s">
        <v>128</v>
      </c>
      <c r="J10" s="9"/>
      <c r="K10" s="13"/>
      <c r="L10" s="14"/>
    </row>
    <row r="11" spans="1:12" ht="23.25" customHeight="1">
      <c r="A11" s="8">
        <v>7</v>
      </c>
      <c r="B11" s="9" t="s">
        <v>18</v>
      </c>
      <c r="C11" s="9" t="s">
        <v>18</v>
      </c>
      <c r="D11" s="10" t="s">
        <v>72</v>
      </c>
      <c r="E11" s="9" t="s">
        <v>69</v>
      </c>
      <c r="F11" s="16">
        <v>179</v>
      </c>
      <c r="G11" s="16">
        <v>23</v>
      </c>
      <c r="H11" s="11" t="s">
        <v>131</v>
      </c>
      <c r="I11" s="12" t="s">
        <v>128</v>
      </c>
      <c r="J11" s="9"/>
      <c r="K11" s="13"/>
      <c r="L11" s="14"/>
    </row>
    <row r="12" spans="1:12" ht="23.25" customHeight="1">
      <c r="A12" s="8">
        <v>8</v>
      </c>
      <c r="B12" s="9" t="s">
        <v>18</v>
      </c>
      <c r="C12" s="9" t="s">
        <v>18</v>
      </c>
      <c r="D12" s="10" t="s">
        <v>73</v>
      </c>
      <c r="E12" s="9" t="s">
        <v>69</v>
      </c>
      <c r="F12" s="16">
        <v>502</v>
      </c>
      <c r="G12" s="16">
        <f>17+108</f>
        <v>125</v>
      </c>
      <c r="H12" s="11" t="s">
        <v>127</v>
      </c>
      <c r="I12" s="12" t="s">
        <v>128</v>
      </c>
      <c r="J12" s="9"/>
      <c r="K12" s="13"/>
      <c r="L12" s="14"/>
    </row>
    <row r="13" spans="1:12" ht="23.25" customHeight="1">
      <c r="A13" s="8">
        <v>9</v>
      </c>
      <c r="B13" s="9" t="s">
        <v>18</v>
      </c>
      <c r="C13" s="9" t="s">
        <v>18</v>
      </c>
      <c r="D13" s="10" t="s">
        <v>74</v>
      </c>
      <c r="E13" s="9" t="s">
        <v>69</v>
      </c>
      <c r="F13" s="16">
        <v>248</v>
      </c>
      <c r="G13" s="16">
        <v>15</v>
      </c>
      <c r="H13" s="11" t="s">
        <v>127</v>
      </c>
      <c r="I13" s="12" t="s">
        <v>128</v>
      </c>
      <c r="J13" s="9"/>
      <c r="K13" s="13"/>
      <c r="L13" s="14"/>
    </row>
    <row r="14" spans="1:12" ht="23.25" customHeight="1">
      <c r="A14" s="8">
        <v>10</v>
      </c>
      <c r="B14" s="9" t="s">
        <v>18</v>
      </c>
      <c r="C14" s="9" t="s">
        <v>18</v>
      </c>
      <c r="D14" s="10" t="s">
        <v>75</v>
      </c>
      <c r="E14" s="9" t="s">
        <v>69</v>
      </c>
      <c r="F14" s="16">
        <v>23</v>
      </c>
      <c r="G14" s="16">
        <v>23</v>
      </c>
      <c r="H14" s="11" t="s">
        <v>127</v>
      </c>
      <c r="I14" s="12" t="s">
        <v>128</v>
      </c>
      <c r="J14" s="9"/>
      <c r="K14" s="13"/>
      <c r="L14" s="14" t="s">
        <v>125</v>
      </c>
    </row>
    <row r="15" spans="1:12" ht="23.25" customHeight="1">
      <c r="A15" s="8">
        <v>11</v>
      </c>
      <c r="B15" s="9" t="s">
        <v>18</v>
      </c>
      <c r="C15" s="9" t="s">
        <v>18</v>
      </c>
      <c r="D15" s="10" t="s">
        <v>76</v>
      </c>
      <c r="E15" s="9" t="s">
        <v>69</v>
      </c>
      <c r="F15" s="16">
        <v>10</v>
      </c>
      <c r="G15" s="16">
        <v>10</v>
      </c>
      <c r="H15" s="12" t="s">
        <v>127</v>
      </c>
      <c r="I15" s="12" t="s">
        <v>128</v>
      </c>
      <c r="J15" s="9"/>
      <c r="K15" s="13"/>
      <c r="L15" s="14" t="s">
        <v>125</v>
      </c>
    </row>
    <row r="16" spans="1:12" ht="23.25" customHeight="1">
      <c r="A16" s="8">
        <v>12</v>
      </c>
      <c r="B16" s="9" t="s">
        <v>18</v>
      </c>
      <c r="C16" s="9" t="s">
        <v>18</v>
      </c>
      <c r="D16" s="10" t="s">
        <v>77</v>
      </c>
      <c r="E16" s="9" t="s">
        <v>66</v>
      </c>
      <c r="F16" s="16">
        <v>45</v>
      </c>
      <c r="G16" s="16">
        <v>45</v>
      </c>
      <c r="H16" s="11" t="s">
        <v>131</v>
      </c>
      <c r="I16" s="12" t="s">
        <v>128</v>
      </c>
      <c r="J16" s="9"/>
      <c r="K16" s="13"/>
      <c r="L16" s="14" t="s">
        <v>125</v>
      </c>
    </row>
    <row r="17" spans="1:12" ht="23.25" customHeight="1">
      <c r="A17" s="8">
        <v>13</v>
      </c>
      <c r="B17" s="9" t="s">
        <v>18</v>
      </c>
      <c r="C17" s="9" t="s">
        <v>18</v>
      </c>
      <c r="D17" s="10" t="s">
        <v>78</v>
      </c>
      <c r="E17" s="9" t="s">
        <v>79</v>
      </c>
      <c r="F17" s="16">
        <v>4</v>
      </c>
      <c r="G17" s="16">
        <v>4</v>
      </c>
      <c r="H17" s="11" t="s">
        <v>131</v>
      </c>
      <c r="I17" s="12" t="s">
        <v>128</v>
      </c>
      <c r="J17" s="9"/>
      <c r="K17" s="13"/>
      <c r="L17" s="14" t="s">
        <v>125</v>
      </c>
    </row>
    <row r="18" spans="1:12" ht="23.25" customHeight="1">
      <c r="A18" s="8">
        <v>14</v>
      </c>
      <c r="B18" s="9" t="s">
        <v>18</v>
      </c>
      <c r="C18" s="9" t="s">
        <v>18</v>
      </c>
      <c r="D18" s="10" t="s">
        <v>80</v>
      </c>
      <c r="E18" s="9" t="s">
        <v>69</v>
      </c>
      <c r="F18" s="16">
        <v>149</v>
      </c>
      <c r="G18" s="16">
        <v>149</v>
      </c>
      <c r="H18" s="11" t="s">
        <v>127</v>
      </c>
      <c r="I18" s="12" t="s">
        <v>128</v>
      </c>
      <c r="J18" s="9"/>
      <c r="K18" s="13"/>
      <c r="L18" s="14" t="s">
        <v>125</v>
      </c>
    </row>
    <row r="19" spans="1:12" ht="23.25" customHeight="1">
      <c r="A19" s="8">
        <v>15</v>
      </c>
      <c r="B19" s="9" t="s">
        <v>18</v>
      </c>
      <c r="C19" s="9" t="s">
        <v>18</v>
      </c>
      <c r="D19" s="10" t="s">
        <v>81</v>
      </c>
      <c r="E19" s="9" t="s">
        <v>79</v>
      </c>
      <c r="F19" s="16">
        <v>2</v>
      </c>
      <c r="G19" s="16">
        <v>2</v>
      </c>
      <c r="H19" s="12" t="s">
        <v>131</v>
      </c>
      <c r="I19" s="12" t="s">
        <v>128</v>
      </c>
      <c r="J19" s="9"/>
      <c r="K19" s="13"/>
      <c r="L19" s="14" t="s">
        <v>87</v>
      </c>
    </row>
    <row r="20" spans="1:12" ht="23.25" customHeight="1">
      <c r="A20" s="8">
        <v>16</v>
      </c>
      <c r="B20" s="9" t="s">
        <v>18</v>
      </c>
      <c r="C20" s="9" t="s">
        <v>18</v>
      </c>
      <c r="D20" s="10" t="s">
        <v>82</v>
      </c>
      <c r="E20" s="9" t="s">
        <v>66</v>
      </c>
      <c r="F20" s="16">
        <v>36</v>
      </c>
      <c r="G20" s="16">
        <v>16</v>
      </c>
      <c r="H20" s="11" t="s">
        <v>131</v>
      </c>
      <c r="I20" s="12" t="s">
        <v>128</v>
      </c>
      <c r="J20" s="9"/>
      <c r="K20" s="13"/>
      <c r="L20" s="14"/>
    </row>
    <row r="21" spans="1:12" ht="23.25" customHeight="1">
      <c r="A21" s="8">
        <v>17</v>
      </c>
      <c r="B21" s="9" t="s">
        <v>18</v>
      </c>
      <c r="C21" s="9" t="s">
        <v>18</v>
      </c>
      <c r="D21" s="10" t="s">
        <v>83</v>
      </c>
      <c r="E21" s="9" t="s">
        <v>69</v>
      </c>
      <c r="F21" s="16">
        <v>110</v>
      </c>
      <c r="G21" s="16">
        <v>13</v>
      </c>
      <c r="H21" s="11" t="s">
        <v>133</v>
      </c>
      <c r="I21" s="12" t="s">
        <v>128</v>
      </c>
      <c r="J21" s="9"/>
      <c r="K21" s="13"/>
      <c r="L21" s="14"/>
    </row>
    <row r="22" spans="1:12" ht="23.25" customHeight="1">
      <c r="A22" s="8">
        <v>18</v>
      </c>
      <c r="B22" s="9" t="s">
        <v>18</v>
      </c>
      <c r="C22" s="9" t="s">
        <v>18</v>
      </c>
      <c r="D22" s="10" t="s">
        <v>84</v>
      </c>
      <c r="E22" s="9" t="s">
        <v>66</v>
      </c>
      <c r="F22" s="16">
        <v>115</v>
      </c>
      <c r="G22" s="16">
        <v>53</v>
      </c>
      <c r="H22" s="11" t="s">
        <v>131</v>
      </c>
      <c r="I22" s="12" t="s">
        <v>128</v>
      </c>
      <c r="J22" s="9"/>
      <c r="K22" s="13"/>
      <c r="L22" s="14"/>
    </row>
    <row r="23" spans="1:12" ht="23.25" customHeight="1">
      <c r="A23" s="8">
        <v>19</v>
      </c>
      <c r="B23" s="34" t="s">
        <v>18</v>
      </c>
      <c r="C23" s="34" t="s">
        <v>18</v>
      </c>
      <c r="D23" s="35" t="s">
        <v>85</v>
      </c>
      <c r="E23" s="34" t="s">
        <v>79</v>
      </c>
      <c r="F23" s="36">
        <v>508</v>
      </c>
      <c r="G23" s="36">
        <v>267</v>
      </c>
      <c r="H23" s="37" t="s">
        <v>131</v>
      </c>
      <c r="I23" s="37" t="s">
        <v>128</v>
      </c>
      <c r="J23" s="34"/>
      <c r="K23" s="38"/>
      <c r="L23" s="39"/>
    </row>
    <row r="24" spans="1:12" ht="23.25" customHeight="1">
      <c r="A24" s="8">
        <v>20</v>
      </c>
      <c r="B24" s="34" t="s">
        <v>18</v>
      </c>
      <c r="C24" s="34" t="s">
        <v>18</v>
      </c>
      <c r="D24" s="35" t="s">
        <v>86</v>
      </c>
      <c r="E24" s="34" t="s">
        <v>69</v>
      </c>
      <c r="F24" s="36">
        <v>1788</v>
      </c>
      <c r="G24" s="36">
        <v>281</v>
      </c>
      <c r="H24" s="37" t="s">
        <v>133</v>
      </c>
      <c r="I24" s="37" t="s">
        <v>128</v>
      </c>
      <c r="J24" s="34"/>
      <c r="K24" s="38"/>
      <c r="L24" s="39"/>
    </row>
    <row r="25" spans="1:12" ht="23.25" customHeight="1">
      <c r="A25" s="8">
        <v>21</v>
      </c>
      <c r="B25" s="34" t="s">
        <v>18</v>
      </c>
      <c r="C25" s="34" t="s">
        <v>18</v>
      </c>
      <c r="D25" s="35" t="s">
        <v>107</v>
      </c>
      <c r="E25" s="34" t="s">
        <v>100</v>
      </c>
      <c r="F25" s="36">
        <v>2400</v>
      </c>
      <c r="G25" s="36">
        <v>9</v>
      </c>
      <c r="H25" s="37" t="s">
        <v>134</v>
      </c>
      <c r="I25" s="37" t="s">
        <v>128</v>
      </c>
      <c r="J25" s="34"/>
      <c r="K25" s="38"/>
      <c r="L25" s="39"/>
    </row>
    <row r="26" spans="1:12" ht="23.25" customHeight="1">
      <c r="A26" s="90" t="s">
        <v>15</v>
      </c>
      <c r="B26" s="91"/>
      <c r="C26" s="91"/>
      <c r="D26" s="91"/>
      <c r="E26" s="47"/>
      <c r="F26" s="40">
        <f>SUM(F5:F25)</f>
        <v>15259</v>
      </c>
      <c r="G26" s="40">
        <f>SUM(G5:G25)</f>
        <v>1667</v>
      </c>
      <c r="H26" s="41"/>
      <c r="I26" s="41"/>
      <c r="J26" s="41"/>
      <c r="K26" s="42"/>
      <c r="L26" s="43"/>
    </row>
    <row r="27" spans="1:12" ht="24.75" customHeight="1">
      <c r="G27" s="3">
        <v>1734</v>
      </c>
    </row>
    <row r="28" spans="1:12" ht="24.75" customHeight="1">
      <c r="G28" s="3">
        <f>G26-G27</f>
        <v>-67</v>
      </c>
    </row>
  </sheetData>
  <mergeCells count="10">
    <mergeCell ref="A26:D26"/>
    <mergeCell ref="A1:L2"/>
    <mergeCell ref="L3:L4"/>
    <mergeCell ref="E3:E4"/>
    <mergeCell ref="F3:F4"/>
    <mergeCell ref="B3:D3"/>
    <mergeCell ref="H3:I3"/>
    <mergeCell ref="G3:G4"/>
    <mergeCell ref="J3:K3"/>
    <mergeCell ref="A3:A4"/>
  </mergeCells>
  <phoneticPr fontId="1" type="noConversion"/>
  <printOptions horizontalCentered="1"/>
  <pageMargins left="0.35433070866141736" right="0.35433070866141736" top="0.74803149606299213" bottom="0.70866141732283472" header="0.47244094488188981" footer="0.55118110236220474"/>
  <pageSetup paperSize="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3"/>
  </sheetPr>
  <dimension ref="A1:L77"/>
  <sheetViews>
    <sheetView view="pageBreakPreview" zoomScaleNormal="100" zoomScaleSheetLayoutView="100" workbookViewId="0">
      <selection activeCell="D22" sqref="D22"/>
    </sheetView>
  </sheetViews>
  <sheetFormatPr defaultColWidth="10.88671875" defaultRowHeight="30.75" customHeight="1"/>
  <cols>
    <col min="1" max="1" width="8.77734375" style="4" customWidth="1"/>
    <col min="2" max="2" width="10.88671875" style="4" customWidth="1"/>
    <col min="3" max="4" width="9.109375" style="4" customWidth="1"/>
    <col min="5" max="5" width="10" style="4" customWidth="1"/>
    <col min="6" max="11" width="9.109375" style="4" customWidth="1"/>
    <col min="12" max="12" width="11.6640625" style="4" customWidth="1"/>
    <col min="13" max="16384" width="10.88671875" style="4"/>
  </cols>
  <sheetData>
    <row r="1" spans="1:12" ht="24" customHeight="1">
      <c r="A1" s="106" t="s">
        <v>162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ht="24" customHeight="1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</row>
    <row r="3" spans="1:12" ht="24" customHeight="1">
      <c r="A3" s="117" t="s">
        <v>51</v>
      </c>
      <c r="B3" s="120" t="s">
        <v>52</v>
      </c>
      <c r="C3" s="108" t="s">
        <v>53</v>
      </c>
      <c r="D3" s="109"/>
      <c r="E3" s="109"/>
      <c r="F3" s="109"/>
      <c r="G3" s="109"/>
      <c r="H3" s="109"/>
      <c r="I3" s="109"/>
      <c r="J3" s="109"/>
      <c r="K3" s="110"/>
      <c r="L3" s="111" t="s">
        <v>54</v>
      </c>
    </row>
    <row r="4" spans="1:12" ht="24" customHeight="1">
      <c r="A4" s="118"/>
      <c r="B4" s="121"/>
      <c r="C4" s="114" t="s">
        <v>55</v>
      </c>
      <c r="D4" s="115"/>
      <c r="E4" s="115"/>
      <c r="F4" s="115"/>
      <c r="G4" s="115"/>
      <c r="H4" s="115"/>
      <c r="I4" s="116"/>
      <c r="J4" s="104" t="s">
        <v>56</v>
      </c>
      <c r="K4" s="104" t="s">
        <v>49</v>
      </c>
      <c r="L4" s="112"/>
    </row>
    <row r="5" spans="1:12" ht="24" customHeight="1">
      <c r="A5" s="119"/>
      <c r="B5" s="122"/>
      <c r="C5" s="29" t="s">
        <v>57</v>
      </c>
      <c r="D5" s="29" t="s">
        <v>150</v>
      </c>
      <c r="E5" s="29" t="s">
        <v>151</v>
      </c>
      <c r="F5" s="29" t="s">
        <v>149</v>
      </c>
      <c r="G5" s="29" t="s">
        <v>137</v>
      </c>
      <c r="H5" s="29" t="s">
        <v>47</v>
      </c>
      <c r="I5" s="29" t="s">
        <v>58</v>
      </c>
      <c r="J5" s="105"/>
      <c r="K5" s="105"/>
      <c r="L5" s="113"/>
    </row>
    <row r="6" spans="1:12" ht="27" customHeight="1">
      <c r="A6" s="60" t="s">
        <v>46</v>
      </c>
      <c r="B6" s="22"/>
      <c r="C6" s="22"/>
      <c r="D6" s="22"/>
      <c r="E6" s="22"/>
      <c r="F6" s="22"/>
      <c r="G6" s="22"/>
      <c r="H6" s="22">
        <f>'토지조서(3공구)'!G21</f>
        <v>212</v>
      </c>
      <c r="I6" s="22">
        <f>SUM(C6:H6)</f>
        <v>212</v>
      </c>
      <c r="J6" s="22"/>
      <c r="K6" s="22">
        <f t="shared" ref="K6:K12" si="0">I6+J6</f>
        <v>212</v>
      </c>
      <c r="L6" s="23"/>
    </row>
    <row r="7" spans="1:12" ht="27" customHeight="1">
      <c r="A7" s="24" t="s">
        <v>152</v>
      </c>
      <c r="B7" s="25">
        <f>'토지조서(3공구)'!F5</f>
        <v>15</v>
      </c>
      <c r="C7" s="25"/>
      <c r="D7" s="25"/>
      <c r="E7" s="25"/>
      <c r="F7" s="25"/>
      <c r="G7" s="25"/>
      <c r="H7" s="25"/>
      <c r="I7" s="25"/>
      <c r="J7" s="25">
        <f>'토지조서(3공구)'!G5</f>
        <v>15</v>
      </c>
      <c r="K7" s="25">
        <f t="shared" si="0"/>
        <v>15</v>
      </c>
      <c r="L7" s="26"/>
    </row>
    <row r="8" spans="1:12" ht="27" customHeight="1">
      <c r="A8" s="24" t="s">
        <v>153</v>
      </c>
      <c r="B8" s="25">
        <f>'토지조서(3공구)'!F6+'토지조서(3공구)'!F7+'토지조서(3공구)'!F10+'토지조서(3공구)'!F15+'토지조서(3공구)'!F26</f>
        <v>4234</v>
      </c>
      <c r="C8" s="25"/>
      <c r="D8" s="25">
        <f>'토지조서(3공구)'!G6+'토지조서(3공구)'!G7+'토지조서(3공구)'!G10+'토지조서(3공구)'!G15+'토지조서(3공구)'!G26</f>
        <v>295</v>
      </c>
      <c r="E8" s="25"/>
      <c r="F8" s="25"/>
      <c r="G8" s="25"/>
      <c r="H8" s="25"/>
      <c r="I8" s="25">
        <f>SUM(C8:H8)</f>
        <v>295</v>
      </c>
      <c r="J8" s="25"/>
      <c r="K8" s="25">
        <f t="shared" si="0"/>
        <v>295</v>
      </c>
      <c r="L8" s="26"/>
    </row>
    <row r="9" spans="1:12" ht="27" customHeight="1">
      <c r="A9" s="24" t="s">
        <v>0</v>
      </c>
      <c r="B9" s="25">
        <f>'토지조서(3공구)'!F8+'토지조서(3공구)'!F9+'토지조서(3공구)'!F11+'토지조서(3공구)'!F13+'토지조서(3공구)'!F14+'토지조서(3공구)'!F17+'토지조서(3공구)'!F19+'토지조서(3공구)'!F23+'토지조서(3공구)'!F24+'토지조서(3공구)'!F25+'토지조서(3공구)'!F27+'토지조서(3공구)'!F29+'토지조서(3공구)'!F30+'토지조서(3공구)'!F31+'토지조서(3공구)'!F32+'토지조서(3공구)'!F33+'토지조서(3공구)'!F34</f>
        <v>13803</v>
      </c>
      <c r="C9" s="25">
        <f>'토지조서(3공구)'!G11+'토지조서(3공구)'!G25+'토지조서(3공구)'!G32+'토지조서(3공구)'!G33+'토지조서(3공구)'!G34</f>
        <v>2224</v>
      </c>
      <c r="D9" s="25">
        <f>'토지조서(3공구)'!G9+'토지조서(3공구)'!G14+'토지조서(3공구)'!G29+'토지조서(3공구)'!G30+'토지조서(3공구)'!G31</f>
        <v>373</v>
      </c>
      <c r="E9" s="25"/>
      <c r="F9" s="25"/>
      <c r="G9" s="25">
        <f>'토지조서(3공구)'!G23+'토지조서(3공구)'!G24+'토지조서(3공구)'!G27</f>
        <v>47</v>
      </c>
      <c r="H9" s="25"/>
      <c r="I9" s="25">
        <f>SUM(C9:H9)</f>
        <v>2644</v>
      </c>
      <c r="J9" s="25">
        <f>'토지조서(3공구)'!G8+'토지조서(3공구)'!G13+'토지조서(3공구)'!G17+'토지조서(3공구)'!G19</f>
        <v>320</v>
      </c>
      <c r="K9" s="25">
        <f t="shared" si="0"/>
        <v>2964</v>
      </c>
      <c r="L9" s="27"/>
    </row>
    <row r="10" spans="1:12" ht="27" customHeight="1">
      <c r="A10" s="24" t="s">
        <v>154</v>
      </c>
      <c r="B10" s="25">
        <f>'토지조서(3공구)'!F12+'토지조서(3공구)'!F16+'토지조서(3공구)'!F28</f>
        <v>397</v>
      </c>
      <c r="C10" s="25"/>
      <c r="D10" s="25"/>
      <c r="E10" s="25"/>
      <c r="F10" s="25">
        <f>'토지조서(3공구)'!G12+'토지조서(3공구)'!G28</f>
        <v>180</v>
      </c>
      <c r="G10" s="25"/>
      <c r="H10" s="25"/>
      <c r="I10" s="25">
        <f>SUM(C10:H10)</f>
        <v>180</v>
      </c>
      <c r="J10" s="25">
        <f>'토지조서(3공구)'!G16</f>
        <v>29</v>
      </c>
      <c r="K10" s="25">
        <f t="shared" si="0"/>
        <v>209</v>
      </c>
      <c r="L10" s="26"/>
    </row>
    <row r="11" spans="1:12" ht="27" customHeight="1">
      <c r="A11" s="24" t="s">
        <v>155</v>
      </c>
      <c r="B11" s="25">
        <f>'토지조서(3공구)'!F18+'토지조서(3공구)'!F22</f>
        <v>417</v>
      </c>
      <c r="C11" s="25"/>
      <c r="D11" s="25"/>
      <c r="E11" s="25"/>
      <c r="F11" s="25">
        <f>'토지조서(3공구)'!G22</f>
        <v>60</v>
      </c>
      <c r="G11" s="25"/>
      <c r="H11" s="25"/>
      <c r="I11" s="25">
        <f>SUM(C11:H11)</f>
        <v>60</v>
      </c>
      <c r="J11" s="25">
        <f>'토지조서(3공구)'!G18</f>
        <v>5</v>
      </c>
      <c r="K11" s="25">
        <f t="shared" si="0"/>
        <v>65</v>
      </c>
      <c r="L11" s="26"/>
    </row>
    <row r="12" spans="1:12" ht="27" customHeight="1">
      <c r="A12" s="61" t="s">
        <v>156</v>
      </c>
      <c r="B12" s="29">
        <f>'토지조서(3공구)'!F20</f>
        <v>766</v>
      </c>
      <c r="C12" s="29"/>
      <c r="D12" s="29"/>
      <c r="E12" s="29">
        <f>'토지조서(3공구)'!G20</f>
        <v>20</v>
      </c>
      <c r="F12" s="29"/>
      <c r="G12" s="29"/>
      <c r="H12" s="29"/>
      <c r="I12" s="29">
        <f>SUM(C12:H12)</f>
        <v>20</v>
      </c>
      <c r="J12" s="29"/>
      <c r="K12" s="25">
        <f t="shared" si="0"/>
        <v>20</v>
      </c>
      <c r="L12" s="30"/>
    </row>
    <row r="13" spans="1:12" ht="27" customHeight="1">
      <c r="A13" s="62" t="s">
        <v>15</v>
      </c>
      <c r="B13" s="63">
        <f t="shared" ref="B13:K13" si="1">SUM(B6:B12)</f>
        <v>19632</v>
      </c>
      <c r="C13" s="63">
        <f t="shared" si="1"/>
        <v>2224</v>
      </c>
      <c r="D13" s="63">
        <f t="shared" si="1"/>
        <v>668</v>
      </c>
      <c r="E13" s="63">
        <f t="shared" si="1"/>
        <v>20</v>
      </c>
      <c r="F13" s="63">
        <f t="shared" si="1"/>
        <v>240</v>
      </c>
      <c r="G13" s="63">
        <f t="shared" si="1"/>
        <v>47</v>
      </c>
      <c r="H13" s="63">
        <f t="shared" si="1"/>
        <v>212</v>
      </c>
      <c r="I13" s="63">
        <f t="shared" si="1"/>
        <v>3411</v>
      </c>
      <c r="J13" s="63">
        <f t="shared" si="1"/>
        <v>369</v>
      </c>
      <c r="K13" s="63">
        <f t="shared" si="1"/>
        <v>3780</v>
      </c>
      <c r="L13" s="64"/>
    </row>
    <row r="18" ht="13.5" customHeight="1"/>
    <row r="19" ht="13.5" customHeight="1"/>
    <row r="47" spans="1:1" ht="12.75" customHeight="1"/>
    <row r="48" spans="1:1" ht="12.75" customHeight="1">
      <c r="A48" s="4" t="s">
        <v>59</v>
      </c>
    </row>
    <row r="76" spans="1:1" ht="14.25" customHeight="1"/>
    <row r="77" spans="1:1" ht="14.25" customHeight="1">
      <c r="A77" s="4" t="s">
        <v>60</v>
      </c>
    </row>
  </sheetData>
  <mergeCells count="8">
    <mergeCell ref="K4:K5"/>
    <mergeCell ref="A1:L2"/>
    <mergeCell ref="C3:K3"/>
    <mergeCell ref="L3:L5"/>
    <mergeCell ref="C4:I4"/>
    <mergeCell ref="J4:J5"/>
    <mergeCell ref="A3:A5"/>
    <mergeCell ref="B3:B5"/>
  </mergeCells>
  <phoneticPr fontId="1" type="noConversion"/>
  <printOptions horizontalCentered="1"/>
  <pageMargins left="0.39370078740157483" right="0.19685039370078741" top="0.78740157480314965" bottom="0.78740157480314965" header="0.39370078740157483" footer="0.39370078740157483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3"/>
  </sheetPr>
  <dimension ref="A1:N37"/>
  <sheetViews>
    <sheetView tabSelected="1" view="pageBreakPreview" zoomScaleNormal="100" zoomScaleSheetLayoutView="100" workbookViewId="0">
      <selection activeCell="A3" sqref="A3:A4"/>
    </sheetView>
  </sheetViews>
  <sheetFormatPr defaultRowHeight="27.95" customHeight="1"/>
  <cols>
    <col min="1" max="1" width="4.5546875" style="2" customWidth="1"/>
    <col min="2" max="3" width="5" style="2" customWidth="1"/>
    <col min="4" max="4" width="8.33203125" style="2" customWidth="1"/>
    <col min="5" max="5" width="4.21875" style="2" customWidth="1"/>
    <col min="6" max="7" width="7.77734375" style="3" customWidth="1"/>
    <col min="8" max="8" width="10.44140625" style="3" customWidth="1"/>
    <col min="9" max="9" width="14.6640625" style="3" customWidth="1"/>
    <col min="10" max="10" width="9.77734375" style="2" hidden="1" customWidth="1"/>
    <col min="11" max="11" width="20.6640625" style="3" hidden="1" customWidth="1"/>
    <col min="12" max="12" width="7" style="2" customWidth="1"/>
    <col min="13" max="16384" width="8.88671875" style="2"/>
  </cols>
  <sheetData>
    <row r="1" spans="1:12" ht="23.25" customHeight="1">
      <c r="A1" s="92" t="s">
        <v>168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23.2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ht="19.5" customHeight="1">
      <c r="A3" s="102" t="s">
        <v>32</v>
      </c>
      <c r="B3" s="96" t="s">
        <v>33</v>
      </c>
      <c r="C3" s="96"/>
      <c r="D3" s="96"/>
      <c r="E3" s="96" t="s">
        <v>34</v>
      </c>
      <c r="F3" s="96" t="s">
        <v>35</v>
      </c>
      <c r="G3" s="98" t="s">
        <v>36</v>
      </c>
      <c r="H3" s="96" t="s">
        <v>37</v>
      </c>
      <c r="I3" s="96"/>
      <c r="J3" s="100" t="s">
        <v>38</v>
      </c>
      <c r="K3" s="101"/>
      <c r="L3" s="94" t="s">
        <v>39</v>
      </c>
    </row>
    <row r="4" spans="1:12" ht="19.5" customHeight="1">
      <c r="A4" s="103"/>
      <c r="B4" s="51" t="s">
        <v>40</v>
      </c>
      <c r="C4" s="51" t="s">
        <v>41</v>
      </c>
      <c r="D4" s="51" t="s">
        <v>42</v>
      </c>
      <c r="E4" s="97"/>
      <c r="F4" s="97"/>
      <c r="G4" s="99"/>
      <c r="H4" s="51" t="s">
        <v>43</v>
      </c>
      <c r="I4" s="51" t="s">
        <v>44</v>
      </c>
      <c r="J4" s="51" t="s">
        <v>43</v>
      </c>
      <c r="K4" s="51" t="s">
        <v>44</v>
      </c>
      <c r="L4" s="95"/>
    </row>
    <row r="5" spans="1:12" ht="27" customHeight="1">
      <c r="A5" s="52">
        <v>1</v>
      </c>
      <c r="B5" s="50" t="s">
        <v>45</v>
      </c>
      <c r="C5" s="50" t="s">
        <v>50</v>
      </c>
      <c r="D5" s="5" t="s">
        <v>164</v>
      </c>
      <c r="E5" s="50" t="s">
        <v>88</v>
      </c>
      <c r="F5" s="15">
        <v>15</v>
      </c>
      <c r="G5" s="15">
        <v>15</v>
      </c>
      <c r="H5" s="65" t="s">
        <v>141</v>
      </c>
      <c r="I5" s="6" t="s">
        <v>142</v>
      </c>
      <c r="J5" s="50"/>
      <c r="K5" s="7"/>
      <c r="L5" s="48"/>
    </row>
    <row r="6" spans="1:12" ht="19.5" customHeight="1">
      <c r="A6" s="8">
        <v>2</v>
      </c>
      <c r="B6" s="9" t="s">
        <v>48</v>
      </c>
      <c r="C6" s="9" t="s">
        <v>48</v>
      </c>
      <c r="D6" s="10" t="s">
        <v>108</v>
      </c>
      <c r="E6" s="9" t="s">
        <v>71</v>
      </c>
      <c r="F6" s="16">
        <v>75</v>
      </c>
      <c r="G6" s="16">
        <v>48</v>
      </c>
      <c r="H6" s="11" t="s">
        <v>138</v>
      </c>
      <c r="I6" s="12" t="s">
        <v>128</v>
      </c>
      <c r="J6" s="9"/>
      <c r="K6" s="13"/>
      <c r="L6" s="14"/>
    </row>
    <row r="7" spans="1:12" ht="19.5" customHeight="1">
      <c r="A7" s="8">
        <v>3</v>
      </c>
      <c r="B7" s="9" t="s">
        <v>48</v>
      </c>
      <c r="C7" s="9" t="s">
        <v>48</v>
      </c>
      <c r="D7" s="10" t="s">
        <v>89</v>
      </c>
      <c r="E7" s="9" t="s">
        <v>71</v>
      </c>
      <c r="F7" s="16">
        <v>477</v>
      </c>
      <c r="G7" s="16">
        <v>33</v>
      </c>
      <c r="H7" s="11" t="s">
        <v>136</v>
      </c>
      <c r="I7" s="12" t="s">
        <v>128</v>
      </c>
      <c r="J7" s="9"/>
      <c r="K7" s="13"/>
      <c r="L7" s="14"/>
    </row>
    <row r="8" spans="1:12" ht="19.5" customHeight="1">
      <c r="A8" s="8">
        <v>4</v>
      </c>
      <c r="B8" s="9" t="s">
        <v>48</v>
      </c>
      <c r="C8" s="9" t="s">
        <v>48</v>
      </c>
      <c r="D8" s="10" t="s">
        <v>111</v>
      </c>
      <c r="E8" s="9" t="s">
        <v>62</v>
      </c>
      <c r="F8" s="16">
        <v>30</v>
      </c>
      <c r="G8" s="16">
        <v>30</v>
      </c>
      <c r="H8" s="11" t="s">
        <v>139</v>
      </c>
      <c r="I8" s="12" t="s">
        <v>140</v>
      </c>
      <c r="J8" s="9"/>
      <c r="K8" s="13"/>
      <c r="L8" s="14" t="s">
        <v>87</v>
      </c>
    </row>
    <row r="9" spans="1:12" ht="19.5" customHeight="1">
      <c r="A9" s="8">
        <v>5</v>
      </c>
      <c r="B9" s="9" t="s">
        <v>48</v>
      </c>
      <c r="C9" s="9" t="s">
        <v>48</v>
      </c>
      <c r="D9" s="10" t="s">
        <v>90</v>
      </c>
      <c r="E9" s="9" t="s">
        <v>69</v>
      </c>
      <c r="F9" s="16">
        <v>647</v>
      </c>
      <c r="G9" s="16">
        <v>30</v>
      </c>
      <c r="H9" s="11" t="s">
        <v>136</v>
      </c>
      <c r="I9" s="12" t="s">
        <v>128</v>
      </c>
      <c r="J9" s="9"/>
      <c r="K9" s="13"/>
      <c r="L9" s="14"/>
    </row>
    <row r="10" spans="1:12" ht="19.5" customHeight="1">
      <c r="A10" s="8">
        <v>6</v>
      </c>
      <c r="B10" s="9" t="s">
        <v>48</v>
      </c>
      <c r="C10" s="9" t="s">
        <v>48</v>
      </c>
      <c r="D10" s="10" t="s">
        <v>126</v>
      </c>
      <c r="E10" s="9" t="s">
        <v>71</v>
      </c>
      <c r="F10" s="16">
        <v>28</v>
      </c>
      <c r="G10" s="16">
        <v>28</v>
      </c>
      <c r="H10" s="11" t="s">
        <v>138</v>
      </c>
      <c r="I10" s="12" t="s">
        <v>128</v>
      </c>
      <c r="J10" s="9"/>
      <c r="K10" s="13"/>
      <c r="L10" s="14" t="s">
        <v>87</v>
      </c>
    </row>
    <row r="11" spans="1:12" ht="19.5" customHeight="1">
      <c r="A11" s="8">
        <v>7</v>
      </c>
      <c r="B11" s="9" t="s">
        <v>48</v>
      </c>
      <c r="C11" s="9" t="s">
        <v>48</v>
      </c>
      <c r="D11" s="10" t="s">
        <v>112</v>
      </c>
      <c r="E11" s="9" t="s">
        <v>62</v>
      </c>
      <c r="F11" s="16">
        <v>30</v>
      </c>
      <c r="G11" s="16">
        <v>30</v>
      </c>
      <c r="H11" s="11" t="s">
        <v>133</v>
      </c>
      <c r="I11" s="12" t="s">
        <v>128</v>
      </c>
      <c r="J11" s="9"/>
      <c r="K11" s="13"/>
      <c r="L11" s="14"/>
    </row>
    <row r="12" spans="1:12" ht="19.5" customHeight="1">
      <c r="A12" s="8">
        <v>8</v>
      </c>
      <c r="B12" s="9" t="s">
        <v>48</v>
      </c>
      <c r="C12" s="9" t="s">
        <v>48</v>
      </c>
      <c r="D12" s="10" t="s">
        <v>91</v>
      </c>
      <c r="E12" s="9" t="s">
        <v>66</v>
      </c>
      <c r="F12" s="16">
        <v>275</v>
      </c>
      <c r="G12" s="16">
        <v>112</v>
      </c>
      <c r="H12" s="11" t="s">
        <v>131</v>
      </c>
      <c r="I12" s="12"/>
      <c r="J12" s="9"/>
      <c r="K12" s="13"/>
      <c r="L12" s="14"/>
    </row>
    <row r="13" spans="1:12" ht="19.5" customHeight="1">
      <c r="A13" s="8">
        <v>9</v>
      </c>
      <c r="B13" s="9" t="s">
        <v>48</v>
      </c>
      <c r="C13" s="9" t="s">
        <v>48</v>
      </c>
      <c r="D13" s="10" t="s">
        <v>92</v>
      </c>
      <c r="E13" s="9" t="s">
        <v>69</v>
      </c>
      <c r="F13" s="16">
        <v>175</v>
      </c>
      <c r="G13" s="16">
        <v>175</v>
      </c>
      <c r="H13" s="11" t="s">
        <v>143</v>
      </c>
      <c r="I13" s="12" t="s">
        <v>144</v>
      </c>
      <c r="J13" s="9"/>
      <c r="K13" s="13"/>
      <c r="L13" s="14" t="s">
        <v>87</v>
      </c>
    </row>
    <row r="14" spans="1:12" ht="19.5" customHeight="1">
      <c r="A14" s="8">
        <v>10</v>
      </c>
      <c r="B14" s="9" t="s">
        <v>48</v>
      </c>
      <c r="C14" s="9" t="s">
        <v>48</v>
      </c>
      <c r="D14" s="10" t="s">
        <v>93</v>
      </c>
      <c r="E14" s="9" t="s">
        <v>94</v>
      </c>
      <c r="F14" s="16">
        <v>10</v>
      </c>
      <c r="G14" s="16">
        <v>10</v>
      </c>
      <c r="H14" s="12" t="s">
        <v>135</v>
      </c>
      <c r="I14" s="12" t="s">
        <v>128</v>
      </c>
      <c r="J14" s="9"/>
      <c r="K14" s="13"/>
      <c r="L14" s="14" t="s">
        <v>95</v>
      </c>
    </row>
    <row r="15" spans="1:12" ht="19.5" customHeight="1">
      <c r="A15" s="8">
        <v>11</v>
      </c>
      <c r="B15" s="9" t="s">
        <v>48</v>
      </c>
      <c r="C15" s="9" t="s">
        <v>48</v>
      </c>
      <c r="D15" s="10" t="s">
        <v>96</v>
      </c>
      <c r="E15" s="9" t="s">
        <v>145</v>
      </c>
      <c r="F15" s="16">
        <v>1483</v>
      </c>
      <c r="G15" s="16">
        <v>4</v>
      </c>
      <c r="H15" s="11" t="s">
        <v>136</v>
      </c>
      <c r="I15" s="12" t="s">
        <v>128</v>
      </c>
      <c r="J15" s="9"/>
      <c r="K15" s="13"/>
      <c r="L15" s="14"/>
    </row>
    <row r="16" spans="1:12" ht="19.5" customHeight="1">
      <c r="A16" s="8">
        <v>12</v>
      </c>
      <c r="B16" s="9" t="s">
        <v>48</v>
      </c>
      <c r="C16" s="9" t="s">
        <v>48</v>
      </c>
      <c r="D16" s="10" t="s">
        <v>165</v>
      </c>
      <c r="E16" s="9" t="s">
        <v>97</v>
      </c>
      <c r="F16" s="16">
        <v>29</v>
      </c>
      <c r="G16" s="16">
        <v>29</v>
      </c>
      <c r="H16" s="11" t="s">
        <v>166</v>
      </c>
      <c r="I16" s="12" t="s">
        <v>146</v>
      </c>
      <c r="J16" s="9"/>
      <c r="K16" s="13"/>
      <c r="L16" s="14"/>
    </row>
    <row r="17" spans="1:12" ht="19.5" customHeight="1">
      <c r="A17" s="8">
        <v>13</v>
      </c>
      <c r="B17" s="9" t="s">
        <v>48</v>
      </c>
      <c r="C17" s="9" t="s">
        <v>48</v>
      </c>
      <c r="D17" s="10" t="s">
        <v>147</v>
      </c>
      <c r="E17" s="9" t="s">
        <v>94</v>
      </c>
      <c r="F17" s="16">
        <v>46</v>
      </c>
      <c r="G17" s="16">
        <v>46</v>
      </c>
      <c r="H17" s="11" t="s">
        <v>166</v>
      </c>
      <c r="I17" s="12" t="s">
        <v>146</v>
      </c>
      <c r="J17" s="9"/>
      <c r="K17" s="13"/>
      <c r="L17" s="14" t="s">
        <v>114</v>
      </c>
    </row>
    <row r="18" spans="1:12" ht="19.5" customHeight="1">
      <c r="A18" s="8">
        <v>14</v>
      </c>
      <c r="B18" s="9" t="s">
        <v>48</v>
      </c>
      <c r="C18" s="9" t="s">
        <v>48</v>
      </c>
      <c r="D18" s="10" t="s">
        <v>167</v>
      </c>
      <c r="E18" s="9" t="s">
        <v>98</v>
      </c>
      <c r="F18" s="16">
        <v>5</v>
      </c>
      <c r="G18" s="16">
        <v>5</v>
      </c>
      <c r="H18" s="11" t="s">
        <v>166</v>
      </c>
      <c r="I18" s="12" t="s">
        <v>146</v>
      </c>
      <c r="J18" s="9"/>
      <c r="K18" s="13"/>
      <c r="L18" s="14"/>
    </row>
    <row r="19" spans="1:12" ht="19.5" customHeight="1">
      <c r="A19" s="8">
        <v>15</v>
      </c>
      <c r="B19" s="9" t="s">
        <v>48</v>
      </c>
      <c r="C19" s="9" t="s">
        <v>48</v>
      </c>
      <c r="D19" s="10" t="s">
        <v>99</v>
      </c>
      <c r="E19" s="9" t="s">
        <v>94</v>
      </c>
      <c r="F19" s="16">
        <v>69</v>
      </c>
      <c r="G19" s="16">
        <v>69</v>
      </c>
      <c r="H19" s="11" t="s">
        <v>166</v>
      </c>
      <c r="I19" s="12" t="s">
        <v>146</v>
      </c>
      <c r="J19" s="9"/>
      <c r="K19" s="13"/>
      <c r="L19" s="14" t="s">
        <v>114</v>
      </c>
    </row>
    <row r="20" spans="1:12" ht="19.5" customHeight="1">
      <c r="A20" s="8">
        <v>17</v>
      </c>
      <c r="B20" s="9" t="s">
        <v>48</v>
      </c>
      <c r="C20" s="9" t="s">
        <v>48</v>
      </c>
      <c r="D20" s="10" t="s">
        <v>101</v>
      </c>
      <c r="E20" s="9" t="s">
        <v>102</v>
      </c>
      <c r="F20" s="16">
        <v>766</v>
      </c>
      <c r="G20" s="16">
        <v>20</v>
      </c>
      <c r="H20" s="11" t="s">
        <v>148</v>
      </c>
      <c r="I20" s="12" t="s">
        <v>128</v>
      </c>
      <c r="J20" s="9"/>
      <c r="K20" s="13"/>
      <c r="L20" s="14"/>
    </row>
    <row r="21" spans="1:12" ht="19.5" customHeight="1">
      <c r="A21" s="8">
        <v>18</v>
      </c>
      <c r="B21" s="9" t="s">
        <v>48</v>
      </c>
      <c r="C21" s="9" t="s">
        <v>48</v>
      </c>
      <c r="D21" s="10" t="s">
        <v>104</v>
      </c>
      <c r="E21" s="9" t="s">
        <v>105</v>
      </c>
      <c r="F21" s="16"/>
      <c r="G21" s="16">
        <v>212</v>
      </c>
      <c r="H21" s="11"/>
      <c r="I21" s="12"/>
      <c r="J21" s="9"/>
      <c r="K21" s="13"/>
      <c r="L21" s="14" t="s">
        <v>106</v>
      </c>
    </row>
    <row r="22" spans="1:12" ht="19.5" customHeight="1">
      <c r="A22" s="8">
        <v>19</v>
      </c>
      <c r="B22" s="9" t="s">
        <v>48</v>
      </c>
      <c r="C22" s="9" t="s">
        <v>48</v>
      </c>
      <c r="D22" s="10" t="s">
        <v>109</v>
      </c>
      <c r="E22" s="9" t="s">
        <v>110</v>
      </c>
      <c r="F22" s="16">
        <v>412</v>
      </c>
      <c r="G22" s="16">
        <v>60</v>
      </c>
      <c r="H22" s="12" t="s">
        <v>131</v>
      </c>
      <c r="I22" s="12" t="s">
        <v>128</v>
      </c>
      <c r="J22" s="9"/>
      <c r="K22" s="13"/>
      <c r="L22" s="14"/>
    </row>
    <row r="23" spans="1:12" ht="19.5" customHeight="1">
      <c r="A23" s="8">
        <v>20</v>
      </c>
      <c r="B23" s="9" t="s">
        <v>48</v>
      </c>
      <c r="C23" s="9" t="s">
        <v>48</v>
      </c>
      <c r="D23" s="10" t="s">
        <v>124</v>
      </c>
      <c r="E23" s="9" t="s">
        <v>62</v>
      </c>
      <c r="F23" s="16">
        <v>99</v>
      </c>
      <c r="G23" s="16">
        <v>6</v>
      </c>
      <c r="H23" s="11" t="s">
        <v>137</v>
      </c>
      <c r="I23" s="12" t="s">
        <v>128</v>
      </c>
      <c r="J23" s="9"/>
      <c r="K23" s="13"/>
      <c r="L23" s="14"/>
    </row>
    <row r="24" spans="1:12" ht="19.5" customHeight="1">
      <c r="A24" s="8">
        <v>21</v>
      </c>
      <c r="B24" s="9" t="s">
        <v>48</v>
      </c>
      <c r="C24" s="9" t="s">
        <v>48</v>
      </c>
      <c r="D24" s="10" t="s">
        <v>123</v>
      </c>
      <c r="E24" s="9" t="s">
        <v>62</v>
      </c>
      <c r="F24" s="16">
        <v>668</v>
      </c>
      <c r="G24" s="16">
        <v>15</v>
      </c>
      <c r="H24" s="11" t="s">
        <v>137</v>
      </c>
      <c r="I24" s="12" t="s">
        <v>128</v>
      </c>
      <c r="J24" s="9"/>
      <c r="K24" s="13"/>
      <c r="L24" s="14"/>
    </row>
    <row r="25" spans="1:12" ht="19.5" customHeight="1">
      <c r="A25" s="8">
        <v>22</v>
      </c>
      <c r="B25" s="9" t="s">
        <v>48</v>
      </c>
      <c r="C25" s="9" t="s">
        <v>48</v>
      </c>
      <c r="D25" s="10" t="s">
        <v>122</v>
      </c>
      <c r="E25" s="9" t="s">
        <v>62</v>
      </c>
      <c r="F25" s="16">
        <v>297</v>
      </c>
      <c r="G25" s="16">
        <v>226</v>
      </c>
      <c r="H25" s="11" t="s">
        <v>127</v>
      </c>
      <c r="I25" s="12" t="s">
        <v>128</v>
      </c>
      <c r="J25" s="9"/>
      <c r="K25" s="13"/>
      <c r="L25" s="14"/>
    </row>
    <row r="26" spans="1:12" ht="19.5" customHeight="1">
      <c r="A26" s="8">
        <v>23</v>
      </c>
      <c r="B26" s="9" t="s">
        <v>48</v>
      </c>
      <c r="C26" s="9" t="s">
        <v>48</v>
      </c>
      <c r="D26" s="10" t="s">
        <v>121</v>
      </c>
      <c r="E26" s="9" t="s">
        <v>71</v>
      </c>
      <c r="F26" s="16">
        <v>2171</v>
      </c>
      <c r="G26" s="16">
        <v>182</v>
      </c>
      <c r="H26" s="11" t="s">
        <v>136</v>
      </c>
      <c r="I26" s="12" t="s">
        <v>128</v>
      </c>
      <c r="J26" s="9"/>
      <c r="K26" s="13"/>
      <c r="L26" s="14"/>
    </row>
    <row r="27" spans="1:12" ht="19.5" customHeight="1">
      <c r="A27" s="8">
        <v>24</v>
      </c>
      <c r="B27" s="9" t="s">
        <v>48</v>
      </c>
      <c r="C27" s="9" t="s">
        <v>48</v>
      </c>
      <c r="D27" s="10" t="s">
        <v>119</v>
      </c>
      <c r="E27" s="9" t="s">
        <v>62</v>
      </c>
      <c r="F27" s="16">
        <v>84</v>
      </c>
      <c r="G27" s="16">
        <v>26</v>
      </c>
      <c r="H27" s="12" t="s">
        <v>137</v>
      </c>
      <c r="I27" s="12" t="s">
        <v>128</v>
      </c>
      <c r="J27" s="9"/>
      <c r="K27" s="13"/>
      <c r="L27" s="14"/>
    </row>
    <row r="28" spans="1:12" ht="19.5" customHeight="1">
      <c r="A28" s="8">
        <v>25</v>
      </c>
      <c r="B28" s="9" t="s">
        <v>48</v>
      </c>
      <c r="C28" s="9" t="s">
        <v>48</v>
      </c>
      <c r="D28" s="10" t="s">
        <v>120</v>
      </c>
      <c r="E28" s="9" t="s">
        <v>66</v>
      </c>
      <c r="F28" s="16">
        <v>93</v>
      </c>
      <c r="G28" s="16">
        <v>68</v>
      </c>
      <c r="H28" s="11" t="s">
        <v>131</v>
      </c>
      <c r="I28" s="12" t="s">
        <v>128</v>
      </c>
      <c r="J28" s="9"/>
      <c r="K28" s="13"/>
      <c r="L28" s="14"/>
    </row>
    <row r="29" spans="1:12" ht="19.5" customHeight="1">
      <c r="A29" s="8">
        <v>26</v>
      </c>
      <c r="B29" s="9" t="s">
        <v>48</v>
      </c>
      <c r="C29" s="9" t="s">
        <v>48</v>
      </c>
      <c r="D29" s="10" t="s">
        <v>118</v>
      </c>
      <c r="E29" s="9" t="s">
        <v>62</v>
      </c>
      <c r="F29" s="16">
        <v>134</v>
      </c>
      <c r="G29" s="16">
        <v>134</v>
      </c>
      <c r="H29" s="11" t="s">
        <v>136</v>
      </c>
      <c r="I29" s="12" t="s">
        <v>128</v>
      </c>
      <c r="J29" s="9"/>
      <c r="K29" s="13"/>
      <c r="L29" s="14" t="s">
        <v>87</v>
      </c>
    </row>
    <row r="30" spans="1:12" ht="19.5" customHeight="1">
      <c r="A30" s="8">
        <v>27</v>
      </c>
      <c r="B30" s="9" t="s">
        <v>48</v>
      </c>
      <c r="C30" s="9" t="s">
        <v>48</v>
      </c>
      <c r="D30" s="10" t="s">
        <v>117</v>
      </c>
      <c r="E30" s="9" t="s">
        <v>62</v>
      </c>
      <c r="F30" s="16">
        <v>1800</v>
      </c>
      <c r="G30" s="16">
        <v>60</v>
      </c>
      <c r="H30" s="11" t="s">
        <v>136</v>
      </c>
      <c r="I30" s="12" t="s">
        <v>128</v>
      </c>
      <c r="J30" s="9"/>
      <c r="K30" s="13"/>
      <c r="L30" s="14"/>
    </row>
    <row r="31" spans="1:12" ht="19.5" customHeight="1">
      <c r="A31" s="8">
        <v>28</v>
      </c>
      <c r="B31" s="9" t="s">
        <v>48</v>
      </c>
      <c r="C31" s="9" t="s">
        <v>48</v>
      </c>
      <c r="D31" s="10" t="s">
        <v>116</v>
      </c>
      <c r="E31" s="9" t="s">
        <v>62</v>
      </c>
      <c r="F31" s="16">
        <v>139</v>
      </c>
      <c r="G31" s="16">
        <v>139</v>
      </c>
      <c r="H31" s="11" t="s">
        <v>135</v>
      </c>
      <c r="I31" s="12" t="s">
        <v>128</v>
      </c>
      <c r="J31" s="9"/>
      <c r="K31" s="13"/>
      <c r="L31" s="14" t="s">
        <v>87</v>
      </c>
    </row>
    <row r="32" spans="1:12" ht="19.5" customHeight="1">
      <c r="A32" s="8">
        <v>29</v>
      </c>
      <c r="B32" s="9" t="s">
        <v>48</v>
      </c>
      <c r="C32" s="9" t="s">
        <v>48</v>
      </c>
      <c r="D32" s="10" t="s">
        <v>113</v>
      </c>
      <c r="E32" s="9" t="s">
        <v>62</v>
      </c>
      <c r="F32" s="16">
        <v>1137</v>
      </c>
      <c r="G32" s="16">
        <v>940</v>
      </c>
      <c r="H32" s="12" t="s">
        <v>127</v>
      </c>
      <c r="I32" s="12" t="s">
        <v>128</v>
      </c>
      <c r="J32" s="9"/>
      <c r="K32" s="13"/>
      <c r="L32" s="14"/>
    </row>
    <row r="33" spans="1:14" ht="19.5" customHeight="1">
      <c r="A33" s="8">
        <v>30</v>
      </c>
      <c r="B33" s="9" t="s">
        <v>48</v>
      </c>
      <c r="C33" s="9" t="s">
        <v>48</v>
      </c>
      <c r="D33" s="10" t="s">
        <v>115</v>
      </c>
      <c r="E33" s="9" t="s">
        <v>62</v>
      </c>
      <c r="F33" s="16">
        <v>69</v>
      </c>
      <c r="G33" s="16">
        <v>4</v>
      </c>
      <c r="H33" s="12" t="s">
        <v>133</v>
      </c>
      <c r="I33" s="12" t="s">
        <v>128</v>
      </c>
      <c r="J33" s="9"/>
      <c r="K33" s="54"/>
      <c r="L33" s="14"/>
    </row>
    <row r="34" spans="1:14" ht="19.5" customHeight="1">
      <c r="A34" s="53">
        <v>31</v>
      </c>
      <c r="B34" s="51" t="s">
        <v>48</v>
      </c>
      <c r="C34" s="51" t="s">
        <v>48</v>
      </c>
      <c r="D34" s="55" t="s">
        <v>103</v>
      </c>
      <c r="E34" s="51" t="s">
        <v>94</v>
      </c>
      <c r="F34" s="56">
        <v>8369</v>
      </c>
      <c r="G34" s="56">
        <v>1024</v>
      </c>
      <c r="H34" s="57" t="s">
        <v>127</v>
      </c>
      <c r="I34" s="58" t="s">
        <v>128</v>
      </c>
      <c r="J34" s="51"/>
      <c r="K34" s="59"/>
      <c r="L34" s="49"/>
      <c r="N34" s="2">
        <f>G11+G25+G32+G33+G34</f>
        <v>2224</v>
      </c>
    </row>
    <row r="35" spans="1:14" ht="19.5" customHeight="1">
      <c r="A35" s="90" t="s">
        <v>15</v>
      </c>
      <c r="B35" s="91"/>
      <c r="C35" s="91"/>
      <c r="D35" s="91"/>
      <c r="E35" s="47"/>
      <c r="F35" s="40">
        <f>SUM(F5:F34)</f>
        <v>19632</v>
      </c>
      <c r="G35" s="40">
        <f>SUM(G5:G34)</f>
        <v>3780</v>
      </c>
      <c r="H35" s="41"/>
      <c r="I35" s="41"/>
      <c r="J35" s="41"/>
      <c r="K35" s="42"/>
      <c r="L35" s="43"/>
    </row>
    <row r="36" spans="1:14" ht="24.75" customHeight="1">
      <c r="G36" s="3">
        <v>3871</v>
      </c>
    </row>
    <row r="37" spans="1:14" ht="24.75" customHeight="1">
      <c r="G37" s="3">
        <f>G35-G36</f>
        <v>-91</v>
      </c>
    </row>
  </sheetData>
  <mergeCells count="10">
    <mergeCell ref="A35:D35"/>
    <mergeCell ref="A1:L2"/>
    <mergeCell ref="L3:L4"/>
    <mergeCell ref="E3:E4"/>
    <mergeCell ref="F3:F4"/>
    <mergeCell ref="B3:D3"/>
    <mergeCell ref="H3:I3"/>
    <mergeCell ref="G3:G4"/>
    <mergeCell ref="J3:K3"/>
    <mergeCell ref="A3:A4"/>
  </mergeCells>
  <phoneticPr fontId="1" type="noConversion"/>
  <printOptions horizontalCentered="1"/>
  <pageMargins left="0.35433070866141736" right="0.35433070866141736" top="0.74803149606299213" bottom="0.70866141732283472" header="0.47244094488188981" footer="0.5511811023622047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6</vt:i4>
      </vt:variant>
    </vt:vector>
  </HeadingPairs>
  <TitlesOfParts>
    <vt:vector size="11" baseType="lpstr">
      <vt:lpstr>표지</vt:lpstr>
      <vt:lpstr>집계표(소유자별)-1공구</vt:lpstr>
      <vt:lpstr>토지조서(배수로)-1공구</vt:lpstr>
      <vt:lpstr>집계표(소유자별)-3공구</vt:lpstr>
      <vt:lpstr>토지조서(3공구)</vt:lpstr>
      <vt:lpstr>'집계표(소유자별)-1공구'!Print_Area</vt:lpstr>
      <vt:lpstr>'집계표(소유자별)-3공구'!Print_Area</vt:lpstr>
      <vt:lpstr>'토지조서(3공구)'!Print_Area</vt:lpstr>
      <vt:lpstr>'토지조서(배수로)-1공구'!Print_Area</vt:lpstr>
      <vt:lpstr>'토지조서(3공구)'!Print_Titles</vt:lpstr>
      <vt:lpstr>'토지조서(배수로)-1공구'!Print_Titles</vt:lpstr>
    </vt:vector>
  </TitlesOfParts>
  <Company>(주) 청일건설기술단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송용현</dc:creator>
  <cp:lastModifiedBy>user</cp:lastModifiedBy>
  <cp:lastPrinted>2014-09-11T01:40:39Z</cp:lastPrinted>
  <dcterms:created xsi:type="dcterms:W3CDTF">2001-04-03T02:03:04Z</dcterms:created>
  <dcterms:modified xsi:type="dcterms:W3CDTF">2015-04-29T01:10:50Z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3B3616E1">
    <vt:lpwstr/>
  </property>
  <property fmtid="{D5CDD505-2E9C-101B-9397-08002B2CF9AE}" pid="3" name="IVID401E17E5">
    <vt:lpwstr/>
  </property>
  <property fmtid="{D5CDD505-2E9C-101B-9397-08002B2CF9AE}" pid="4" name="IVID231407CF">
    <vt:lpwstr/>
  </property>
  <property fmtid="{D5CDD505-2E9C-101B-9397-08002B2CF9AE}" pid="5" name="IVID133D1AE5">
    <vt:lpwstr/>
  </property>
  <property fmtid="{D5CDD505-2E9C-101B-9397-08002B2CF9AE}" pid="6" name="IVID75514D0">
    <vt:lpwstr/>
  </property>
  <property fmtid="{D5CDD505-2E9C-101B-9397-08002B2CF9AE}" pid="7" name="IVID392019F0">
    <vt:lpwstr/>
  </property>
  <property fmtid="{D5CDD505-2E9C-101B-9397-08002B2CF9AE}" pid="8" name="IVID3B3714D9">
    <vt:lpwstr/>
  </property>
  <property fmtid="{D5CDD505-2E9C-101B-9397-08002B2CF9AE}" pid="9" name="IVID12701AE5">
    <vt:lpwstr/>
  </property>
  <property fmtid="{D5CDD505-2E9C-101B-9397-08002B2CF9AE}" pid="10" name="IVID2B281805">
    <vt:lpwstr/>
  </property>
  <property fmtid="{D5CDD505-2E9C-101B-9397-08002B2CF9AE}" pid="11" name="IVID227D10E1">
    <vt:lpwstr/>
  </property>
  <property fmtid="{D5CDD505-2E9C-101B-9397-08002B2CF9AE}" pid="12" name="IVID155113E0">
    <vt:lpwstr/>
  </property>
  <property fmtid="{D5CDD505-2E9C-101B-9397-08002B2CF9AE}" pid="13" name="IVID2E5B14FF">
    <vt:lpwstr/>
  </property>
  <property fmtid="{D5CDD505-2E9C-101B-9397-08002B2CF9AE}" pid="14" name="IVIDD17160A">
    <vt:lpwstr/>
  </property>
  <property fmtid="{D5CDD505-2E9C-101B-9397-08002B2CF9AE}" pid="15" name="IVID3A6611DB">
    <vt:lpwstr/>
  </property>
</Properties>
</file>