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8800" windowHeight="12435" tabRatio="867" firstSheet="1" activeTab="1"/>
  </bookViews>
  <sheets>
    <sheet name="집계" sheetId="41" state="hidden" r:id="rId1"/>
    <sheet name="지방도(634호선)" sheetId="35" r:id="rId2"/>
    <sheet name="면도(101호선)" sheetId="42" r:id="rId3"/>
  </sheets>
  <definedNames>
    <definedName name="_xlnm._FilterDatabase" localSheetId="2" hidden="1">'면도(101호선)'!$A$4:$S$36</definedName>
    <definedName name="_xlnm._FilterDatabase" localSheetId="1" hidden="1">'지방도(634호선)'!$A$4:$S$94</definedName>
    <definedName name="_xlnm.Print_Area" localSheetId="2">'면도(101호선)'!$A$1:$Q$14</definedName>
    <definedName name="_xlnm.Print_Area" localSheetId="1">'지방도(634호선)'!$A$1:$Q$72</definedName>
    <definedName name="_xlnm.Print_Area" localSheetId="0">집계!$A$1:$Y$24</definedName>
    <definedName name="_xlnm.Print_Titles" localSheetId="2">'면도(101호선)'!$3:$4</definedName>
    <definedName name="_xlnm.Print_Titles" localSheetId="1">'지방도(634호선)'!$3:$4</definedName>
  </definedNames>
  <calcPr calcId="145621"/>
</workbook>
</file>

<file path=xl/calcChain.xml><?xml version="1.0" encoding="utf-8"?>
<calcChain xmlns="http://schemas.openxmlformats.org/spreadsheetml/2006/main">
  <c r="I72" i="35" l="1"/>
  <c r="J72" i="35"/>
  <c r="K9" i="42" l="1"/>
  <c r="J58" i="42"/>
  <c r="I58" i="42"/>
  <c r="H58" i="42"/>
  <c r="R36" i="42"/>
  <c r="R35" i="42"/>
  <c r="R34" i="42"/>
  <c r="R33" i="42"/>
  <c r="R32" i="42"/>
  <c r="R31" i="42"/>
  <c r="R30" i="42"/>
  <c r="R29" i="42"/>
  <c r="R28" i="42"/>
  <c r="R27" i="42"/>
  <c r="R26" i="42"/>
  <c r="R25" i="42"/>
  <c r="R24" i="42"/>
  <c r="R23" i="42"/>
  <c r="R22" i="42"/>
  <c r="R21" i="42"/>
  <c r="R20" i="42"/>
  <c r="R19" i="42"/>
  <c r="R18" i="42"/>
  <c r="R17" i="42"/>
  <c r="R16" i="42"/>
  <c r="R15" i="42"/>
  <c r="R14" i="42"/>
  <c r="J14" i="42"/>
  <c r="I14" i="42"/>
  <c r="H14" i="42"/>
  <c r="R13" i="42"/>
  <c r="K13" i="42"/>
  <c r="R12" i="42"/>
  <c r="K12" i="42"/>
  <c r="R11" i="42"/>
  <c r="K11" i="42"/>
  <c r="R10" i="42"/>
  <c r="K10" i="42"/>
  <c r="R8" i="42"/>
  <c r="K8" i="42"/>
  <c r="R7" i="42"/>
  <c r="K7" i="42"/>
  <c r="R6" i="42"/>
  <c r="K6" i="42"/>
  <c r="R5" i="42"/>
  <c r="K5" i="42"/>
  <c r="K14" i="42" l="1"/>
  <c r="G11" i="41"/>
  <c r="E11" i="41"/>
  <c r="E8" i="41"/>
  <c r="E7" i="41"/>
  <c r="E6" i="41"/>
  <c r="R72" i="35"/>
  <c r="K6" i="35"/>
  <c r="K7" i="35"/>
  <c r="K8" i="35"/>
  <c r="K9" i="35"/>
  <c r="K10" i="35"/>
  <c r="K11" i="35"/>
  <c r="K12" i="35"/>
  <c r="K13" i="35"/>
  <c r="K14" i="35"/>
  <c r="K15" i="35"/>
  <c r="K16" i="35"/>
  <c r="K17" i="35"/>
  <c r="K18" i="35"/>
  <c r="K19" i="35"/>
  <c r="K20" i="35"/>
  <c r="K21" i="35"/>
  <c r="K22" i="35"/>
  <c r="K23" i="35"/>
  <c r="K24" i="35"/>
  <c r="K25" i="35"/>
  <c r="K26" i="35"/>
  <c r="K27" i="35"/>
  <c r="K28" i="35"/>
  <c r="K29" i="35"/>
  <c r="K30" i="35"/>
  <c r="K31" i="35"/>
  <c r="K32" i="35"/>
  <c r="K33" i="35"/>
  <c r="K34" i="35"/>
  <c r="K35" i="35"/>
  <c r="K36" i="35"/>
  <c r="K37" i="35"/>
  <c r="K38" i="35"/>
  <c r="K39" i="35"/>
  <c r="K40" i="35"/>
  <c r="K41" i="35"/>
  <c r="K42" i="35"/>
  <c r="K43" i="35"/>
  <c r="K44" i="35"/>
  <c r="K45" i="35"/>
  <c r="K46" i="35"/>
  <c r="K47" i="35"/>
  <c r="K48" i="35"/>
  <c r="K49" i="35"/>
  <c r="K50" i="35"/>
  <c r="K51" i="35"/>
  <c r="K52" i="35"/>
  <c r="K53" i="35"/>
  <c r="K54" i="35"/>
  <c r="K55" i="35"/>
  <c r="K56" i="35"/>
  <c r="K57" i="35"/>
  <c r="K58" i="35"/>
  <c r="K59" i="35"/>
  <c r="K60" i="35"/>
  <c r="K61" i="35"/>
  <c r="K62" i="35"/>
  <c r="K63" i="35"/>
  <c r="K64" i="35"/>
  <c r="K65" i="35"/>
  <c r="K66" i="35"/>
  <c r="K67" i="35"/>
  <c r="K68" i="35"/>
  <c r="K69" i="35"/>
  <c r="K70" i="35"/>
  <c r="K71" i="35"/>
  <c r="K5" i="35"/>
  <c r="R71" i="35"/>
  <c r="R70" i="35"/>
  <c r="R69" i="35"/>
  <c r="R68" i="35"/>
  <c r="R67" i="35"/>
  <c r="R66" i="35"/>
  <c r="R65" i="35"/>
  <c r="R64" i="35"/>
  <c r="R63" i="35"/>
  <c r="R62" i="35"/>
  <c r="R61" i="35"/>
  <c r="R60" i="35"/>
  <c r="R59" i="35"/>
  <c r="R58" i="35"/>
  <c r="R57" i="35"/>
  <c r="R56" i="35"/>
  <c r="R55" i="35"/>
  <c r="R54" i="35"/>
  <c r="R53" i="35"/>
  <c r="R52" i="35"/>
  <c r="R51" i="35"/>
  <c r="R50" i="35"/>
  <c r="R49" i="35"/>
  <c r="R48" i="35"/>
  <c r="R47" i="35"/>
  <c r="R46" i="35"/>
  <c r="R45" i="35"/>
  <c r="R44" i="35"/>
  <c r="R43" i="35"/>
  <c r="R42" i="35"/>
  <c r="R41" i="35"/>
  <c r="R40" i="35"/>
  <c r="R39" i="35"/>
  <c r="R38" i="35"/>
  <c r="R37" i="35"/>
  <c r="R36" i="35"/>
  <c r="R35" i="35"/>
  <c r="R34" i="35"/>
  <c r="R33" i="35"/>
  <c r="R32" i="35"/>
  <c r="R31" i="35"/>
  <c r="R30" i="35"/>
  <c r="R29" i="35"/>
  <c r="R28" i="35"/>
  <c r="R27" i="35"/>
  <c r="R26" i="35"/>
  <c r="R25" i="35"/>
  <c r="R24" i="35"/>
  <c r="R23" i="35"/>
  <c r="R22" i="35"/>
  <c r="R21" i="35"/>
  <c r="R20" i="35"/>
  <c r="R19" i="35"/>
  <c r="R18" i="35"/>
  <c r="R17" i="35"/>
  <c r="R16" i="35"/>
  <c r="R15" i="35"/>
  <c r="R14" i="35"/>
  <c r="R13" i="35"/>
  <c r="R12" i="35"/>
  <c r="R11" i="35"/>
  <c r="R10" i="35"/>
  <c r="R9" i="35"/>
  <c r="R8" i="35"/>
  <c r="R7" i="35"/>
  <c r="R6" i="35"/>
  <c r="R5" i="35"/>
  <c r="R73" i="35"/>
  <c r="R74" i="35"/>
  <c r="R75" i="35"/>
  <c r="R76" i="35"/>
  <c r="R77" i="35"/>
  <c r="R78" i="35"/>
  <c r="R79" i="35"/>
  <c r="R80" i="35"/>
  <c r="R81" i="35"/>
  <c r="R82" i="35"/>
  <c r="R83" i="35"/>
  <c r="R84" i="35"/>
  <c r="R85" i="35"/>
  <c r="R86" i="35"/>
  <c r="R87" i="35"/>
  <c r="R88" i="35"/>
  <c r="R89" i="35"/>
  <c r="R90" i="35"/>
  <c r="R91" i="35"/>
  <c r="R92" i="35"/>
  <c r="R93" i="35"/>
  <c r="R94" i="35"/>
  <c r="H72" i="35"/>
  <c r="H116" i="35"/>
  <c r="I116" i="35"/>
  <c r="J116" i="35"/>
  <c r="G6" i="41"/>
  <c r="G7" i="41"/>
  <c r="G8" i="41"/>
  <c r="E9" i="41"/>
  <c r="G9" i="41"/>
  <c r="E10" i="41"/>
  <c r="G10" i="41"/>
  <c r="E12" i="41"/>
  <c r="G12" i="41"/>
  <c r="E13" i="41"/>
  <c r="G13" i="41"/>
  <c r="E14" i="41"/>
  <c r="G14" i="41"/>
  <c r="E15" i="41"/>
  <c r="G15" i="41"/>
  <c r="E16" i="41"/>
  <c r="G16" i="41"/>
  <c r="E17" i="41"/>
  <c r="G17" i="41"/>
  <c r="E18" i="41"/>
  <c r="G18" i="41"/>
  <c r="E19" i="41"/>
  <c r="G19" i="41"/>
  <c r="E20" i="41"/>
  <c r="G20" i="41"/>
  <c r="E21" i="41"/>
  <c r="G21" i="41"/>
  <c r="E22" i="41"/>
  <c r="G22" i="41"/>
  <c r="E23" i="41"/>
  <c r="G23" i="41"/>
  <c r="B25" i="41"/>
  <c r="C25" i="41"/>
  <c r="D25" i="41"/>
  <c r="F25" i="41"/>
  <c r="H25" i="41"/>
  <c r="I25" i="41"/>
  <c r="J25" i="41"/>
  <c r="L25" i="41"/>
  <c r="N25" i="41"/>
  <c r="O25" i="41"/>
  <c r="P25" i="41"/>
  <c r="R25" i="41"/>
  <c r="T25" i="41"/>
  <c r="U25" i="41"/>
  <c r="V25" i="41"/>
  <c r="X25" i="41"/>
  <c r="M22" i="41" l="1"/>
  <c r="Q23" i="41"/>
  <c r="K23" i="41"/>
  <c r="M6" i="41"/>
  <c r="K21" i="41"/>
  <c r="S19" i="41"/>
  <c r="S6" i="41"/>
  <c r="Q19" i="41"/>
  <c r="Q18" i="41"/>
  <c r="S17" i="41"/>
  <c r="S16" i="41"/>
  <c r="Q15" i="41"/>
  <c r="Q14" i="41"/>
  <c r="Q13" i="41"/>
  <c r="Q12" i="41"/>
  <c r="S11" i="41"/>
  <c r="S7" i="41"/>
  <c r="E25" i="41"/>
  <c r="Q21" i="41"/>
  <c r="M20" i="41"/>
  <c r="K19" i="41"/>
  <c r="K18" i="41"/>
  <c r="W18" i="41" s="1"/>
  <c r="M17" i="41"/>
  <c r="M16" i="41"/>
  <c r="K15" i="41"/>
  <c r="K14" i="41"/>
  <c r="K13" i="41"/>
  <c r="K12" i="41"/>
  <c r="S10" i="41"/>
  <c r="S9" i="41"/>
  <c r="S8" i="41"/>
  <c r="M7" i="41"/>
  <c r="Y7" i="41" s="1"/>
  <c r="S25" i="41"/>
  <c r="M10" i="41"/>
  <c r="M9" i="41"/>
  <c r="M8" i="41"/>
  <c r="S21" i="41"/>
  <c r="M11" i="41"/>
  <c r="E5" i="41"/>
  <c r="G5" i="41"/>
  <c r="G27" i="41" s="1"/>
  <c r="W23" i="41"/>
  <c r="S23" i="41"/>
  <c r="S20" i="41"/>
  <c r="K6" i="41"/>
  <c r="K11" i="41"/>
  <c r="Q24" i="41"/>
  <c r="M23" i="41"/>
  <c r="Q22" i="41"/>
  <c r="K22" i="41"/>
  <c r="M21" i="41"/>
  <c r="Q20" i="41"/>
  <c r="K20" i="41"/>
  <c r="M19" i="41"/>
  <c r="S18" i="41"/>
  <c r="M18" i="41"/>
  <c r="Q17" i="41"/>
  <c r="K17" i="41"/>
  <c r="Q16" i="41"/>
  <c r="K16" i="41"/>
  <c r="S15" i="41"/>
  <c r="M15" i="41"/>
  <c r="S14" i="41"/>
  <c r="M14" i="41"/>
  <c r="S13" i="41"/>
  <c r="M13" i="41"/>
  <c r="S12" i="41"/>
  <c r="M12" i="41"/>
  <c r="Q11" i="41"/>
  <c r="Q10" i="41"/>
  <c r="K10" i="41"/>
  <c r="Q9" i="41"/>
  <c r="K9" i="41"/>
  <c r="Q8" i="41"/>
  <c r="K8" i="41"/>
  <c r="Q7" i="41"/>
  <c r="K7" i="41"/>
  <c r="Q6" i="41"/>
  <c r="S24" i="41"/>
  <c r="S22" i="41"/>
  <c r="Y22" i="41" s="1"/>
  <c r="K72" i="35"/>
  <c r="W22" i="41"/>
  <c r="G25" i="41"/>
  <c r="Y6" i="41" l="1"/>
  <c r="Y15" i="41"/>
  <c r="Y23" i="41"/>
  <c r="Y19" i="41"/>
  <c r="Y20" i="41"/>
  <c r="Y10" i="41"/>
  <c r="W21" i="41"/>
  <c r="Y21" i="41"/>
  <c r="W11" i="41"/>
  <c r="W20" i="41"/>
  <c r="W14" i="41"/>
  <c r="Y8" i="41"/>
  <c r="W12" i="41"/>
  <c r="Y13" i="41"/>
  <c r="Y14" i="41"/>
  <c r="Y18" i="41"/>
  <c r="W19" i="41"/>
  <c r="Y11" i="41"/>
  <c r="M5" i="41"/>
  <c r="W16" i="41"/>
  <c r="Y17" i="41"/>
  <c r="Y9" i="41"/>
  <c r="W13" i="41"/>
  <c r="Q5" i="41"/>
  <c r="Q25" i="41"/>
  <c r="W15" i="41"/>
  <c r="W17" i="41"/>
  <c r="Y12" i="41"/>
  <c r="M25" i="41"/>
  <c r="S5" i="41"/>
  <c r="K5" i="41"/>
  <c r="W7" i="41"/>
  <c r="W8" i="41"/>
  <c r="W9" i="41"/>
  <c r="W10" i="41"/>
  <c r="W6" i="41"/>
  <c r="K25" i="41"/>
  <c r="Y5" i="41" l="1"/>
  <c r="Y25" i="41"/>
  <c r="W25" i="41"/>
  <c r="W5" i="41"/>
</calcChain>
</file>

<file path=xl/sharedStrings.xml><?xml version="1.0" encoding="utf-8"?>
<sst xmlns="http://schemas.openxmlformats.org/spreadsheetml/2006/main" count="470" uniqueCount="149">
  <si>
    <t>구   분</t>
  </si>
  <si>
    <t>국     유     지</t>
  </si>
  <si>
    <t>사     유     지</t>
  </si>
  <si>
    <t>/</t>
  </si>
  <si>
    <t>전</t>
  </si>
  <si>
    <t>답</t>
  </si>
  <si>
    <t>대지</t>
  </si>
  <si>
    <t>임야</t>
  </si>
  <si>
    <t>잡종지</t>
  </si>
  <si>
    <t>도로</t>
  </si>
  <si>
    <t>구거</t>
  </si>
  <si>
    <t>제방</t>
  </si>
  <si>
    <t>묘지</t>
  </si>
  <si>
    <t>유수지</t>
  </si>
  <si>
    <t>과수원</t>
  </si>
  <si>
    <t>순                번</t>
  </si>
  <si>
    <t>주             소</t>
  </si>
  <si>
    <t>성 명</t>
  </si>
  <si>
    <t>공     유     지</t>
    <phoneticPr fontId="4" type="noConversion"/>
  </si>
  <si>
    <t>지번</t>
    <phoneticPr fontId="2" type="noConversion"/>
  </si>
  <si>
    <t>소          유          자</t>
    <phoneticPr fontId="4" type="noConversion"/>
  </si>
  <si>
    <t>관       계       인</t>
    <phoneticPr fontId="4" type="noConversion"/>
  </si>
  <si>
    <t>비 고</t>
    <phoneticPr fontId="4" type="noConversion"/>
  </si>
  <si>
    <t>공 부</t>
    <phoneticPr fontId="2" type="noConversion"/>
  </si>
  <si>
    <t>현 황</t>
    <phoneticPr fontId="2" type="noConversion"/>
  </si>
  <si>
    <t>지 적</t>
    <phoneticPr fontId="2" type="noConversion"/>
  </si>
  <si>
    <t>편 입  용 지  집 계 표</t>
    <phoneticPr fontId="6" type="noConversion"/>
  </si>
  <si>
    <t>당초</t>
    <phoneticPr fontId="2" type="noConversion"/>
  </si>
  <si>
    <t>변경</t>
    <phoneticPr fontId="2" type="noConversion"/>
  </si>
  <si>
    <t>분할전</t>
    <phoneticPr fontId="2" type="noConversion"/>
  </si>
  <si>
    <t>당초</t>
    <phoneticPr fontId="4" type="noConversion"/>
  </si>
  <si>
    <t>변경</t>
    <phoneticPr fontId="4" type="noConversion"/>
  </si>
  <si>
    <t>계</t>
    <phoneticPr fontId="4" type="noConversion"/>
  </si>
  <si>
    <t>/</t>
    <phoneticPr fontId="4" type="noConversion"/>
  </si>
  <si>
    <t>분할후</t>
    <phoneticPr fontId="2" type="noConversion"/>
  </si>
  <si>
    <t>증감</t>
    <phoneticPr fontId="2" type="noConversion"/>
  </si>
  <si>
    <r>
      <t xml:space="preserve">합 </t>
    </r>
    <r>
      <rPr>
        <sz val="11"/>
        <rFont val="돋움"/>
        <family val="3"/>
        <charset val="129"/>
      </rPr>
      <t xml:space="preserve"> 계</t>
    </r>
    <phoneticPr fontId="2" type="noConversion"/>
  </si>
  <si>
    <t>소 계</t>
    <phoneticPr fontId="2" type="noConversion"/>
  </si>
  <si>
    <t>복수~대전간 지방도4차로 확·포장공사(변경) - 본선 ( 필지 / m²)</t>
    <phoneticPr fontId="4" type="noConversion"/>
  </si>
  <si>
    <t>추가</t>
    <phoneticPr fontId="2" type="noConversion"/>
  </si>
  <si>
    <t>지목</t>
    <phoneticPr fontId="2" type="noConversion"/>
  </si>
  <si>
    <t>권리의 종류</t>
    <phoneticPr fontId="2" type="noConversion"/>
  </si>
  <si>
    <t>총   계</t>
    <phoneticPr fontId="4" type="noConversion"/>
  </si>
  <si>
    <t>천</t>
    <phoneticPr fontId="4" type="noConversion"/>
  </si>
  <si>
    <t>학교</t>
    <phoneticPr fontId="6" type="noConversion"/>
  </si>
  <si>
    <t>철도</t>
    <phoneticPr fontId="6" type="noConversion"/>
  </si>
  <si>
    <t>수도</t>
    <phoneticPr fontId="6" type="noConversion"/>
  </si>
  <si>
    <t>주차장</t>
    <phoneticPr fontId="6" type="noConversion"/>
  </si>
  <si>
    <t>주유소</t>
    <phoneticPr fontId="6" type="noConversion"/>
  </si>
  <si>
    <t>목장</t>
    <phoneticPr fontId="6" type="noConversion"/>
  </si>
  <si>
    <t>가(미등기)</t>
    <phoneticPr fontId="6" type="noConversion"/>
  </si>
  <si>
    <t>검  산</t>
    <phoneticPr fontId="6" type="noConversion"/>
  </si>
  <si>
    <t>사용 또는 수용할 토지세목조서</t>
    <phoneticPr fontId="2" type="noConversion"/>
  </si>
  <si>
    <t>신두리 471</t>
    <phoneticPr fontId="4" type="noConversion"/>
  </si>
  <si>
    <t>국(국토교통부)</t>
  </si>
  <si>
    <t>태안군</t>
    <phoneticPr fontId="4" type="noConversion"/>
  </si>
  <si>
    <t>국(농림수산부)</t>
    <phoneticPr fontId="4" type="noConversion"/>
  </si>
  <si>
    <t>태안군</t>
    <phoneticPr fontId="4" type="noConversion"/>
  </si>
  <si>
    <t>충청남도</t>
    <phoneticPr fontId="4" type="noConversion"/>
  </si>
  <si>
    <t>충청남도 태안군 원북면 반계리 153</t>
    <phoneticPr fontId="4" type="noConversion"/>
  </si>
  <si>
    <t>도</t>
    <phoneticPr fontId="4" type="noConversion"/>
  </si>
  <si>
    <t>도</t>
    <phoneticPr fontId="4" type="noConversion"/>
  </si>
  <si>
    <t>구</t>
    <phoneticPr fontId="4" type="noConversion"/>
  </si>
  <si>
    <t>도</t>
    <phoneticPr fontId="4" type="noConversion"/>
  </si>
  <si>
    <t>도</t>
  </si>
  <si>
    <t>대</t>
  </si>
  <si>
    <t>충남 태안군 원북면 반계리</t>
    <phoneticPr fontId="2" type="noConversion"/>
  </si>
  <si>
    <t>면       적 (㎡)</t>
    <phoneticPr fontId="2" type="noConversion"/>
  </si>
  <si>
    <t>답</t>
    <phoneticPr fontId="4" type="noConversion"/>
  </si>
  <si>
    <t>임</t>
  </si>
  <si>
    <t>임</t>
    <phoneticPr fontId="4" type="noConversion"/>
  </si>
  <si>
    <t>구</t>
  </si>
  <si>
    <t>답</t>
    <phoneticPr fontId="4" type="noConversion"/>
  </si>
  <si>
    <t>도</t>
    <phoneticPr fontId="4" type="noConversion"/>
  </si>
  <si>
    <t>임</t>
    <phoneticPr fontId="4" type="noConversion"/>
  </si>
  <si>
    <t>답</t>
    <phoneticPr fontId="4" type="noConversion"/>
  </si>
  <si>
    <t>도</t>
    <phoneticPr fontId="4" type="noConversion"/>
  </si>
  <si>
    <t>태안군</t>
    <phoneticPr fontId="4" type="noConversion"/>
  </si>
  <si>
    <t>충청남도</t>
    <phoneticPr fontId="4" type="noConversion"/>
  </si>
  <si>
    <t>태안군</t>
  </si>
  <si>
    <t>충청남도 태안군 원북면 반계리 321</t>
    <phoneticPr fontId="4" type="noConversion"/>
  </si>
  <si>
    <t>경기도 시흥시 정왕대로 117번길 32, 104동 703호(정왕동, 신우아파트)</t>
    <phoneticPr fontId="4" type="noConversion"/>
  </si>
  <si>
    <t>충청남도 태안군 원북면 마산길 23</t>
    <phoneticPr fontId="4" type="noConversion"/>
  </si>
  <si>
    <t>충청남도 태안군 원북면 동해길 30</t>
    <phoneticPr fontId="4" type="noConversion"/>
  </si>
  <si>
    <t>인천광역시 연수구 옥련로 33, 101동 1008호(옥련동, 현대아파트)</t>
  </si>
  <si>
    <t>원북면 반계리 488</t>
    <phoneticPr fontId="4" type="noConversion"/>
  </si>
  <si>
    <t>태안군 원북면 반계리 88</t>
  </si>
  <si>
    <t>경기도 포천시 관인면 탄동리 605-3 한마음아파트 505</t>
  </si>
  <si>
    <t>창원시 귀곡동 555</t>
    <phoneticPr fontId="4" type="noConversion"/>
  </si>
  <si>
    <t>한국중공업주식회사</t>
    <phoneticPr fontId="4" type="noConversion"/>
  </si>
  <si>
    <t>당진군 송산면 부곡리 319</t>
  </si>
  <si>
    <t>삭령최씨문중</t>
  </si>
  <si>
    <t>당진군 송산면 부곡리 319</t>
    <phoneticPr fontId="4" type="noConversion"/>
  </si>
  <si>
    <t>삭령최씨문중</t>
    <phoneticPr fontId="4" type="noConversion"/>
  </si>
  <si>
    <t>경기도 용인시 처인구 마평동 923 두보아파트 101-210</t>
    <phoneticPr fontId="4" type="noConversion"/>
  </si>
  <si>
    <t>충청남도 태안군 원북면 상리길 23</t>
  </si>
  <si>
    <t>반계리2구영농조합법인</t>
  </si>
  <si>
    <t>충청남도 태안군 태안읍 반곡리 480</t>
  </si>
  <si>
    <t>서울특별시 강남구 압구정동 458 현대아파트 87-1006</t>
  </si>
  <si>
    <t>천안시 청당동 146-11</t>
  </si>
  <si>
    <t>서울 성동구 성수동1가 706 사용아파트 102-1103</t>
    <phoneticPr fontId="4" type="noConversion"/>
  </si>
  <si>
    <t>158</t>
    <phoneticPr fontId="4" type="noConversion"/>
  </si>
  <si>
    <t>서울 중구 남대문로 5가 267</t>
  </si>
  <si>
    <t>에스케이텔레콤주식회사</t>
  </si>
  <si>
    <t>성남시 분당구 이매동 111 이매촌 803-1901</t>
  </si>
  <si>
    <t>국(농림수산부)</t>
  </si>
  <si>
    <t>경기도 광명시 노온사동 214</t>
  </si>
  <si>
    <t>김해김씨안경공파노은사동문중</t>
  </si>
  <si>
    <t>인천광역시 서구 심곡동 285 대동주택아파트 101-1304</t>
    <phoneticPr fontId="4" type="noConversion"/>
  </si>
  <si>
    <t>충청북도 청주시 청원구 오창읍 양청택지2길 43-18, 301호(청담빌)</t>
    <phoneticPr fontId="4" type="noConversion"/>
  </si>
  <si>
    <t>국(농림부)</t>
  </si>
  <si>
    <t>김*순 외 1인</t>
    <phoneticPr fontId="2" type="noConversion"/>
  </si>
  <si>
    <t>이*달</t>
    <phoneticPr fontId="4" type="noConversion"/>
  </si>
  <si>
    <t>문*순</t>
    <phoneticPr fontId="4" type="noConversion"/>
  </si>
  <si>
    <t>함*자</t>
    <phoneticPr fontId="2" type="noConversion"/>
  </si>
  <si>
    <t>김*열</t>
    <phoneticPr fontId="4" type="noConversion"/>
  </si>
  <si>
    <t>김*진</t>
    <phoneticPr fontId="4" type="noConversion"/>
  </si>
  <si>
    <t>김*숙</t>
    <phoneticPr fontId="4" type="noConversion"/>
  </si>
  <si>
    <t>이*순</t>
    <phoneticPr fontId="4" type="noConversion"/>
  </si>
  <si>
    <t>김*진</t>
    <phoneticPr fontId="2" type="noConversion"/>
  </si>
  <si>
    <t>조*식</t>
    <phoneticPr fontId="4" type="noConversion"/>
  </si>
  <si>
    <t>석*란</t>
    <phoneticPr fontId="2" type="noConversion"/>
  </si>
  <si>
    <t>조*상</t>
    <phoneticPr fontId="2" type="noConversion"/>
  </si>
  <si>
    <t>이*구</t>
    <phoneticPr fontId="2" type="noConversion"/>
  </si>
  <si>
    <t>전*용</t>
    <phoneticPr fontId="4" type="noConversion"/>
  </si>
  <si>
    <t>조*우</t>
    <phoneticPr fontId="4" type="noConversion"/>
  </si>
  <si>
    <t>염*혁</t>
    <phoneticPr fontId="2" type="noConversion"/>
  </si>
  <si>
    <t>이*구</t>
    <phoneticPr fontId="2" type="noConversion"/>
  </si>
  <si>
    <t>조*상</t>
    <phoneticPr fontId="4" type="noConversion"/>
  </si>
  <si>
    <t>서* 외 1인</t>
    <phoneticPr fontId="4" type="noConversion"/>
  </si>
  <si>
    <t>산89</t>
    <phoneticPr fontId="2" type="noConversion"/>
  </si>
  <si>
    <t>도</t>
    <phoneticPr fontId="2" type="noConversion"/>
  </si>
  <si>
    <t>산90</t>
    <phoneticPr fontId="2" type="noConversion"/>
  </si>
  <si>
    <t>산90</t>
    <phoneticPr fontId="2" type="noConversion"/>
  </si>
  <si>
    <t>산88</t>
    <phoneticPr fontId="2" type="noConversion"/>
  </si>
  <si>
    <t>산95</t>
    <phoneticPr fontId="2" type="noConversion"/>
  </si>
  <si>
    <t>산92</t>
    <phoneticPr fontId="2" type="noConversion"/>
  </si>
  <si>
    <t>산96</t>
    <phoneticPr fontId="2" type="noConversion"/>
  </si>
  <si>
    <t>산96</t>
    <phoneticPr fontId="2" type="noConversion"/>
  </si>
  <si>
    <t>산95</t>
    <phoneticPr fontId="2" type="noConversion"/>
  </si>
  <si>
    <t>산112</t>
    <phoneticPr fontId="2" type="noConversion"/>
  </si>
  <si>
    <t>산98</t>
    <phoneticPr fontId="2" type="noConversion"/>
  </si>
  <si>
    <t>산98</t>
    <phoneticPr fontId="2" type="noConversion"/>
  </si>
  <si>
    <t>산98</t>
    <phoneticPr fontId="2" type="noConversion"/>
  </si>
  <si>
    <t>산98</t>
    <phoneticPr fontId="2" type="noConversion"/>
  </si>
  <si>
    <t>산98</t>
    <phoneticPr fontId="2" type="noConversion"/>
  </si>
  <si>
    <t>산97</t>
    <phoneticPr fontId="2" type="noConversion"/>
  </si>
  <si>
    <t>조*수</t>
    <phoneticPr fontId="4" type="noConversion"/>
  </si>
  <si>
    <t>안*호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</si>
</sst>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#,##0_);[Red]\(#,##0\)"/>
    <numFmt numFmtId="179" formatCode="0_);[Red]\(0\)"/>
    <numFmt numFmtId="180" formatCode="#,###"/>
    <numFmt numFmtId="181" formatCode="\-###"/>
  </numFmts>
  <fonts count="18">
    <font>
      <sz val="11"/>
      <name val="돋움"/>
      <family val="3"/>
      <charset val="129"/>
    </font>
    <font>
      <sz val="11"/>
      <name val="돋움"/>
      <family val="3"/>
      <charset val="129"/>
    </font>
    <font>
      <sz val="28"/>
      <name val="돋움"/>
      <family val="3"/>
      <charset val="129"/>
    </font>
    <font>
      <sz val="12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20"/>
      <name val="돋움체"/>
      <family val="3"/>
      <charset val="129"/>
    </font>
    <font>
      <sz val="10"/>
      <name val="돋움체"/>
      <family val="3"/>
      <charset val="129"/>
    </font>
    <font>
      <sz val="12"/>
      <name val="굵은그래픽체"/>
      <family val="1"/>
      <charset val="129"/>
    </font>
    <font>
      <sz val="11"/>
      <color indexed="10"/>
      <name val="돋움"/>
      <family val="3"/>
      <charset val="129"/>
    </font>
    <font>
      <sz val="14"/>
      <name val="돋움"/>
      <family val="3"/>
      <charset val="129"/>
    </font>
    <font>
      <b/>
      <sz val="25"/>
      <name val="돋움"/>
      <family val="3"/>
      <charset val="129"/>
    </font>
    <font>
      <sz val="15"/>
      <name val="돋움"/>
      <family val="3"/>
      <charset val="129"/>
    </font>
    <font>
      <sz val="22"/>
      <name val="돋움"/>
      <family val="3"/>
      <charset val="129"/>
    </font>
    <font>
      <sz val="9"/>
      <name val="돋움"/>
      <family val="3"/>
      <charset val="129"/>
    </font>
    <font>
      <sz val="9"/>
      <color rgb="FFFF0000"/>
      <name val="돋움"/>
      <family val="3"/>
      <charset val="129"/>
    </font>
    <font>
      <b/>
      <sz val="9"/>
      <name val="돋움"/>
      <family val="3"/>
      <charset val="129"/>
    </font>
    <font>
      <sz val="9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7">
    <xf numFmtId="0" fontId="0" fillId="0" borderId="0"/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0" fontId="5" fillId="0" borderId="0"/>
    <xf numFmtId="0" fontId="7" fillId="0" borderId="0"/>
    <xf numFmtId="0" fontId="5" fillId="0" borderId="0"/>
    <xf numFmtId="41" fontId="1" fillId="0" borderId="0" applyFont="0" applyFill="0" applyBorder="0" applyAlignment="0" applyProtection="0">
      <alignment vertical="center"/>
    </xf>
  </cellStyleXfs>
  <cellXfs count="134">
    <xf numFmtId="0" fontId="0" fillId="0" borderId="0" xfId="0"/>
    <xf numFmtId="178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80" fontId="7" fillId="0" borderId="0" xfId="4" applyNumberFormat="1" applyAlignment="1">
      <alignment horizontal="center" vertical="center"/>
    </xf>
    <xf numFmtId="180" fontId="5" fillId="0" borderId="0" xfId="5" applyNumberForma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9" fontId="1" fillId="0" borderId="0" xfId="0" applyNumberFormat="1" applyFont="1" applyBorder="1" applyAlignment="1">
      <alignment horizontal="center" vertical="center" wrapText="1"/>
    </xf>
    <xf numFmtId="178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9" fontId="1" fillId="0" borderId="1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181" fontId="1" fillId="0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79" fontId="1" fillId="0" borderId="12" xfId="0" applyNumberFormat="1" applyFont="1" applyBorder="1" applyAlignment="1">
      <alignment horizontal="center" vertical="center" wrapText="1"/>
    </xf>
    <xf numFmtId="180" fontId="5" fillId="0" borderId="0" xfId="5" applyNumberFormat="1" applyBorder="1" applyAlignment="1">
      <alignment horizontal="centerContinuous" vertical="center"/>
    </xf>
    <xf numFmtId="180" fontId="7" fillId="0" borderId="0" xfId="4" applyNumberFormat="1" applyBorder="1" applyAlignment="1">
      <alignment horizontal="centerContinuous" vertical="center"/>
    </xf>
    <xf numFmtId="180" fontId="5" fillId="0" borderId="13" xfId="3" applyNumberFormat="1" applyBorder="1" applyAlignment="1">
      <alignment vertical="center"/>
    </xf>
    <xf numFmtId="181" fontId="1" fillId="0" borderId="0" xfId="0" applyNumberFormat="1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 wrapText="1"/>
    </xf>
    <xf numFmtId="181" fontId="1" fillId="0" borderId="5" xfId="0" applyNumberFormat="1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/>
    </xf>
    <xf numFmtId="179" fontId="1" fillId="0" borderId="3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178" fontId="0" fillId="3" borderId="1" xfId="0" applyNumberFormat="1" applyFont="1" applyFill="1" applyBorder="1" applyAlignment="1">
      <alignment horizontal="center" vertical="center" wrapText="1"/>
    </xf>
    <xf numFmtId="179" fontId="1" fillId="3" borderId="3" xfId="0" applyNumberFormat="1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181" fontId="1" fillId="3" borderId="5" xfId="0" applyNumberFormat="1" applyFont="1" applyFill="1" applyBorder="1" applyAlignment="1">
      <alignment horizontal="left" vertical="center" wrapText="1"/>
    </xf>
    <xf numFmtId="0" fontId="0" fillId="3" borderId="0" xfId="0" applyFill="1" applyBorder="1" applyAlignment="1">
      <alignment horizontal="center" vertical="center" wrapText="1"/>
    </xf>
    <xf numFmtId="180" fontId="1" fillId="0" borderId="0" xfId="4" applyNumberFormat="1" applyFont="1" applyAlignment="1">
      <alignment horizontal="center" vertical="center"/>
    </xf>
    <xf numFmtId="180" fontId="10" fillId="0" borderId="31" xfId="3" applyNumberFormat="1" applyFont="1" applyBorder="1" applyAlignment="1" applyProtection="1">
      <alignment horizontal="centerContinuous" vertical="center" wrapText="1"/>
      <protection locked="0"/>
    </xf>
    <xf numFmtId="180" fontId="10" fillId="0" borderId="32" xfId="3" applyNumberFormat="1" applyFont="1" applyBorder="1" applyAlignment="1" applyProtection="1">
      <alignment horizontal="centerContinuous" vertical="center" wrapText="1"/>
      <protection locked="0"/>
    </xf>
    <xf numFmtId="180" fontId="10" fillId="0" borderId="33" xfId="3" applyNumberFormat="1" applyFont="1" applyBorder="1" applyAlignment="1" applyProtection="1">
      <alignment horizontal="centerContinuous" vertical="center" wrapText="1"/>
      <protection locked="0"/>
    </xf>
    <xf numFmtId="180" fontId="10" fillId="0" borderId="34" xfId="3" applyNumberFormat="1" applyFont="1" applyBorder="1" applyAlignment="1" applyProtection="1">
      <alignment horizontal="centerContinuous" vertical="center" wrapText="1"/>
      <protection locked="0"/>
    </xf>
    <xf numFmtId="180" fontId="10" fillId="2" borderId="25" xfId="3" applyNumberFormat="1" applyFont="1" applyFill="1" applyBorder="1" applyAlignment="1">
      <alignment horizontal="center" vertical="center" wrapText="1"/>
    </xf>
    <xf numFmtId="180" fontId="10" fillId="2" borderId="7" xfId="3" applyNumberFormat="1" applyFont="1" applyFill="1" applyBorder="1" applyAlignment="1">
      <alignment horizontal="center" vertical="center" wrapText="1"/>
    </xf>
    <xf numFmtId="180" fontId="10" fillId="2" borderId="26" xfId="3" quotePrefix="1" applyNumberFormat="1" applyFont="1" applyFill="1" applyBorder="1" applyAlignment="1">
      <alignment horizontal="center" vertical="center" wrapText="1"/>
    </xf>
    <xf numFmtId="180" fontId="10" fillId="2" borderId="4" xfId="3" applyNumberFormat="1" applyFont="1" applyFill="1" applyBorder="1" applyAlignment="1">
      <alignment horizontal="center" vertical="center" wrapText="1"/>
    </xf>
    <xf numFmtId="180" fontId="10" fillId="2" borderId="7" xfId="5" applyNumberFormat="1" applyFont="1" applyFill="1" applyBorder="1" applyAlignment="1">
      <alignment horizontal="center" vertical="center"/>
    </xf>
    <xf numFmtId="180" fontId="10" fillId="2" borderId="4" xfId="5" applyNumberFormat="1" applyFont="1" applyFill="1" applyBorder="1" applyAlignment="1">
      <alignment horizontal="center" vertical="center"/>
    </xf>
    <xf numFmtId="180" fontId="10" fillId="2" borderId="7" xfId="4" applyNumberFormat="1" applyFont="1" applyFill="1" applyBorder="1" applyAlignment="1">
      <alignment horizontal="center" vertical="center" wrapText="1"/>
    </xf>
    <xf numFmtId="180" fontId="10" fillId="2" borderId="26" xfId="4" applyNumberFormat="1" applyFont="1" applyFill="1" applyBorder="1" applyAlignment="1">
      <alignment horizontal="center" vertical="center" wrapText="1"/>
    </xf>
    <xf numFmtId="180" fontId="10" fillId="2" borderId="27" xfId="3" applyNumberFormat="1" applyFont="1" applyFill="1" applyBorder="1" applyAlignment="1">
      <alignment horizontal="center" vertical="center" wrapText="1"/>
    </xf>
    <xf numFmtId="180" fontId="10" fillId="0" borderId="14" xfId="5" applyNumberFormat="1" applyFont="1" applyBorder="1" applyAlignment="1">
      <alignment horizontal="center" vertical="center" wrapText="1"/>
    </xf>
    <xf numFmtId="180" fontId="10" fillId="0" borderId="3" xfId="5" applyNumberFormat="1" applyFont="1" applyBorder="1" applyAlignment="1">
      <alignment horizontal="center" vertical="center"/>
    </xf>
    <xf numFmtId="180" fontId="10" fillId="0" borderId="5" xfId="3" quotePrefix="1" applyNumberFormat="1" applyFont="1" applyBorder="1" applyAlignment="1">
      <alignment horizontal="center" vertical="center" wrapText="1"/>
    </xf>
    <xf numFmtId="180" fontId="10" fillId="0" borderId="6" xfId="5" applyNumberFormat="1" applyFont="1" applyBorder="1" applyAlignment="1">
      <alignment horizontal="center" vertical="center"/>
    </xf>
    <xf numFmtId="180" fontId="10" fillId="0" borderId="3" xfId="4" applyNumberFormat="1" applyFont="1" applyBorder="1" applyAlignment="1">
      <alignment horizontal="center" vertical="center" wrapText="1"/>
    </xf>
    <xf numFmtId="180" fontId="10" fillId="0" borderId="5" xfId="4" applyNumberFormat="1" applyFont="1" applyBorder="1" applyAlignment="1">
      <alignment horizontal="center" vertical="center" wrapText="1"/>
    </xf>
    <xf numFmtId="180" fontId="10" fillId="0" borderId="15" xfId="4" applyNumberFormat="1" applyFont="1" applyBorder="1" applyAlignment="1">
      <alignment horizontal="center" vertical="center" wrapText="1"/>
    </xf>
    <xf numFmtId="180" fontId="10" fillId="0" borderId="16" xfId="5" applyNumberFormat="1" applyFont="1" applyBorder="1" applyAlignment="1">
      <alignment horizontal="center" vertical="center" wrapText="1"/>
    </xf>
    <xf numFmtId="180" fontId="10" fillId="0" borderId="17" xfId="5" applyNumberFormat="1" applyFont="1" applyBorder="1" applyAlignment="1">
      <alignment horizontal="center" vertical="center" wrapText="1"/>
    </xf>
    <xf numFmtId="180" fontId="10" fillId="0" borderId="10" xfId="4" applyNumberFormat="1" applyFont="1" applyBorder="1" applyAlignment="1">
      <alignment horizontal="center" vertical="center" wrapText="1"/>
    </xf>
    <xf numFmtId="180" fontId="10" fillId="0" borderId="2" xfId="3" quotePrefix="1" applyNumberFormat="1" applyFont="1" applyBorder="1" applyAlignment="1">
      <alignment horizontal="center" vertical="center" wrapText="1"/>
    </xf>
    <xf numFmtId="180" fontId="10" fillId="0" borderId="2" xfId="4" applyNumberFormat="1" applyFont="1" applyBorder="1" applyAlignment="1">
      <alignment horizontal="center" vertical="center" wrapText="1"/>
    </xf>
    <xf numFmtId="180" fontId="10" fillId="0" borderId="18" xfId="4" applyNumberFormat="1" applyFont="1" applyBorder="1" applyAlignment="1">
      <alignment horizontal="center" vertical="center" wrapText="1"/>
    </xf>
    <xf numFmtId="180" fontId="10" fillId="0" borderId="19" xfId="5" applyNumberFormat="1" applyFont="1" applyBorder="1" applyAlignment="1">
      <alignment horizontal="center" vertical="center" wrapText="1"/>
    </xf>
    <xf numFmtId="180" fontId="10" fillId="0" borderId="20" xfId="5" applyNumberFormat="1" applyFont="1" applyBorder="1" applyAlignment="1">
      <alignment horizontal="center" vertical="center"/>
    </xf>
    <xf numFmtId="180" fontId="10" fillId="0" borderId="21" xfId="3" quotePrefix="1" applyNumberFormat="1" applyFont="1" applyBorder="1" applyAlignment="1">
      <alignment horizontal="center" vertical="center" wrapText="1"/>
    </xf>
    <xf numFmtId="180" fontId="10" fillId="0" borderId="22" xfId="5" applyNumberFormat="1" applyFont="1" applyBorder="1" applyAlignment="1">
      <alignment horizontal="center" vertical="center"/>
    </xf>
    <xf numFmtId="180" fontId="10" fillId="0" borderId="20" xfId="4" applyNumberFormat="1" applyFont="1" applyBorder="1" applyAlignment="1">
      <alignment horizontal="center" vertical="center" wrapText="1"/>
    </xf>
    <xf numFmtId="180" fontId="10" fillId="0" borderId="21" xfId="4" applyNumberFormat="1" applyFont="1" applyBorder="1" applyAlignment="1">
      <alignment horizontal="center" vertical="center" wrapText="1"/>
    </xf>
    <xf numFmtId="180" fontId="10" fillId="0" borderId="23" xfId="4" applyNumberFormat="1" applyFont="1" applyBorder="1" applyAlignment="1">
      <alignment horizontal="center" vertical="center" wrapText="1"/>
    </xf>
    <xf numFmtId="180" fontId="10" fillId="0" borderId="0" xfId="5" applyNumberFormat="1" applyFont="1" applyBorder="1" applyAlignment="1">
      <alignment horizontal="center" vertical="center" wrapText="1"/>
    </xf>
    <xf numFmtId="180" fontId="11" fillId="0" borderId="0" xfId="5" applyNumberFormat="1" applyFont="1" applyBorder="1" applyAlignment="1">
      <alignment horizontal="centerContinuous" vertical="center" wrapText="1"/>
    </xf>
    <xf numFmtId="179" fontId="13" fillId="0" borderId="2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9" fontId="14" fillId="0" borderId="1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181" fontId="14" fillId="0" borderId="6" xfId="0" applyNumberFormat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178" fontId="14" fillId="0" borderId="1" xfId="0" applyNumberFormat="1" applyFont="1" applyFill="1" applyBorder="1" applyAlignment="1">
      <alignment horizontal="center" vertical="center" wrapText="1"/>
    </xf>
    <xf numFmtId="179" fontId="14" fillId="0" borderId="3" xfId="0" applyNumberFormat="1" applyFont="1" applyFill="1" applyBorder="1" applyAlignment="1">
      <alignment horizontal="centerContinuous" vertical="center" wrapText="1"/>
    </xf>
    <xf numFmtId="0" fontId="14" fillId="0" borderId="5" xfId="0" applyFont="1" applyFill="1" applyBorder="1" applyAlignment="1">
      <alignment horizontal="centerContinuous" vertical="center" wrapText="1"/>
    </xf>
    <xf numFmtId="181" fontId="14" fillId="0" borderId="5" xfId="0" applyNumberFormat="1" applyFont="1" applyFill="1" applyBorder="1" applyAlignment="1">
      <alignment horizontal="centerContinuous" vertical="center" wrapText="1"/>
    </xf>
    <xf numFmtId="181" fontId="14" fillId="0" borderId="6" xfId="0" applyNumberFormat="1" applyFont="1" applyFill="1" applyBorder="1" applyAlignment="1">
      <alignment horizontal="centerContinuous" vertical="center" wrapText="1"/>
    </xf>
    <xf numFmtId="0" fontId="14" fillId="0" borderId="1" xfId="0" applyFont="1" applyBorder="1" applyAlignment="1">
      <alignment horizontal="centerContinuous" vertical="center" wrapText="1"/>
    </xf>
    <xf numFmtId="0" fontId="14" fillId="0" borderId="1" xfId="0" applyFont="1" applyBorder="1" applyAlignment="1">
      <alignment horizontal="center" vertical="center" wrapText="1"/>
    </xf>
    <xf numFmtId="178" fontId="14" fillId="0" borderId="1" xfId="0" applyNumberFormat="1" applyFont="1" applyBorder="1" applyAlignment="1">
      <alignment horizontal="center" vertical="center" wrapText="1"/>
    </xf>
    <xf numFmtId="178" fontId="14" fillId="0" borderId="3" xfId="0" applyNumberFormat="1" applyFont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178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78" fontId="15" fillId="0" borderId="1" xfId="6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shrinkToFit="1"/>
    </xf>
    <xf numFmtId="178" fontId="14" fillId="0" borderId="1" xfId="6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49" fontId="14" fillId="0" borderId="1" xfId="0" applyNumberFormat="1" applyFont="1" applyFill="1" applyBorder="1" applyAlignment="1">
      <alignment horizontal="left" vertical="center"/>
    </xf>
    <xf numFmtId="178" fontId="14" fillId="4" borderId="1" xfId="0" applyNumberFormat="1" applyFont="1" applyFill="1" applyBorder="1" applyAlignment="1">
      <alignment horizontal="center" vertical="center"/>
    </xf>
    <xf numFmtId="178" fontId="14" fillId="4" borderId="1" xfId="6" applyNumberFormat="1" applyFont="1" applyFill="1" applyBorder="1" applyAlignment="1">
      <alignment horizontal="center" vertical="center"/>
    </xf>
    <xf numFmtId="178" fontId="15" fillId="4" borderId="1" xfId="6" applyNumberFormat="1" applyFont="1" applyFill="1" applyBorder="1" applyAlignment="1">
      <alignment horizontal="center" vertical="center"/>
    </xf>
    <xf numFmtId="49" fontId="14" fillId="4" borderId="1" xfId="0" applyNumberFormat="1" applyFont="1" applyFill="1" applyBorder="1" applyAlignment="1">
      <alignment horizontal="center" vertical="center"/>
    </xf>
    <xf numFmtId="49" fontId="14" fillId="4" borderId="1" xfId="0" applyNumberFormat="1" applyFont="1" applyFill="1" applyBorder="1" applyAlignment="1">
      <alignment horizontal="center" vertical="center" shrinkToFit="1"/>
    </xf>
    <xf numFmtId="1" fontId="17" fillId="0" borderId="1" xfId="0" applyNumberFormat="1" applyFont="1" applyFill="1" applyBorder="1" applyAlignment="1">
      <alignment horizontal="center" vertical="center"/>
    </xf>
    <xf numFmtId="178" fontId="17" fillId="0" borderId="1" xfId="0" applyNumberFormat="1" applyFont="1" applyFill="1" applyBorder="1" applyAlignment="1">
      <alignment horizontal="center" vertical="center"/>
    </xf>
    <xf numFmtId="178" fontId="15" fillId="0" borderId="1" xfId="0" applyNumberFormat="1" applyFont="1" applyFill="1" applyBorder="1" applyAlignment="1">
      <alignment horizontal="center" vertical="center"/>
    </xf>
    <xf numFmtId="180" fontId="10" fillId="0" borderId="28" xfId="3" applyNumberFormat="1" applyFont="1" applyBorder="1" applyAlignment="1">
      <alignment horizontal="center" vertical="center" wrapText="1"/>
    </xf>
    <xf numFmtId="180" fontId="10" fillId="0" borderId="29" xfId="3" applyNumberFormat="1" applyFont="1" applyBorder="1" applyAlignment="1">
      <alignment horizontal="center" vertical="center" wrapText="1"/>
    </xf>
    <xf numFmtId="180" fontId="8" fillId="0" borderId="13" xfId="4" applyNumberFormat="1" applyFont="1" applyBorder="1" applyAlignment="1">
      <alignment horizontal="center" vertical="center" wrapText="1"/>
    </xf>
    <xf numFmtId="180" fontId="12" fillId="0" borderId="13" xfId="3" applyNumberFormat="1" applyFont="1" applyBorder="1" applyAlignment="1">
      <alignment horizontal="right" vertical="center"/>
    </xf>
    <xf numFmtId="180" fontId="10" fillId="0" borderId="24" xfId="3" applyNumberFormat="1" applyFont="1" applyBorder="1" applyAlignment="1" applyProtection="1">
      <alignment horizontal="center" vertical="center" wrapText="1"/>
      <protection locked="0"/>
    </xf>
    <xf numFmtId="180" fontId="10" fillId="0" borderId="8" xfId="3" applyNumberFormat="1" applyFont="1" applyBorder="1" applyAlignment="1" applyProtection="1">
      <alignment horizontal="center" vertical="center" wrapText="1"/>
      <protection locked="0"/>
    </xf>
    <xf numFmtId="180" fontId="10" fillId="0" borderId="9" xfId="3" applyNumberFormat="1" applyFont="1" applyBorder="1" applyAlignment="1" applyProtection="1">
      <alignment horizontal="center" vertical="center" wrapText="1"/>
      <protection locked="0"/>
    </xf>
    <xf numFmtId="180" fontId="10" fillId="0" borderId="24" xfId="3" applyNumberFormat="1" applyFont="1" applyBorder="1" applyAlignment="1">
      <alignment horizontal="center" vertical="center" wrapText="1"/>
    </xf>
    <xf numFmtId="180" fontId="10" fillId="0" borderId="8" xfId="3" applyNumberFormat="1" applyFont="1" applyBorder="1" applyAlignment="1">
      <alignment horizontal="center" vertical="center" wrapText="1"/>
    </xf>
    <xf numFmtId="180" fontId="10" fillId="0" borderId="9" xfId="3" applyNumberFormat="1" applyFont="1" applyBorder="1" applyAlignment="1">
      <alignment horizontal="center" vertical="center" wrapText="1"/>
    </xf>
    <xf numFmtId="180" fontId="10" fillId="0" borderId="24" xfId="4" applyNumberFormat="1" applyFont="1" applyBorder="1" applyAlignment="1">
      <alignment horizontal="center" vertical="center" wrapText="1"/>
    </xf>
    <xf numFmtId="180" fontId="10" fillId="0" borderId="8" xfId="4" applyNumberFormat="1" applyFont="1" applyBorder="1" applyAlignment="1">
      <alignment horizontal="center" vertical="center" wrapText="1"/>
    </xf>
    <xf numFmtId="180" fontId="10" fillId="0" borderId="30" xfId="4" applyNumberFormat="1" applyFont="1" applyBorder="1" applyAlignment="1">
      <alignment horizontal="center" vertical="center" wrapText="1"/>
    </xf>
    <xf numFmtId="179" fontId="13" fillId="0" borderId="0" xfId="0" applyNumberFormat="1" applyFont="1" applyBorder="1" applyAlignment="1">
      <alignment horizontal="center" vertical="center" wrapText="1"/>
    </xf>
    <xf numFmtId="179" fontId="3" fillId="0" borderId="26" xfId="0" applyNumberFormat="1" applyFont="1" applyBorder="1" applyAlignment="1">
      <alignment horizontal="left" wrapText="1"/>
    </xf>
    <xf numFmtId="17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78" fontId="14" fillId="0" borderId="1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179" fontId="14" fillId="0" borderId="3" xfId="0" applyNumberFormat="1" applyFont="1" applyBorder="1" applyAlignment="1">
      <alignment horizontal="center" vertical="center" wrapText="1"/>
    </xf>
    <xf numFmtId="179" fontId="14" fillId="0" borderId="6" xfId="0" applyNumberFormat="1" applyFont="1" applyBorder="1" applyAlignment="1">
      <alignment horizontal="center" vertical="center" wrapText="1"/>
    </xf>
    <xf numFmtId="179" fontId="14" fillId="0" borderId="5" xfId="0" applyNumberFormat="1" applyFont="1" applyBorder="1" applyAlignment="1">
      <alignment horizontal="center" vertical="center" wrapText="1"/>
    </xf>
    <xf numFmtId="178" fontId="14" fillId="0" borderId="3" xfId="0" applyNumberFormat="1" applyFont="1" applyBorder="1" applyAlignment="1">
      <alignment horizontal="center" vertical="center" wrapText="1"/>
    </xf>
    <xf numFmtId="178" fontId="14" fillId="0" borderId="5" xfId="0" applyNumberFormat="1" applyFont="1" applyBorder="1" applyAlignment="1">
      <alignment horizontal="center" vertical="center" wrapText="1"/>
    </xf>
    <xf numFmtId="178" fontId="14" fillId="0" borderId="6" xfId="0" applyNumberFormat="1" applyFont="1" applyBorder="1" applyAlignment="1">
      <alignment horizontal="center" vertical="center" wrapText="1"/>
    </xf>
  </cellXfs>
  <cellStyles count="7">
    <cellStyle name="쉼표 [0]" xfId="6" builtinId="6"/>
    <cellStyle name="콤마 [0]_용지조서.xls Chart 106" xfId="1"/>
    <cellStyle name="콤마_용지조서.xls Chart 106" xfId="2"/>
    <cellStyle name="표준" xfId="0" builtinId="0"/>
    <cellStyle name="표준_간지(동--1)_1" xfId="3"/>
    <cellStyle name="표준_신당리집계" xfId="4"/>
    <cellStyle name="표준_천안3용지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Y172"/>
  <sheetViews>
    <sheetView view="pageBreakPreview" zoomScale="70" zoomScaleNormal="100" zoomScaleSheetLayoutView="70" workbookViewId="0">
      <selection activeCell="V11" sqref="V11"/>
    </sheetView>
  </sheetViews>
  <sheetFormatPr defaultColWidth="7.21875" defaultRowHeight="20.100000000000001" customHeight="1"/>
  <cols>
    <col min="1" max="1" width="9.6640625" style="4" customWidth="1"/>
    <col min="2" max="2" width="5.21875" style="4" customWidth="1"/>
    <col min="3" max="3" width="1.109375" style="4" customWidth="1"/>
    <col min="4" max="4" width="9.77734375" style="4" customWidth="1"/>
    <col min="5" max="5" width="5.21875" style="4" customWidth="1"/>
    <col min="6" max="6" width="1.109375" style="4" customWidth="1"/>
    <col min="7" max="7" width="9.77734375" style="4" customWidth="1"/>
    <col min="8" max="8" width="5.21875" style="4" customWidth="1"/>
    <col min="9" max="9" width="1.109375" style="4" customWidth="1"/>
    <col min="10" max="10" width="9.77734375" style="3" customWidth="1"/>
    <col min="11" max="11" width="5.21875" style="4" customWidth="1"/>
    <col min="12" max="12" width="1.109375" style="4" customWidth="1"/>
    <col min="13" max="13" width="9.77734375" style="3" customWidth="1"/>
    <col min="14" max="14" width="5.21875" style="3" customWidth="1"/>
    <col min="15" max="15" width="1.109375" style="3" customWidth="1"/>
    <col min="16" max="16" width="9.77734375" style="3" customWidth="1"/>
    <col min="17" max="17" width="5.21875" style="3" customWidth="1"/>
    <col min="18" max="18" width="1.109375" style="3" customWidth="1"/>
    <col min="19" max="19" width="9.77734375" style="3" customWidth="1"/>
    <col min="20" max="20" width="5.21875" style="3" customWidth="1"/>
    <col min="21" max="21" width="1.109375" style="3" customWidth="1"/>
    <col min="22" max="22" width="9.77734375" style="3" customWidth="1"/>
    <col min="23" max="23" width="5.21875" style="3" customWidth="1"/>
    <col min="24" max="24" width="1.109375" style="3" customWidth="1"/>
    <col min="25" max="25" width="9.77734375" style="3" customWidth="1"/>
    <col min="26" max="16384" width="7.21875" style="3"/>
  </cols>
  <sheetData>
    <row r="1" spans="1:25" ht="47.25" customHeight="1">
      <c r="A1" s="75" t="s">
        <v>26</v>
      </c>
      <c r="B1" s="20"/>
      <c r="C1" s="20"/>
      <c r="D1" s="20"/>
      <c r="E1" s="20"/>
      <c r="F1" s="20"/>
      <c r="G1" s="20"/>
      <c r="H1" s="20"/>
      <c r="I1" s="20"/>
      <c r="J1" s="21"/>
      <c r="K1" s="20"/>
      <c r="L1" s="2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 ht="20.100000000000001" customHeight="1" thickBot="1">
      <c r="A2" s="110"/>
      <c r="B2" s="110"/>
      <c r="C2" s="110"/>
      <c r="D2" s="110"/>
      <c r="E2" s="110"/>
      <c r="F2" s="22"/>
      <c r="G2" s="22"/>
      <c r="H2" s="22"/>
      <c r="I2" s="22"/>
      <c r="J2" s="22"/>
      <c r="K2" s="22"/>
      <c r="L2" s="22"/>
      <c r="M2" s="111" t="s">
        <v>38</v>
      </c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</row>
    <row r="3" spans="1:25" ht="57" customHeight="1" thickBot="1">
      <c r="A3" s="108" t="s">
        <v>0</v>
      </c>
      <c r="B3" s="112" t="s">
        <v>42</v>
      </c>
      <c r="C3" s="113"/>
      <c r="D3" s="113"/>
      <c r="E3" s="113"/>
      <c r="F3" s="113"/>
      <c r="G3" s="114"/>
      <c r="H3" s="115" t="s">
        <v>1</v>
      </c>
      <c r="I3" s="116"/>
      <c r="J3" s="116"/>
      <c r="K3" s="116"/>
      <c r="L3" s="116"/>
      <c r="M3" s="117"/>
      <c r="N3" s="115" t="s">
        <v>18</v>
      </c>
      <c r="O3" s="116"/>
      <c r="P3" s="116"/>
      <c r="Q3" s="116"/>
      <c r="R3" s="116"/>
      <c r="S3" s="117"/>
      <c r="T3" s="118" t="s">
        <v>2</v>
      </c>
      <c r="U3" s="119"/>
      <c r="V3" s="119"/>
      <c r="W3" s="119"/>
      <c r="X3" s="119"/>
      <c r="Y3" s="120"/>
    </row>
    <row r="4" spans="1:25" ht="57" customHeight="1" thickTop="1">
      <c r="A4" s="109"/>
      <c r="B4" s="41" t="s">
        <v>30</v>
      </c>
      <c r="C4" s="42"/>
      <c r="D4" s="43"/>
      <c r="E4" s="41" t="s">
        <v>31</v>
      </c>
      <c r="F4" s="42"/>
      <c r="G4" s="43"/>
      <c r="H4" s="41" t="s">
        <v>30</v>
      </c>
      <c r="I4" s="42"/>
      <c r="J4" s="43"/>
      <c r="K4" s="41" t="s">
        <v>31</v>
      </c>
      <c r="L4" s="42"/>
      <c r="M4" s="43"/>
      <c r="N4" s="41" t="s">
        <v>30</v>
      </c>
      <c r="O4" s="42"/>
      <c r="P4" s="43"/>
      <c r="Q4" s="41" t="s">
        <v>31</v>
      </c>
      <c r="R4" s="42"/>
      <c r="S4" s="43"/>
      <c r="T4" s="41" t="s">
        <v>30</v>
      </c>
      <c r="U4" s="42"/>
      <c r="V4" s="42"/>
      <c r="W4" s="41" t="s">
        <v>31</v>
      </c>
      <c r="X4" s="42"/>
      <c r="Y4" s="44"/>
    </row>
    <row r="5" spans="1:25" ht="57" customHeight="1">
      <c r="A5" s="45" t="s">
        <v>32</v>
      </c>
      <c r="B5" s="46">
        <v>169</v>
      </c>
      <c r="C5" s="47" t="s">
        <v>3</v>
      </c>
      <c r="D5" s="48">
        <v>248073</v>
      </c>
      <c r="E5" s="46">
        <f>SUM(E6:E24)</f>
        <v>67</v>
      </c>
      <c r="F5" s="47" t="s">
        <v>3</v>
      </c>
      <c r="G5" s="48">
        <f ca="1">SUM(G6:G24)</f>
        <v>45425</v>
      </c>
      <c r="H5" s="49">
        <v>8</v>
      </c>
      <c r="I5" s="47" t="s">
        <v>3</v>
      </c>
      <c r="J5" s="50">
        <v>3754</v>
      </c>
      <c r="K5" s="46">
        <f>SUM(K6:K24)</f>
        <v>0</v>
      </c>
      <c r="L5" s="47" t="s">
        <v>3</v>
      </c>
      <c r="M5" s="48">
        <f>SUM(M6:M24)</f>
        <v>0</v>
      </c>
      <c r="N5" s="49">
        <v>139</v>
      </c>
      <c r="O5" s="47" t="s">
        <v>3</v>
      </c>
      <c r="P5" s="50">
        <v>88568</v>
      </c>
      <c r="Q5" s="46">
        <f>SUM(Q6:Q24)</f>
        <v>0</v>
      </c>
      <c r="R5" s="47" t="s">
        <v>3</v>
      </c>
      <c r="S5" s="48">
        <f>SUM(S6:S24)</f>
        <v>0</v>
      </c>
      <c r="T5" s="51">
        <v>22</v>
      </c>
      <c r="U5" s="47" t="s">
        <v>3</v>
      </c>
      <c r="V5" s="52">
        <v>155751</v>
      </c>
      <c r="W5" s="46">
        <f>SUM(W6:W24)</f>
        <v>67</v>
      </c>
      <c r="X5" s="47" t="s">
        <v>3</v>
      </c>
      <c r="Y5" s="53">
        <f ca="1">SUM(Y6:Y24)</f>
        <v>45425</v>
      </c>
    </row>
    <row r="6" spans="1:25" ht="57" customHeight="1">
      <c r="A6" s="54" t="s">
        <v>4</v>
      </c>
      <c r="B6" s="55">
        <v>47</v>
      </c>
      <c r="C6" s="56" t="s">
        <v>3</v>
      </c>
      <c r="D6" s="57">
        <v>19837</v>
      </c>
      <c r="E6" s="55">
        <f>COUNTIF('지방도(634호선)'!$F$5:$F$191,LEFT($A6,1))</f>
        <v>4</v>
      </c>
      <c r="F6" s="56" t="s">
        <v>3</v>
      </c>
      <c r="G6" s="57">
        <f ca="1">SUMIF('지방도(634호선)'!$F$5:$F$191,LEFT($A6,1),'지방도(634호선)'!$J$5:$J$71)</f>
        <v>59</v>
      </c>
      <c r="H6" s="55">
        <v>0</v>
      </c>
      <c r="I6" s="56" t="s">
        <v>3</v>
      </c>
      <c r="J6" s="57">
        <v>0</v>
      </c>
      <c r="K6" s="55">
        <f>COUNTIF('지방도(634호선)'!$R$5:$R$191,CONCATENATE(LEFT($A6,1),LEFT(H$3,1)))</f>
        <v>0</v>
      </c>
      <c r="L6" s="56" t="s">
        <v>3</v>
      </c>
      <c r="M6" s="57">
        <f>SUMIF('지방도(634호선)'!$R$5:$R$191,CONCATENATE(LEFT($A6,1),LEFT(H$3,1)),'지방도(634호선)'!$J$5:$J$191)</f>
        <v>0</v>
      </c>
      <c r="N6" s="55">
        <v>35</v>
      </c>
      <c r="O6" s="56" t="s">
        <v>3</v>
      </c>
      <c r="P6" s="57">
        <v>15380</v>
      </c>
      <c r="Q6" s="55">
        <f>COUNTIF('지방도(634호선)'!$R$5:$R$191,CONCATENATE(LEFT($A6,1),LEFT(N$3,1)))</f>
        <v>0</v>
      </c>
      <c r="R6" s="56" t="s">
        <v>3</v>
      </c>
      <c r="S6" s="57">
        <f>SUMIF('지방도(634호선)'!$R$5:$R$191,CONCATENATE(LEFT($A6,1),LEFT(N$3,1)),'지방도(634호선)'!$J$5:$J$191)</f>
        <v>0</v>
      </c>
      <c r="T6" s="58">
        <v>12</v>
      </c>
      <c r="U6" s="56" t="s">
        <v>3</v>
      </c>
      <c r="V6" s="59">
        <v>4457</v>
      </c>
      <c r="W6" s="58">
        <f t="shared" ref="W6:W23" si="0">E6-K6-Q6</f>
        <v>4</v>
      </c>
      <c r="X6" s="56" t="s">
        <v>3</v>
      </c>
      <c r="Y6" s="60">
        <f t="shared" ref="Y6:Y23" ca="1" si="1">G6-M6-S6</f>
        <v>59</v>
      </c>
    </row>
    <row r="7" spans="1:25" ht="57" customHeight="1">
      <c r="A7" s="61" t="s">
        <v>5</v>
      </c>
      <c r="B7" s="55">
        <v>42</v>
      </c>
      <c r="C7" s="56" t="s">
        <v>3</v>
      </c>
      <c r="D7" s="57">
        <v>32716</v>
      </c>
      <c r="E7" s="55">
        <f>COUNTIF('지방도(634호선)'!$F$5:$F$191,LEFT($A7,1))</f>
        <v>8</v>
      </c>
      <c r="F7" s="56" t="s">
        <v>3</v>
      </c>
      <c r="G7" s="57">
        <f ca="1">SUMIF('지방도(634호선)'!$F$5:$F$191,LEFT($A7,1),'지방도(634호선)'!$J$5:$J$71)</f>
        <v>624</v>
      </c>
      <c r="H7" s="55">
        <v>1</v>
      </c>
      <c r="I7" s="56" t="s">
        <v>3</v>
      </c>
      <c r="J7" s="57">
        <v>315</v>
      </c>
      <c r="K7" s="55">
        <f>COUNTIF('지방도(634호선)'!$R$5:$R$191,CONCATENATE(LEFT($A7,1),LEFT(H$3,1)))</f>
        <v>0</v>
      </c>
      <c r="L7" s="56" t="s">
        <v>33</v>
      </c>
      <c r="M7" s="57">
        <f>SUMIF('지방도(634호선)'!$R$5:$R$191,CONCATENATE(LEFT($A7,1),LEFT(H$3,1)),'지방도(634호선)'!$J$5:$J$191)</f>
        <v>0</v>
      </c>
      <c r="N7" s="55">
        <v>41</v>
      </c>
      <c r="O7" s="56" t="s">
        <v>3</v>
      </c>
      <c r="P7" s="57">
        <v>32401</v>
      </c>
      <c r="Q7" s="55">
        <f>COUNTIF('지방도(634호선)'!$R$5:$R$191,CONCATENATE(LEFT($A7,1),LEFT(N$3,1)))</f>
        <v>0</v>
      </c>
      <c r="R7" s="56" t="s">
        <v>3</v>
      </c>
      <c r="S7" s="57">
        <f>SUMIF('지방도(634호선)'!$R$5:$R$191,CONCATENATE(LEFT($A7,1),LEFT(N$3,1)),'지방도(634호선)'!$J$5:$J$191)</f>
        <v>0</v>
      </c>
      <c r="T7" s="58">
        <v>0</v>
      </c>
      <c r="U7" s="56" t="s">
        <v>3</v>
      </c>
      <c r="V7" s="59">
        <v>0</v>
      </c>
      <c r="W7" s="58">
        <f t="shared" si="0"/>
        <v>8</v>
      </c>
      <c r="X7" s="56" t="s">
        <v>3</v>
      </c>
      <c r="Y7" s="60">
        <f ca="1">G7-M7-S7</f>
        <v>624</v>
      </c>
    </row>
    <row r="8" spans="1:25" ht="57" customHeight="1">
      <c r="A8" s="61" t="s">
        <v>6</v>
      </c>
      <c r="B8" s="55">
        <v>6</v>
      </c>
      <c r="C8" s="56" t="s">
        <v>3</v>
      </c>
      <c r="D8" s="57">
        <v>1535</v>
      </c>
      <c r="E8" s="55">
        <f>COUNTIF('지방도(634호선)'!$F$5:$F$191,LEFT($A8,1))</f>
        <v>0</v>
      </c>
      <c r="F8" s="56" t="s">
        <v>3</v>
      </c>
      <c r="G8" s="57">
        <f ca="1">SUMIF('지방도(634호선)'!$F$5:$F$191,LEFT($A8,1),'지방도(634호선)'!$J$5:$J$71)</f>
        <v>0</v>
      </c>
      <c r="H8" s="55">
        <v>0</v>
      </c>
      <c r="I8" s="56" t="s">
        <v>3</v>
      </c>
      <c r="J8" s="57">
        <v>0</v>
      </c>
      <c r="K8" s="55">
        <f>COUNTIF('지방도(634호선)'!$R$5:$R$191,CONCATENATE(LEFT($A8,1),LEFT(H$3,1)))</f>
        <v>0</v>
      </c>
      <c r="L8" s="56" t="s">
        <v>3</v>
      </c>
      <c r="M8" s="57">
        <f>SUMIF('지방도(634호선)'!$R$5:$R$191,CONCATENATE(LEFT($A8,1),LEFT(H$3,1)),'지방도(634호선)'!$J$5:$J$191)</f>
        <v>0</v>
      </c>
      <c r="N8" s="55">
        <v>6</v>
      </c>
      <c r="O8" s="56" t="s">
        <v>3</v>
      </c>
      <c r="P8" s="57">
        <v>1535</v>
      </c>
      <c r="Q8" s="55">
        <f>COUNTIF('지방도(634호선)'!$R$5:$R$191,CONCATENATE(LEFT($A8,1),LEFT(N$3,1)))</f>
        <v>0</v>
      </c>
      <c r="R8" s="56" t="s">
        <v>3</v>
      </c>
      <c r="S8" s="57">
        <f>SUMIF('지방도(634호선)'!$R$5:$R$191,CONCATENATE(LEFT($A8,1),LEFT(N$3,1)),'지방도(634호선)'!$J$5:$J$191)</f>
        <v>0</v>
      </c>
      <c r="T8" s="58">
        <v>0</v>
      </c>
      <c r="U8" s="56" t="s">
        <v>3</v>
      </c>
      <c r="V8" s="59">
        <v>0</v>
      </c>
      <c r="W8" s="58">
        <f t="shared" si="0"/>
        <v>0</v>
      </c>
      <c r="X8" s="56" t="s">
        <v>3</v>
      </c>
      <c r="Y8" s="60">
        <f t="shared" ca="1" si="1"/>
        <v>0</v>
      </c>
    </row>
    <row r="9" spans="1:25" ht="57" customHeight="1">
      <c r="A9" s="61" t="s">
        <v>7</v>
      </c>
      <c r="B9" s="55">
        <v>29</v>
      </c>
      <c r="C9" s="56" t="s">
        <v>3</v>
      </c>
      <c r="D9" s="57">
        <v>166762</v>
      </c>
      <c r="E9" s="55">
        <f>COUNTIF('지방도(634호선)'!$F$5:$F$191,LEFT($A9,1))</f>
        <v>14</v>
      </c>
      <c r="F9" s="56" t="s">
        <v>3</v>
      </c>
      <c r="G9" s="57">
        <f ca="1">SUMIF('지방도(634호선)'!$F$5:$F$191,LEFT($A9,1),'지방도(634호선)'!$J$5:$J$71)</f>
        <v>7519</v>
      </c>
      <c r="H9" s="55">
        <v>0</v>
      </c>
      <c r="I9" s="56" t="s">
        <v>3</v>
      </c>
      <c r="J9" s="57">
        <v>0</v>
      </c>
      <c r="K9" s="55">
        <f>COUNTIF('지방도(634호선)'!$R$5:$R$191,CONCATENATE(LEFT($A9,1),LEFT(H$3,1)))</f>
        <v>0</v>
      </c>
      <c r="L9" s="56" t="s">
        <v>3</v>
      </c>
      <c r="M9" s="57">
        <f>SUMIF('지방도(634호선)'!$R$5:$R$191,CONCATENATE(LEFT($A9,1),LEFT(H$3,1)),'지방도(634호선)'!$J$5:$J$191)</f>
        <v>0</v>
      </c>
      <c r="N9" s="55">
        <v>20</v>
      </c>
      <c r="O9" s="56" t="s">
        <v>3</v>
      </c>
      <c r="P9" s="57">
        <v>15635</v>
      </c>
      <c r="Q9" s="55">
        <f>COUNTIF('지방도(634호선)'!$R$5:$R$191,CONCATENATE(LEFT($A9,1),LEFT(N$3,1)))</f>
        <v>0</v>
      </c>
      <c r="R9" s="56" t="s">
        <v>3</v>
      </c>
      <c r="S9" s="57">
        <f>SUMIF('지방도(634호선)'!$R$5:$R$191,CONCATENATE(LEFT($A9,1),LEFT(N$3,1)),'지방도(634호선)'!$J$5:$J$191)</f>
        <v>0</v>
      </c>
      <c r="T9" s="58">
        <v>9</v>
      </c>
      <c r="U9" s="56" t="s">
        <v>3</v>
      </c>
      <c r="V9" s="59">
        <v>151127</v>
      </c>
      <c r="W9" s="58">
        <f t="shared" si="0"/>
        <v>14</v>
      </c>
      <c r="X9" s="56" t="s">
        <v>3</v>
      </c>
      <c r="Y9" s="60">
        <f t="shared" ca="1" si="1"/>
        <v>7519</v>
      </c>
    </row>
    <row r="10" spans="1:25" ht="57" customHeight="1">
      <c r="A10" s="61" t="s">
        <v>8</v>
      </c>
      <c r="B10" s="55">
        <v>3</v>
      </c>
      <c r="C10" s="56" t="s">
        <v>3</v>
      </c>
      <c r="D10" s="57">
        <v>1042</v>
      </c>
      <c r="E10" s="55">
        <f>COUNTIF('지방도(634호선)'!$F$5:$F$191,LEFT($A10,1))</f>
        <v>0</v>
      </c>
      <c r="F10" s="56" t="s">
        <v>3</v>
      </c>
      <c r="G10" s="57">
        <f ca="1">SUMIF('지방도(634호선)'!$F$5:$F$191,LEFT($A10,1),'지방도(634호선)'!$J$5:$J$71)</f>
        <v>0</v>
      </c>
      <c r="H10" s="55">
        <v>0</v>
      </c>
      <c r="I10" s="56" t="s">
        <v>3</v>
      </c>
      <c r="J10" s="57">
        <v>0</v>
      </c>
      <c r="K10" s="55">
        <f>COUNTIF('지방도(634호선)'!$R$5:$R$191,CONCATENATE(LEFT($A10,1),LEFT(H$3,1)))</f>
        <v>0</v>
      </c>
      <c r="L10" s="56" t="s">
        <v>3</v>
      </c>
      <c r="M10" s="57">
        <f>SUMIF('지방도(634호선)'!$R$5:$R$191,CONCATENATE(LEFT($A10,1),LEFT(H$3,1)),'지방도(634호선)'!$J$5:$J$191)</f>
        <v>0</v>
      </c>
      <c r="N10" s="55">
        <v>3</v>
      </c>
      <c r="O10" s="56" t="s">
        <v>3</v>
      </c>
      <c r="P10" s="57">
        <v>1042</v>
      </c>
      <c r="Q10" s="55">
        <f>COUNTIF('지방도(634호선)'!$R$5:$R$191,CONCATENATE(LEFT($A10,1),LEFT(N$3,1)))</f>
        <v>0</v>
      </c>
      <c r="R10" s="56" t="s">
        <v>3</v>
      </c>
      <c r="S10" s="57">
        <f>SUMIF('지방도(634호선)'!$R$5:$R$191,CONCATENATE(LEFT($A10,1),LEFT(N$3,1)),'지방도(634호선)'!$J$5:$J$191)</f>
        <v>0</v>
      </c>
      <c r="T10" s="58">
        <v>0</v>
      </c>
      <c r="U10" s="56" t="s">
        <v>3</v>
      </c>
      <c r="V10" s="59">
        <v>0</v>
      </c>
      <c r="W10" s="58">
        <f t="shared" si="0"/>
        <v>0</v>
      </c>
      <c r="X10" s="56" t="s">
        <v>3</v>
      </c>
      <c r="Y10" s="60">
        <f t="shared" ca="1" si="1"/>
        <v>0</v>
      </c>
    </row>
    <row r="11" spans="1:25" ht="57" customHeight="1">
      <c r="A11" s="61" t="s">
        <v>9</v>
      </c>
      <c r="B11" s="55">
        <v>27</v>
      </c>
      <c r="C11" s="56" t="s">
        <v>3</v>
      </c>
      <c r="D11" s="57">
        <v>12858</v>
      </c>
      <c r="E11" s="55">
        <f>COUNTIF('지방도(634호선)'!$F$5:$F$191,LEFT($A11,1))</f>
        <v>39</v>
      </c>
      <c r="F11" s="56" t="s">
        <v>3</v>
      </c>
      <c r="G11" s="57">
        <f ca="1">SUMIF('지방도(634호선)'!$F$5:$F$191,LEFT($A11,1),'지방도(634호선)'!$J$5:$J$71)</f>
        <v>37061</v>
      </c>
      <c r="H11" s="55">
        <v>4</v>
      </c>
      <c r="I11" s="56" t="s">
        <v>3</v>
      </c>
      <c r="J11" s="57">
        <v>370</v>
      </c>
      <c r="K11" s="55">
        <f>COUNTIF('지방도(634호선)'!$R$5:$R$191,CONCATENATE(LEFT($A11,1),LEFT(H$3,1)))</f>
        <v>0</v>
      </c>
      <c r="L11" s="56" t="s">
        <v>3</v>
      </c>
      <c r="M11" s="57">
        <f>SUMIF('지방도(634호선)'!$R$5:$R$191,CONCATENATE(LEFT($A11,1),LEFT(H$3,1)),'지방도(634호선)'!$J$5:$J$191)</f>
        <v>0</v>
      </c>
      <c r="N11" s="55">
        <v>23</v>
      </c>
      <c r="O11" s="56" t="s">
        <v>3</v>
      </c>
      <c r="P11" s="57">
        <v>12488</v>
      </c>
      <c r="Q11" s="55">
        <f>COUNTIF('지방도(634호선)'!$R$5:$R$191,CONCATENATE(LEFT($A11,1),LEFT(N$3,1)))</f>
        <v>0</v>
      </c>
      <c r="R11" s="56" t="s">
        <v>3</v>
      </c>
      <c r="S11" s="57">
        <f>SUMIF('지방도(634호선)'!$R$5:$R$191,CONCATENATE(LEFT($A11,1),LEFT(N$3,1)),'지방도(634호선)'!$J$5:$J$191)</f>
        <v>0</v>
      </c>
      <c r="T11" s="58">
        <v>0</v>
      </c>
      <c r="U11" s="56" t="s">
        <v>3</v>
      </c>
      <c r="V11" s="59">
        <v>0</v>
      </c>
      <c r="W11" s="58">
        <f t="shared" si="0"/>
        <v>39</v>
      </c>
      <c r="X11" s="56" t="s">
        <v>3</v>
      </c>
      <c r="Y11" s="60">
        <f t="shared" ca="1" si="1"/>
        <v>37061</v>
      </c>
    </row>
    <row r="12" spans="1:25" ht="57" customHeight="1">
      <c r="A12" s="61" t="s">
        <v>10</v>
      </c>
      <c r="B12" s="55">
        <v>2</v>
      </c>
      <c r="C12" s="56" t="s">
        <v>3</v>
      </c>
      <c r="D12" s="57">
        <v>2349</v>
      </c>
      <c r="E12" s="55">
        <f>COUNTIF('지방도(634호선)'!$F$5:$F$191,LEFT($A12,1))</f>
        <v>2</v>
      </c>
      <c r="F12" s="56" t="s">
        <v>3</v>
      </c>
      <c r="G12" s="57">
        <f ca="1">SUMIF('지방도(634호선)'!$F$5:$F$191,LEFT($A12,1),'지방도(634호선)'!$J$5:$J$71)</f>
        <v>162</v>
      </c>
      <c r="H12" s="55">
        <v>2</v>
      </c>
      <c r="I12" s="56" t="s">
        <v>3</v>
      </c>
      <c r="J12" s="57">
        <v>2349</v>
      </c>
      <c r="K12" s="55">
        <f>COUNTIF('지방도(634호선)'!$R$5:$R$191,CONCATENATE(LEFT($A12,1),LEFT(H$3,1)))</f>
        <v>0</v>
      </c>
      <c r="L12" s="56" t="s">
        <v>3</v>
      </c>
      <c r="M12" s="57">
        <f>SUMIF('지방도(634호선)'!$R$5:$R$191,CONCATENATE(LEFT($A12,1),LEFT(H$3,1)),'지방도(634호선)'!$J$5:$J$191)</f>
        <v>0</v>
      </c>
      <c r="N12" s="55">
        <v>0</v>
      </c>
      <c r="O12" s="56" t="s">
        <v>3</v>
      </c>
      <c r="P12" s="57">
        <v>0</v>
      </c>
      <c r="Q12" s="55">
        <f>COUNTIF('지방도(634호선)'!$R$5:$R$191,CONCATENATE(LEFT($A12,1),LEFT(N$3,1)))</f>
        <v>0</v>
      </c>
      <c r="R12" s="56" t="s">
        <v>3</v>
      </c>
      <c r="S12" s="57">
        <f>SUMIF('지방도(634호선)'!$R$5:$R$191,CONCATENATE(LEFT($A12,1),LEFT(N$3,1)),'지방도(634호선)'!$J$5:$J$191)</f>
        <v>0</v>
      </c>
      <c r="T12" s="58">
        <v>0</v>
      </c>
      <c r="U12" s="56" t="s">
        <v>3</v>
      </c>
      <c r="V12" s="59">
        <v>0</v>
      </c>
      <c r="W12" s="58">
        <f t="shared" si="0"/>
        <v>2</v>
      </c>
      <c r="X12" s="56" t="s">
        <v>3</v>
      </c>
      <c r="Y12" s="60">
        <f t="shared" ca="1" si="1"/>
        <v>162</v>
      </c>
    </row>
    <row r="13" spans="1:25" ht="57" customHeight="1">
      <c r="A13" s="61" t="s">
        <v>43</v>
      </c>
      <c r="B13" s="55">
        <v>5</v>
      </c>
      <c r="C13" s="56" t="s">
        <v>3</v>
      </c>
      <c r="D13" s="57">
        <v>6219</v>
      </c>
      <c r="E13" s="55">
        <f>COUNTIF('지방도(634호선)'!$F$5:$F$191,LEFT($A13,1))</f>
        <v>0</v>
      </c>
      <c r="F13" s="56" t="s">
        <v>3</v>
      </c>
      <c r="G13" s="57">
        <f ca="1">SUMIF('지방도(634호선)'!$F$5:$F$191,LEFT($A13,1),'지방도(634호선)'!$J$5:$J$71)</f>
        <v>0</v>
      </c>
      <c r="H13" s="55">
        <v>1</v>
      </c>
      <c r="I13" s="56" t="s">
        <v>3</v>
      </c>
      <c r="J13" s="57">
        <v>720</v>
      </c>
      <c r="K13" s="55">
        <f>COUNTIF('지방도(634호선)'!$R$5:$R$191,CONCATENATE(LEFT($A13,1),LEFT(H$3,1)))</f>
        <v>0</v>
      </c>
      <c r="L13" s="56" t="s">
        <v>3</v>
      </c>
      <c r="M13" s="57">
        <f>SUMIF('지방도(634호선)'!$R$5:$R$191,CONCATENATE(LEFT($A13,1),LEFT(H$3,1)),'지방도(634호선)'!$J$5:$J$191)</f>
        <v>0</v>
      </c>
      <c r="N13" s="55">
        <v>4</v>
      </c>
      <c r="O13" s="56" t="s">
        <v>3</v>
      </c>
      <c r="P13" s="57">
        <v>5499</v>
      </c>
      <c r="Q13" s="55">
        <f>COUNTIF('지방도(634호선)'!$R$5:$R$191,CONCATENATE(LEFT($A13,1),LEFT(N$3,1)))</f>
        <v>0</v>
      </c>
      <c r="R13" s="56" t="s">
        <v>3</v>
      </c>
      <c r="S13" s="57">
        <f>SUMIF('지방도(634호선)'!$R$5:$R$191,CONCATENATE(LEFT($A13,1),LEFT(N$3,1)),'지방도(634호선)'!$J$5:$J$191)</f>
        <v>0</v>
      </c>
      <c r="T13" s="58">
        <v>0</v>
      </c>
      <c r="U13" s="56" t="s">
        <v>3</v>
      </c>
      <c r="V13" s="59">
        <v>0</v>
      </c>
      <c r="W13" s="58">
        <f t="shared" si="0"/>
        <v>0</v>
      </c>
      <c r="X13" s="56" t="s">
        <v>3</v>
      </c>
      <c r="Y13" s="60">
        <f t="shared" ca="1" si="1"/>
        <v>0</v>
      </c>
    </row>
    <row r="14" spans="1:25" ht="57" customHeight="1">
      <c r="A14" s="61" t="s">
        <v>11</v>
      </c>
      <c r="B14" s="55">
        <v>0</v>
      </c>
      <c r="C14" s="56" t="s">
        <v>3</v>
      </c>
      <c r="D14" s="57">
        <v>0</v>
      </c>
      <c r="E14" s="55">
        <f>COUNTIF('지방도(634호선)'!$F$5:$F$191,LEFT($A14,1))</f>
        <v>0</v>
      </c>
      <c r="F14" s="56" t="s">
        <v>3</v>
      </c>
      <c r="G14" s="57">
        <f ca="1">SUMIF('지방도(634호선)'!$F$5:$F$191,LEFT($A14,1),'지방도(634호선)'!$J$5:$J$71)</f>
        <v>0</v>
      </c>
      <c r="H14" s="55">
        <v>0</v>
      </c>
      <c r="I14" s="56" t="s">
        <v>3</v>
      </c>
      <c r="J14" s="57">
        <v>0</v>
      </c>
      <c r="K14" s="55">
        <f>COUNTIF('지방도(634호선)'!$R$5:$R$191,CONCATENATE(LEFT($A14,1),LEFT(H$3,1)))</f>
        <v>0</v>
      </c>
      <c r="L14" s="56" t="s">
        <v>3</v>
      </c>
      <c r="M14" s="57">
        <f>SUMIF('지방도(634호선)'!$R$5:$R$191,CONCATENATE(LEFT($A14,1),LEFT(H$3,1)),'지방도(634호선)'!$J$5:$J$191)</f>
        <v>0</v>
      </c>
      <c r="N14" s="55">
        <v>0</v>
      </c>
      <c r="O14" s="56" t="s">
        <v>3</v>
      </c>
      <c r="P14" s="57">
        <v>0</v>
      </c>
      <c r="Q14" s="55">
        <f>COUNTIF('지방도(634호선)'!$R$5:$R$191,CONCATENATE(LEFT($A14,1),LEFT(N$3,1)))</f>
        <v>0</v>
      </c>
      <c r="R14" s="56" t="s">
        <v>3</v>
      </c>
      <c r="S14" s="57">
        <f>SUMIF('지방도(634호선)'!$R$5:$R$191,CONCATENATE(LEFT($A14,1),LEFT(N$3,1)),'지방도(634호선)'!$J$5:$J$191)</f>
        <v>0</v>
      </c>
      <c r="T14" s="58">
        <v>0</v>
      </c>
      <c r="U14" s="56" t="s">
        <v>3</v>
      </c>
      <c r="V14" s="59">
        <v>0</v>
      </c>
      <c r="W14" s="58">
        <f t="shared" si="0"/>
        <v>0</v>
      </c>
      <c r="X14" s="56" t="s">
        <v>3</v>
      </c>
      <c r="Y14" s="60">
        <f t="shared" ca="1" si="1"/>
        <v>0</v>
      </c>
    </row>
    <row r="15" spans="1:25" ht="57" customHeight="1">
      <c r="A15" s="61" t="s">
        <v>12</v>
      </c>
      <c r="B15" s="55">
        <v>2</v>
      </c>
      <c r="C15" s="56" t="s">
        <v>3</v>
      </c>
      <c r="D15" s="57">
        <v>328</v>
      </c>
      <c r="E15" s="55">
        <f>COUNTIF('지방도(634호선)'!$F$5:$F$191,LEFT($A15,1))</f>
        <v>0</v>
      </c>
      <c r="F15" s="56" t="s">
        <v>3</v>
      </c>
      <c r="G15" s="57">
        <f ca="1">SUMIF('지방도(634호선)'!$F$5:$F$191,LEFT($A15,1),'지방도(634호선)'!$J$5:$J$71)</f>
        <v>0</v>
      </c>
      <c r="H15" s="55">
        <v>0</v>
      </c>
      <c r="I15" s="56" t="s">
        <v>3</v>
      </c>
      <c r="J15" s="57">
        <v>0</v>
      </c>
      <c r="K15" s="55">
        <f>COUNTIF('지방도(634호선)'!$R$5:$R$191,CONCATENATE(LEFT($A15,1),LEFT(H$3,1)))</f>
        <v>0</v>
      </c>
      <c r="L15" s="56" t="s">
        <v>3</v>
      </c>
      <c r="M15" s="57">
        <f>SUMIF('지방도(634호선)'!$R$5:$R$191,CONCATENATE(LEFT($A15,1),LEFT(H$3,1)),'지방도(634호선)'!$J$5:$J$191)</f>
        <v>0</v>
      </c>
      <c r="N15" s="55">
        <v>2</v>
      </c>
      <c r="O15" s="56" t="s">
        <v>3</v>
      </c>
      <c r="P15" s="57">
        <v>328</v>
      </c>
      <c r="Q15" s="55">
        <f>COUNTIF('지방도(634호선)'!$R$5:$R$191,CONCATENATE(LEFT($A15,1),LEFT(N$3,1)))</f>
        <v>0</v>
      </c>
      <c r="R15" s="56" t="s">
        <v>3</v>
      </c>
      <c r="S15" s="57">
        <f>SUMIF('지방도(634호선)'!$R$5:$R$191,CONCATENATE(LEFT($A15,1),LEFT(N$3,1)),'지방도(634호선)'!$J$5:$J$191)</f>
        <v>0</v>
      </c>
      <c r="T15" s="58">
        <v>0</v>
      </c>
      <c r="U15" s="56" t="s">
        <v>3</v>
      </c>
      <c r="V15" s="59">
        <v>0</v>
      </c>
      <c r="W15" s="58">
        <f t="shared" si="0"/>
        <v>0</v>
      </c>
      <c r="X15" s="56" t="s">
        <v>3</v>
      </c>
      <c r="Y15" s="60">
        <f t="shared" ca="1" si="1"/>
        <v>0</v>
      </c>
    </row>
    <row r="16" spans="1:25" ht="57" customHeight="1">
      <c r="A16" s="61" t="s">
        <v>13</v>
      </c>
      <c r="B16" s="55">
        <v>0</v>
      </c>
      <c r="C16" s="56" t="s">
        <v>3</v>
      </c>
      <c r="D16" s="57">
        <v>0</v>
      </c>
      <c r="E16" s="55">
        <f>COUNTIF('지방도(634호선)'!$F$5:$F$191,LEFT($A16,1))</f>
        <v>0</v>
      </c>
      <c r="F16" s="56" t="s">
        <v>3</v>
      </c>
      <c r="G16" s="57">
        <f ca="1">SUMIF('지방도(634호선)'!$F$5:$F$191,LEFT($A16,1),'지방도(634호선)'!$J$5:$J$71)</f>
        <v>0</v>
      </c>
      <c r="H16" s="55">
        <v>0</v>
      </c>
      <c r="I16" s="56" t="s">
        <v>3</v>
      </c>
      <c r="J16" s="57">
        <v>0</v>
      </c>
      <c r="K16" s="55">
        <f>COUNTIF('지방도(634호선)'!$R$5:$R$191,CONCATENATE(LEFT($A16,1),LEFT(H$3,1)))</f>
        <v>0</v>
      </c>
      <c r="L16" s="56" t="s">
        <v>3</v>
      </c>
      <c r="M16" s="57">
        <f>SUMIF('지방도(634호선)'!$R$5:$R$191,CONCATENATE(LEFT($A16,1),LEFT(H$3,1)),'지방도(634호선)'!$J$5:$J$191)</f>
        <v>0</v>
      </c>
      <c r="N16" s="55">
        <v>0</v>
      </c>
      <c r="O16" s="56" t="s">
        <v>3</v>
      </c>
      <c r="P16" s="57">
        <v>0</v>
      </c>
      <c r="Q16" s="55">
        <f>COUNTIF('지방도(634호선)'!$R$5:$R$191,CONCATENATE(LEFT($A16,1),LEFT(N$3,1)))</f>
        <v>0</v>
      </c>
      <c r="R16" s="56" t="s">
        <v>3</v>
      </c>
      <c r="S16" s="57">
        <f>SUMIF('지방도(634호선)'!$R$5:$R$191,CONCATENATE(LEFT($A16,1),LEFT(N$3,1)),'지방도(634호선)'!$J$5:$J$191)</f>
        <v>0</v>
      </c>
      <c r="T16" s="58">
        <v>0</v>
      </c>
      <c r="U16" s="56" t="s">
        <v>3</v>
      </c>
      <c r="V16" s="59"/>
      <c r="W16" s="58">
        <f t="shared" si="0"/>
        <v>0</v>
      </c>
      <c r="X16" s="56" t="s">
        <v>3</v>
      </c>
      <c r="Y16" s="60"/>
    </row>
    <row r="17" spans="1:25" ht="57" customHeight="1">
      <c r="A17" s="61" t="s">
        <v>14</v>
      </c>
      <c r="B17" s="55">
        <v>4</v>
      </c>
      <c r="C17" s="56" t="s">
        <v>3</v>
      </c>
      <c r="D17" s="57">
        <v>2569</v>
      </c>
      <c r="E17" s="55">
        <f>COUNTIF('지방도(634호선)'!$F$5:$F$191,LEFT($A17,1))</f>
        <v>0</v>
      </c>
      <c r="F17" s="56" t="s">
        <v>3</v>
      </c>
      <c r="G17" s="57">
        <f ca="1">SUMIF('지방도(634호선)'!$F$5:$F$191,LEFT($A17,1),'지방도(634호선)'!$J$5:$J$71)</f>
        <v>0</v>
      </c>
      <c r="H17" s="55">
        <v>0</v>
      </c>
      <c r="I17" s="56" t="s">
        <v>3</v>
      </c>
      <c r="J17" s="57">
        <v>0</v>
      </c>
      <c r="K17" s="55">
        <f>COUNTIF('지방도(634호선)'!$R$5:$R$191,CONCATENATE(LEFT($A17,1),LEFT(H$3,1)))</f>
        <v>0</v>
      </c>
      <c r="L17" s="56" t="s">
        <v>3</v>
      </c>
      <c r="M17" s="57">
        <f>SUMIF('지방도(634호선)'!$R$5:$R$191,CONCATENATE(LEFT($A17,1),LEFT(H$3,1)),'지방도(634호선)'!$J$5:$J$191)</f>
        <v>0</v>
      </c>
      <c r="N17" s="55">
        <v>4</v>
      </c>
      <c r="O17" s="56" t="s">
        <v>3</v>
      </c>
      <c r="P17" s="57">
        <v>2569</v>
      </c>
      <c r="Q17" s="55">
        <f>COUNTIF('지방도(634호선)'!$R$5:$R$191,CONCATENATE(LEFT($A17,1),LEFT(N$3,1)))</f>
        <v>0</v>
      </c>
      <c r="R17" s="56" t="s">
        <v>3</v>
      </c>
      <c r="S17" s="57">
        <f>SUMIF('지방도(634호선)'!$R$5:$R$191,CONCATENATE(LEFT($A17,1),LEFT(N$3,1)),'지방도(634호선)'!$J$5:$J$191)</f>
        <v>0</v>
      </c>
      <c r="T17" s="58">
        <v>0</v>
      </c>
      <c r="U17" s="56" t="s">
        <v>3</v>
      </c>
      <c r="V17" s="59">
        <v>0</v>
      </c>
      <c r="W17" s="58">
        <f t="shared" si="0"/>
        <v>0</v>
      </c>
      <c r="X17" s="56" t="s">
        <v>3</v>
      </c>
      <c r="Y17" s="60">
        <f t="shared" ca="1" si="1"/>
        <v>0</v>
      </c>
    </row>
    <row r="18" spans="1:25" ht="57" customHeight="1">
      <c r="A18" s="61" t="s">
        <v>44</v>
      </c>
      <c r="B18" s="55">
        <v>0</v>
      </c>
      <c r="C18" s="56" t="s">
        <v>3</v>
      </c>
      <c r="D18" s="57">
        <v>0</v>
      </c>
      <c r="E18" s="55">
        <f>COUNTIF('지방도(634호선)'!$F$5:$F$191,LEFT($A18,1))</f>
        <v>0</v>
      </c>
      <c r="F18" s="56" t="s">
        <v>3</v>
      </c>
      <c r="G18" s="57">
        <f ca="1">SUMIF('지방도(634호선)'!$F$5:$F$191,LEFT($A18,1),'지방도(634호선)'!$J$5:$J$71)</f>
        <v>0</v>
      </c>
      <c r="H18" s="55">
        <v>0</v>
      </c>
      <c r="I18" s="56" t="s">
        <v>3</v>
      </c>
      <c r="J18" s="57">
        <v>0</v>
      </c>
      <c r="K18" s="55">
        <f>COUNTIF('지방도(634호선)'!$R$5:$R$191,CONCATENATE(LEFT($A18,1),LEFT(H$3,1)))</f>
        <v>0</v>
      </c>
      <c r="L18" s="56" t="s">
        <v>3</v>
      </c>
      <c r="M18" s="57">
        <f>SUMIF('지방도(634호선)'!$R$5:$R$191,CONCATENATE(LEFT($A18,1),LEFT(H$3,1)),'지방도(634호선)'!$J$5:$J$191)</f>
        <v>0</v>
      </c>
      <c r="N18" s="55">
        <v>0</v>
      </c>
      <c r="O18" s="56" t="s">
        <v>3</v>
      </c>
      <c r="P18" s="57">
        <v>0</v>
      </c>
      <c r="Q18" s="55">
        <f>COUNTIF('지방도(634호선)'!$R$5:$R$191,CONCATENATE(LEFT($A18,1),LEFT(N$3,1)))</f>
        <v>0</v>
      </c>
      <c r="R18" s="56" t="s">
        <v>3</v>
      </c>
      <c r="S18" s="57">
        <f>SUMIF('지방도(634호선)'!$R$5:$R$191,CONCATENATE(LEFT($A18,1),LEFT(N$3,1)),'지방도(634호선)'!$J$5:$J$191)</f>
        <v>0</v>
      </c>
      <c r="T18" s="58">
        <v>0</v>
      </c>
      <c r="U18" s="56" t="s">
        <v>3</v>
      </c>
      <c r="V18" s="59">
        <v>0</v>
      </c>
      <c r="W18" s="58">
        <f t="shared" si="0"/>
        <v>0</v>
      </c>
      <c r="X18" s="56" t="s">
        <v>3</v>
      </c>
      <c r="Y18" s="60">
        <f t="shared" ca="1" si="1"/>
        <v>0</v>
      </c>
    </row>
    <row r="19" spans="1:25" ht="57" customHeight="1">
      <c r="A19" s="61" t="s">
        <v>45</v>
      </c>
      <c r="B19" s="55">
        <v>0</v>
      </c>
      <c r="C19" s="56" t="s">
        <v>3</v>
      </c>
      <c r="D19" s="57">
        <v>0</v>
      </c>
      <c r="E19" s="55">
        <f>COUNTIF('지방도(634호선)'!$F$5:$F$191,LEFT($A19,1))</f>
        <v>0</v>
      </c>
      <c r="F19" s="56" t="s">
        <v>3</v>
      </c>
      <c r="G19" s="57">
        <f ca="1">SUMIF('지방도(634호선)'!$F$5:$F$191,LEFT($A19,1),'지방도(634호선)'!$J$5:$J$71)</f>
        <v>0</v>
      </c>
      <c r="H19" s="55">
        <v>0</v>
      </c>
      <c r="I19" s="56" t="s">
        <v>3</v>
      </c>
      <c r="J19" s="57">
        <v>0</v>
      </c>
      <c r="K19" s="55">
        <f>COUNTIF('지방도(634호선)'!$R$5:$R$191,CONCATENATE(LEFT($A19,1),LEFT(H$3,1)))</f>
        <v>0</v>
      </c>
      <c r="L19" s="56" t="s">
        <v>3</v>
      </c>
      <c r="M19" s="57">
        <f>SUMIF('지방도(634호선)'!$R$5:$R$191,CONCATENATE(LEFT($A19,1),LEFT(H$3,1)),'지방도(634호선)'!$J$5:$J$191)</f>
        <v>0</v>
      </c>
      <c r="N19" s="55">
        <v>0</v>
      </c>
      <c r="O19" s="56" t="s">
        <v>3</v>
      </c>
      <c r="P19" s="57">
        <v>0</v>
      </c>
      <c r="Q19" s="55">
        <f>COUNTIF('지방도(634호선)'!$R$5:$R$191,CONCATENATE(LEFT($A19,1),LEFT(N$3,1)))</f>
        <v>0</v>
      </c>
      <c r="R19" s="56" t="s">
        <v>3</v>
      </c>
      <c r="S19" s="57">
        <f>SUMIF('지방도(634호선)'!$R$5:$R$191,CONCATENATE(LEFT($A19,1),LEFT(N$3,1)),'지방도(634호선)'!$J$5:$J$191)</f>
        <v>0</v>
      </c>
      <c r="T19" s="58">
        <v>0</v>
      </c>
      <c r="U19" s="56" t="s">
        <v>3</v>
      </c>
      <c r="V19" s="59">
        <v>0</v>
      </c>
      <c r="W19" s="58">
        <f t="shared" si="0"/>
        <v>0</v>
      </c>
      <c r="X19" s="56" t="s">
        <v>3</v>
      </c>
      <c r="Y19" s="60">
        <f t="shared" ca="1" si="1"/>
        <v>0</v>
      </c>
    </row>
    <row r="20" spans="1:25" ht="57" customHeight="1">
      <c r="A20" s="61" t="s">
        <v>46</v>
      </c>
      <c r="B20" s="55">
        <v>0</v>
      </c>
      <c r="C20" s="56" t="s">
        <v>3</v>
      </c>
      <c r="D20" s="57">
        <v>0</v>
      </c>
      <c r="E20" s="55">
        <f>COUNTIF('지방도(634호선)'!$F$5:$F$191,LEFT($A20,1))</f>
        <v>0</v>
      </c>
      <c r="F20" s="56" t="s">
        <v>3</v>
      </c>
      <c r="G20" s="57">
        <f ca="1">SUMIF('지방도(634호선)'!$F$5:$F$191,LEFT($A20,1),'지방도(634호선)'!$J$5:$J$71)</f>
        <v>0</v>
      </c>
      <c r="H20" s="55">
        <v>0</v>
      </c>
      <c r="I20" s="56" t="s">
        <v>3</v>
      </c>
      <c r="J20" s="57">
        <v>0</v>
      </c>
      <c r="K20" s="55">
        <f>COUNTIF('지방도(634호선)'!$R$5:$R$191,CONCATENATE(LEFT($A20,1),LEFT(H$3,1)))</f>
        <v>0</v>
      </c>
      <c r="L20" s="56" t="s">
        <v>3</v>
      </c>
      <c r="M20" s="57">
        <f>SUMIF('지방도(634호선)'!$R$5:$R$191,CONCATENATE(LEFT($A20,1),LEFT(H$3,1)),'지방도(634호선)'!$J$5:$J$191)</f>
        <v>0</v>
      </c>
      <c r="N20" s="55">
        <v>0</v>
      </c>
      <c r="O20" s="56" t="s">
        <v>3</v>
      </c>
      <c r="P20" s="57">
        <v>0</v>
      </c>
      <c r="Q20" s="55">
        <f>COUNTIF('지방도(634호선)'!$R$5:$R$191,CONCATENATE(LEFT($A20,1),LEFT(N$3,1)))</f>
        <v>0</v>
      </c>
      <c r="R20" s="56" t="s">
        <v>3</v>
      </c>
      <c r="S20" s="57">
        <f>SUMIF('지방도(634호선)'!$R$5:$R$191,CONCATENATE(LEFT($A20,1),LEFT(N$3,1)),'지방도(634호선)'!$J$5:$J$191)</f>
        <v>0</v>
      </c>
      <c r="T20" s="58">
        <v>0</v>
      </c>
      <c r="U20" s="56" t="s">
        <v>3</v>
      </c>
      <c r="V20" s="59">
        <v>0</v>
      </c>
      <c r="W20" s="58">
        <f t="shared" si="0"/>
        <v>0</v>
      </c>
      <c r="X20" s="56" t="s">
        <v>3</v>
      </c>
      <c r="Y20" s="60">
        <f t="shared" ca="1" si="1"/>
        <v>0</v>
      </c>
    </row>
    <row r="21" spans="1:25" ht="57" customHeight="1">
      <c r="A21" s="61" t="s">
        <v>47</v>
      </c>
      <c r="B21" s="55">
        <v>0</v>
      </c>
      <c r="C21" s="56" t="s">
        <v>3</v>
      </c>
      <c r="D21" s="57">
        <v>0</v>
      </c>
      <c r="E21" s="55">
        <f>COUNTIF('지방도(634호선)'!$F$5:$F$191,LEFT($A21,1))</f>
        <v>0</v>
      </c>
      <c r="F21" s="56" t="s">
        <v>3</v>
      </c>
      <c r="G21" s="57">
        <f ca="1">SUMIF('지방도(634호선)'!$F$5:$F$191,LEFT($A21,1),'지방도(634호선)'!$J$5:$J$71)</f>
        <v>0</v>
      </c>
      <c r="H21" s="55">
        <v>0</v>
      </c>
      <c r="I21" s="56" t="s">
        <v>3</v>
      </c>
      <c r="J21" s="57">
        <v>0</v>
      </c>
      <c r="K21" s="55">
        <f>COUNTIF('지방도(634호선)'!$R$5:$R$191,CONCATENATE(LEFT($A21,1),LEFT(H$3,1)))</f>
        <v>0</v>
      </c>
      <c r="L21" s="56" t="s">
        <v>3</v>
      </c>
      <c r="M21" s="57">
        <f>SUMIF('지방도(634호선)'!$R$5:$R$191,CONCATENATE(LEFT($A21,1),LEFT(H$3,1)),'지방도(634호선)'!$J$5:$J$191)</f>
        <v>0</v>
      </c>
      <c r="N21" s="55">
        <v>0</v>
      </c>
      <c r="O21" s="56" t="s">
        <v>3</v>
      </c>
      <c r="P21" s="57">
        <v>0</v>
      </c>
      <c r="Q21" s="55">
        <f>COUNTIF('지방도(634호선)'!$R$5:$R$191,CONCATENATE(LEFT($A21,1),LEFT(N$3,1)))</f>
        <v>0</v>
      </c>
      <c r="R21" s="56" t="s">
        <v>3</v>
      </c>
      <c r="S21" s="57">
        <f>SUMIF('지방도(634호선)'!$R$5:$R$191,CONCATENATE(LEFT($A21,1),LEFT(N$3,1)),'지방도(634호선)'!$J$5:$J$191)</f>
        <v>0</v>
      </c>
      <c r="T21" s="58">
        <v>0</v>
      </c>
      <c r="U21" s="56" t="s">
        <v>3</v>
      </c>
      <c r="V21" s="59">
        <v>0</v>
      </c>
      <c r="W21" s="58">
        <f t="shared" si="0"/>
        <v>0</v>
      </c>
      <c r="X21" s="56" t="s">
        <v>3</v>
      </c>
      <c r="Y21" s="60">
        <f t="shared" ca="1" si="1"/>
        <v>0</v>
      </c>
    </row>
    <row r="22" spans="1:25" ht="57" customHeight="1">
      <c r="A22" s="61" t="s">
        <v>48</v>
      </c>
      <c r="B22" s="55">
        <v>0</v>
      </c>
      <c r="C22" s="56" t="s">
        <v>3</v>
      </c>
      <c r="D22" s="57">
        <v>0</v>
      </c>
      <c r="E22" s="55">
        <f>COUNTIF('지방도(634호선)'!$F$5:$F$191,LEFT($A22,1))</f>
        <v>0</v>
      </c>
      <c r="F22" s="56" t="s">
        <v>3</v>
      </c>
      <c r="G22" s="57">
        <f ca="1">SUMIF('지방도(634호선)'!$F$5:$F$191,LEFT($A22,1),'지방도(634호선)'!$J$5:$J$71)</f>
        <v>0</v>
      </c>
      <c r="H22" s="55">
        <v>0</v>
      </c>
      <c r="I22" s="56" t="s">
        <v>3</v>
      </c>
      <c r="J22" s="57">
        <v>0</v>
      </c>
      <c r="K22" s="55">
        <f>COUNTIF('지방도(634호선)'!$R$5:$R$191,CONCATENATE(LEFT($A22,1),LEFT(H$3,1)))</f>
        <v>0</v>
      </c>
      <c r="L22" s="56" t="s">
        <v>3</v>
      </c>
      <c r="M22" s="57">
        <f>SUMIF('지방도(634호선)'!$R$5:$R$191,CONCATENATE(LEFT($A22,1),LEFT(H$3,1)),'지방도(634호선)'!$J$5:$J$191)</f>
        <v>0</v>
      </c>
      <c r="N22" s="55">
        <v>0</v>
      </c>
      <c r="O22" s="56" t="s">
        <v>3</v>
      </c>
      <c r="P22" s="57">
        <v>0</v>
      </c>
      <c r="Q22" s="55">
        <f>COUNTIF('지방도(634호선)'!$R$5:$R$191,CONCATENATE(LEFT($A22,1),LEFT(N$3,1)))</f>
        <v>0</v>
      </c>
      <c r="R22" s="56" t="s">
        <v>3</v>
      </c>
      <c r="S22" s="57">
        <f>SUMIF('지방도(634호선)'!$R$5:$R$191,CONCATENATE(LEFT($A22,1),LEFT(N$3,1)),'지방도(634호선)'!$J$5:$J$191)</f>
        <v>0</v>
      </c>
      <c r="T22" s="58">
        <v>0</v>
      </c>
      <c r="U22" s="56" t="s">
        <v>3</v>
      </c>
      <c r="V22" s="59">
        <v>0</v>
      </c>
      <c r="W22" s="58">
        <f t="shared" si="0"/>
        <v>0</v>
      </c>
      <c r="X22" s="56" t="s">
        <v>3</v>
      </c>
      <c r="Y22" s="60">
        <f t="shared" ca="1" si="1"/>
        <v>0</v>
      </c>
    </row>
    <row r="23" spans="1:25" ht="57" customHeight="1">
      <c r="A23" s="62" t="s">
        <v>49</v>
      </c>
      <c r="B23" s="55">
        <v>1</v>
      </c>
      <c r="C23" s="56" t="s">
        <v>3</v>
      </c>
      <c r="D23" s="57">
        <v>1691</v>
      </c>
      <c r="E23" s="55">
        <f>COUNTIF('지방도(634호선)'!$F$5:$F$191,LEFT($A23,1))</f>
        <v>0</v>
      </c>
      <c r="F23" s="56" t="s">
        <v>3</v>
      </c>
      <c r="G23" s="57">
        <f ca="1">SUMIF('지방도(634호선)'!$F$5:$F$191,LEFT($A23,1),'지방도(634호선)'!$J$5:$J$71)</f>
        <v>0</v>
      </c>
      <c r="H23" s="55">
        <v>0</v>
      </c>
      <c r="I23" s="56" t="s">
        <v>3</v>
      </c>
      <c r="J23" s="57">
        <v>0</v>
      </c>
      <c r="K23" s="55">
        <f>COUNTIF('지방도(634호선)'!$R$5:$R$191,CONCATENATE(LEFT($A23,1),LEFT(H$3,1)))</f>
        <v>0</v>
      </c>
      <c r="L23" s="56" t="s">
        <v>3</v>
      </c>
      <c r="M23" s="57">
        <f>SUMIF('지방도(634호선)'!$R$5:$R$191,CONCATENATE(LEFT($A23,1),LEFT(H$3,1)),'지방도(634호선)'!$J$5:$J$191)</f>
        <v>0</v>
      </c>
      <c r="N23" s="55">
        <v>1</v>
      </c>
      <c r="O23" s="56" t="s">
        <v>3</v>
      </c>
      <c r="P23" s="57">
        <v>1691</v>
      </c>
      <c r="Q23" s="55">
        <f>COUNTIF('지방도(634호선)'!$R$5:$R$191,CONCATENATE(LEFT($A23,1),LEFT(N$3,1)))</f>
        <v>0</v>
      </c>
      <c r="R23" s="56" t="s">
        <v>3</v>
      </c>
      <c r="S23" s="57">
        <f>SUMIF('지방도(634호선)'!$R$5:$R$191,CONCATENATE(LEFT($A23,1),LEFT(N$3,1)),'지방도(634호선)'!$J$5:$J$191)</f>
        <v>0</v>
      </c>
      <c r="T23" s="63">
        <v>0</v>
      </c>
      <c r="U23" s="64" t="s">
        <v>3</v>
      </c>
      <c r="V23" s="65">
        <v>0</v>
      </c>
      <c r="W23" s="63">
        <f t="shared" si="0"/>
        <v>0</v>
      </c>
      <c r="X23" s="64" t="s">
        <v>3</v>
      </c>
      <c r="Y23" s="66">
        <f t="shared" ca="1" si="1"/>
        <v>0</v>
      </c>
    </row>
    <row r="24" spans="1:25" ht="57" customHeight="1" thickBot="1">
      <c r="A24" s="67" t="s">
        <v>50</v>
      </c>
      <c r="B24" s="68">
        <v>1</v>
      </c>
      <c r="C24" s="69" t="s">
        <v>3</v>
      </c>
      <c r="D24" s="70">
        <v>167</v>
      </c>
      <c r="E24" s="68"/>
      <c r="F24" s="69" t="s">
        <v>3</v>
      </c>
      <c r="G24" s="70"/>
      <c r="H24" s="68"/>
      <c r="I24" s="69" t="s">
        <v>3</v>
      </c>
      <c r="J24" s="70"/>
      <c r="K24" s="68"/>
      <c r="L24" s="69" t="s">
        <v>3</v>
      </c>
      <c r="M24" s="70"/>
      <c r="N24" s="68">
        <v>0</v>
      </c>
      <c r="O24" s="69" t="s">
        <v>3</v>
      </c>
      <c r="P24" s="70">
        <v>0</v>
      </c>
      <c r="Q24" s="68">
        <f>COUNTIF('지방도(634호선)'!$R$5:$R$191,CONCATENATE(LEFT($A24,1),LEFT(N$3,1)))</f>
        <v>0</v>
      </c>
      <c r="R24" s="69" t="s">
        <v>3</v>
      </c>
      <c r="S24" s="57">
        <f>SUMIF('지방도(634호선)'!$R$5:$R$191,CONCATENATE(LEFT($A24,1),LEFT(N$3,1)),'지방도(634호선)'!$J$5:$J$191)</f>
        <v>0</v>
      </c>
      <c r="T24" s="71">
        <v>1</v>
      </c>
      <c r="U24" s="69" t="s">
        <v>3</v>
      </c>
      <c r="V24" s="72">
        <v>167</v>
      </c>
      <c r="W24" s="71"/>
      <c r="X24" s="69" t="s">
        <v>3</v>
      </c>
      <c r="Y24" s="73"/>
    </row>
    <row r="25" spans="1:25" ht="66.75" customHeight="1">
      <c r="A25" s="74" t="s">
        <v>51</v>
      </c>
      <c r="B25" s="74">
        <f>SUM(B6:B24)</f>
        <v>169</v>
      </c>
      <c r="C25" s="74">
        <f>SUM(C6:C24)</f>
        <v>0</v>
      </c>
      <c r="D25" s="74">
        <f>SUM(D6:D24)</f>
        <v>248073</v>
      </c>
      <c r="E25" s="74">
        <f t="shared" ref="E25:Y25" si="2">SUM(E6:E24)</f>
        <v>67</v>
      </c>
      <c r="F25" s="74">
        <f t="shared" si="2"/>
        <v>0</v>
      </c>
      <c r="G25" s="74">
        <f t="shared" ca="1" si="2"/>
        <v>45425</v>
      </c>
      <c r="H25" s="74">
        <f>SUM(H6:H24)</f>
        <v>8</v>
      </c>
      <c r="I25" s="74">
        <f>SUM(I6:I24)</f>
        <v>0</v>
      </c>
      <c r="J25" s="74">
        <f>SUM(J6:J24)</f>
        <v>3754</v>
      </c>
      <c r="K25" s="74">
        <f t="shared" si="2"/>
        <v>0</v>
      </c>
      <c r="L25" s="74">
        <f t="shared" si="2"/>
        <v>0</v>
      </c>
      <c r="M25" s="74">
        <f t="shared" si="2"/>
        <v>0</v>
      </c>
      <c r="N25" s="74">
        <f>SUM(N6:N24)</f>
        <v>139</v>
      </c>
      <c r="O25" s="74">
        <f>SUM(O6:O24)</f>
        <v>0</v>
      </c>
      <c r="P25" s="74">
        <f>SUM(P6:P24)</f>
        <v>88568</v>
      </c>
      <c r="Q25" s="74">
        <f t="shared" si="2"/>
        <v>0</v>
      </c>
      <c r="R25" s="74">
        <f t="shared" si="2"/>
        <v>0</v>
      </c>
      <c r="S25" s="57">
        <f>SUMIF('지방도(634호선)'!$R$5:$R$191,CONCATENATE(LEFT($A25,1),LEFT(N$3,1)),'지방도(634호선)'!$J$5:$J$191)</f>
        <v>0</v>
      </c>
      <c r="T25" s="74">
        <f>SUM(T6:T24)</f>
        <v>22</v>
      </c>
      <c r="U25" s="74">
        <f>SUM(U6:U24)</f>
        <v>0</v>
      </c>
      <c r="V25" s="74">
        <f>SUM(V6:V24)</f>
        <v>155751</v>
      </c>
      <c r="W25" s="74">
        <f t="shared" si="2"/>
        <v>67</v>
      </c>
      <c r="X25" s="74">
        <f t="shared" si="2"/>
        <v>0</v>
      </c>
      <c r="Y25" s="74">
        <f t="shared" ca="1" si="2"/>
        <v>45425</v>
      </c>
    </row>
    <row r="26" spans="1:25" ht="66.75" customHeight="1"/>
    <row r="27" spans="1:25" ht="66.75" customHeight="1">
      <c r="G27" s="4">
        <f ca="1">+G5-D5</f>
        <v>-202648</v>
      </c>
    </row>
    <row r="28" spans="1:25" ht="66.75" customHeight="1"/>
    <row r="29" spans="1:25" ht="30" customHeight="1"/>
    <row r="30" spans="1:25" ht="30" customHeight="1"/>
    <row r="31" spans="1:25" ht="30" customHeight="1"/>
    <row r="32" spans="1:25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24.95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24.95" customHeight="1"/>
    <row r="60" ht="30" customHeight="1"/>
    <row r="61" ht="30" customHeight="1"/>
    <row r="62" ht="30" customHeight="1"/>
    <row r="63" ht="30" customHeight="1"/>
    <row r="64" ht="30" customHeight="1"/>
    <row r="65" spans="17:17" ht="30" customHeight="1"/>
    <row r="66" spans="17:17" ht="30" customHeight="1"/>
    <row r="67" spans="17:17" ht="30" customHeight="1"/>
    <row r="68" spans="17:17" ht="30" customHeight="1"/>
    <row r="69" spans="17:17" ht="30" customHeight="1"/>
    <row r="70" spans="17:17" ht="30" customHeight="1">
      <c r="Q70" s="40" t="s">
        <v>28</v>
      </c>
    </row>
    <row r="71" spans="17:17" ht="30" customHeight="1"/>
    <row r="72" spans="17:17" ht="30" customHeight="1">
      <c r="Q72" s="40" t="s">
        <v>28</v>
      </c>
    </row>
    <row r="73" spans="17:17" ht="30" customHeight="1"/>
    <row r="74" spans="17:17" ht="30" customHeight="1"/>
    <row r="75" spans="17:17" ht="30" customHeight="1"/>
    <row r="76" spans="17:17" ht="30" customHeight="1"/>
    <row r="77" spans="17:17" ht="30" customHeight="1"/>
    <row r="78" spans="17:17" ht="30" customHeight="1"/>
    <row r="79" spans="17:17" ht="30" customHeight="1"/>
    <row r="110" spans="17:17" ht="20.100000000000001" customHeight="1">
      <c r="Q110" s="40" t="s">
        <v>28</v>
      </c>
    </row>
    <row r="111" spans="17:17" ht="20.100000000000001" customHeight="1">
      <c r="Q111" s="40" t="s">
        <v>28</v>
      </c>
    </row>
    <row r="112" spans="17:17" ht="20.100000000000001" customHeight="1">
      <c r="Q112" s="40" t="s">
        <v>28</v>
      </c>
    </row>
    <row r="116" spans="17:17" ht="20.100000000000001" customHeight="1">
      <c r="Q116" s="40" t="s">
        <v>28</v>
      </c>
    </row>
    <row r="143" spans="17:17" ht="20.100000000000001" customHeight="1">
      <c r="Q143" s="40" t="s">
        <v>28</v>
      </c>
    </row>
    <row r="150" spans="17:17" ht="20.100000000000001" customHeight="1">
      <c r="Q150" s="40"/>
    </row>
    <row r="151" spans="17:17" ht="20.100000000000001" customHeight="1">
      <c r="Q151" s="40" t="s">
        <v>39</v>
      </c>
    </row>
    <row r="152" spans="17:17" ht="20.100000000000001" customHeight="1">
      <c r="Q152" s="40" t="s">
        <v>39</v>
      </c>
    </row>
    <row r="153" spans="17:17" ht="20.100000000000001" customHeight="1">
      <c r="Q153" s="40" t="s">
        <v>39</v>
      </c>
    </row>
    <row r="154" spans="17:17" ht="20.100000000000001" customHeight="1">
      <c r="Q154" s="40" t="s">
        <v>39</v>
      </c>
    </row>
    <row r="155" spans="17:17" ht="20.100000000000001" customHeight="1">
      <c r="Q155" s="40" t="s">
        <v>39</v>
      </c>
    </row>
    <row r="156" spans="17:17" ht="20.100000000000001" customHeight="1">
      <c r="Q156" s="40" t="s">
        <v>39</v>
      </c>
    </row>
    <row r="157" spans="17:17" ht="20.100000000000001" customHeight="1">
      <c r="Q157" s="40" t="s">
        <v>39</v>
      </c>
    </row>
    <row r="158" spans="17:17" ht="20.100000000000001" customHeight="1">
      <c r="Q158" s="40" t="s">
        <v>39</v>
      </c>
    </row>
    <row r="159" spans="17:17" ht="20.100000000000001" customHeight="1">
      <c r="Q159" s="40" t="s">
        <v>39</v>
      </c>
    </row>
    <row r="160" spans="17:17" ht="20.100000000000001" customHeight="1">
      <c r="Q160" s="40" t="s">
        <v>39</v>
      </c>
    </row>
    <row r="161" spans="17:17" ht="20.100000000000001" customHeight="1">
      <c r="Q161" s="40" t="s">
        <v>39</v>
      </c>
    </row>
    <row r="162" spans="17:17" ht="20.100000000000001" customHeight="1">
      <c r="Q162" s="40" t="s">
        <v>39</v>
      </c>
    </row>
    <row r="163" spans="17:17" ht="20.100000000000001" customHeight="1">
      <c r="Q163" s="40" t="s">
        <v>39</v>
      </c>
    </row>
    <row r="164" spans="17:17" ht="20.100000000000001" customHeight="1">
      <c r="Q164" s="40" t="s">
        <v>39</v>
      </c>
    </row>
    <row r="165" spans="17:17" ht="20.100000000000001" customHeight="1">
      <c r="Q165" s="40" t="s">
        <v>39</v>
      </c>
    </row>
    <row r="166" spans="17:17" ht="20.100000000000001" customHeight="1">
      <c r="Q166" s="40" t="s">
        <v>39</v>
      </c>
    </row>
    <row r="167" spans="17:17" ht="20.100000000000001" customHeight="1">
      <c r="Q167" s="40" t="s">
        <v>39</v>
      </c>
    </row>
    <row r="168" spans="17:17" ht="20.100000000000001" customHeight="1">
      <c r="Q168" s="40" t="s">
        <v>39</v>
      </c>
    </row>
    <row r="169" spans="17:17" ht="20.100000000000001" customHeight="1">
      <c r="Q169" s="40" t="s">
        <v>39</v>
      </c>
    </row>
    <row r="170" spans="17:17" ht="20.100000000000001" customHeight="1">
      <c r="Q170" s="40" t="s">
        <v>39</v>
      </c>
    </row>
    <row r="171" spans="17:17" ht="20.100000000000001" customHeight="1">
      <c r="Q171" s="40" t="s">
        <v>39</v>
      </c>
    </row>
    <row r="172" spans="17:17" ht="20.100000000000001" customHeight="1">
      <c r="Q172" s="40" t="s">
        <v>39</v>
      </c>
    </row>
  </sheetData>
  <mergeCells count="7">
    <mergeCell ref="A3:A4"/>
    <mergeCell ref="A2:E2"/>
    <mergeCell ref="M2:Y2"/>
    <mergeCell ref="B3:G3"/>
    <mergeCell ref="H3:M3"/>
    <mergeCell ref="N3:S3"/>
    <mergeCell ref="T3:Y3"/>
  </mergeCells>
  <phoneticPr fontId="4" type="noConversion"/>
  <printOptions horizontalCentered="1"/>
  <pageMargins left="0.98425196850393704" right="0.59055118110236227" top="0.62992125984251968" bottom="0.31496062992125984" header="0.43307086614173229" footer="0.39370078740157483"/>
  <pageSetup paperSize="9" scale="53" fitToHeight="10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</sheetPr>
  <dimension ref="A1:S118"/>
  <sheetViews>
    <sheetView tabSelected="1" view="pageBreakPreview" zoomScaleNormal="70" zoomScaleSheetLayoutView="100" workbookViewId="0">
      <pane ySplit="4" topLeftCell="A5" activePane="bottomLeft" state="frozen"/>
      <selection activeCell="G9" sqref="G9"/>
      <selection pane="bottomLeft" activeCell="B5" sqref="B5"/>
    </sheetView>
  </sheetViews>
  <sheetFormatPr defaultRowHeight="29.25" customHeight="1"/>
  <cols>
    <col min="1" max="1" width="5.77734375" style="19" customWidth="1"/>
    <col min="2" max="2" width="6.6640625" style="10" customWidth="1"/>
    <col min="3" max="3" width="4.77734375" style="23" customWidth="1"/>
    <col min="4" max="4" width="7.109375" style="23" customWidth="1"/>
    <col min="5" max="5" width="4.88671875" style="23" customWidth="1"/>
    <col min="6" max="6" width="5.77734375" style="6" customWidth="1"/>
    <col min="7" max="7" width="5.77734375" style="9" hidden="1" customWidth="1"/>
    <col min="8" max="9" width="10.21875" style="11" customWidth="1"/>
    <col min="10" max="11" width="10" style="11" customWidth="1"/>
    <col min="12" max="12" width="26.109375" style="9" customWidth="1"/>
    <col min="13" max="13" width="9.88671875" style="9" customWidth="1"/>
    <col min="14" max="14" width="15.109375" style="9" customWidth="1"/>
    <col min="15" max="15" width="8.77734375" style="9" customWidth="1"/>
    <col min="16" max="16" width="9.88671875" style="9" customWidth="1"/>
    <col min="17" max="17" width="6.77734375" style="18" customWidth="1"/>
    <col min="18" max="18" width="0" style="9" hidden="1" customWidth="1"/>
    <col min="19" max="16384" width="8.88671875" style="9"/>
  </cols>
  <sheetData>
    <row r="1" spans="1:19" ht="64.5" customHeight="1">
      <c r="A1" s="121" t="s">
        <v>52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</row>
    <row r="2" spans="1:19" ht="35.25" customHeight="1">
      <c r="A2" s="122" t="s">
        <v>66</v>
      </c>
      <c r="B2" s="122"/>
      <c r="C2" s="122"/>
      <c r="D2" s="122"/>
      <c r="E2" s="122"/>
      <c r="F2" s="122"/>
      <c r="G2" s="122"/>
      <c r="H2" s="122"/>
      <c r="I2" s="76"/>
      <c r="J2" s="76"/>
      <c r="K2" s="76"/>
      <c r="L2" s="76"/>
      <c r="M2" s="76"/>
      <c r="N2" s="76"/>
      <c r="O2" s="76"/>
      <c r="P2" s="76"/>
      <c r="Q2" s="76"/>
    </row>
    <row r="3" spans="1:19" s="2" customFormat="1" ht="33" customHeight="1">
      <c r="A3" s="123" t="s">
        <v>15</v>
      </c>
      <c r="B3" s="128" t="s">
        <v>19</v>
      </c>
      <c r="C3" s="130"/>
      <c r="D3" s="130"/>
      <c r="E3" s="129"/>
      <c r="F3" s="124" t="s">
        <v>40</v>
      </c>
      <c r="G3" s="124"/>
      <c r="H3" s="125" t="s">
        <v>67</v>
      </c>
      <c r="I3" s="125"/>
      <c r="J3" s="125"/>
      <c r="K3" s="90"/>
      <c r="L3" s="126" t="s">
        <v>20</v>
      </c>
      <c r="M3" s="127"/>
      <c r="N3" s="87" t="s">
        <v>21</v>
      </c>
      <c r="O3" s="87"/>
      <c r="P3" s="87"/>
      <c r="Q3" s="124" t="s">
        <v>22</v>
      </c>
    </row>
    <row r="4" spans="1:19" s="6" customFormat="1" ht="28.5" customHeight="1">
      <c r="A4" s="123"/>
      <c r="B4" s="128" t="s">
        <v>29</v>
      </c>
      <c r="C4" s="129"/>
      <c r="D4" s="128" t="s">
        <v>34</v>
      </c>
      <c r="E4" s="129"/>
      <c r="F4" s="88" t="s">
        <v>23</v>
      </c>
      <c r="G4" s="88" t="s">
        <v>24</v>
      </c>
      <c r="H4" s="89" t="s">
        <v>25</v>
      </c>
      <c r="I4" s="89" t="s">
        <v>27</v>
      </c>
      <c r="J4" s="89" t="s">
        <v>28</v>
      </c>
      <c r="K4" s="89" t="s">
        <v>35</v>
      </c>
      <c r="L4" s="88" t="s">
        <v>16</v>
      </c>
      <c r="M4" s="88" t="s">
        <v>17</v>
      </c>
      <c r="N4" s="88" t="s">
        <v>16</v>
      </c>
      <c r="O4" s="88" t="s">
        <v>17</v>
      </c>
      <c r="P4" s="88" t="s">
        <v>41</v>
      </c>
      <c r="Q4" s="124"/>
    </row>
    <row r="5" spans="1:19" s="8" customFormat="1" ht="28.5" customHeight="1">
      <c r="A5" s="78">
        <v>1</v>
      </c>
      <c r="B5" s="79"/>
      <c r="C5" s="80"/>
      <c r="D5" s="79">
        <v>319</v>
      </c>
      <c r="E5" s="80">
        <v>7</v>
      </c>
      <c r="F5" s="91" t="s">
        <v>60</v>
      </c>
      <c r="G5" s="81"/>
      <c r="H5" s="92">
        <v>8</v>
      </c>
      <c r="I5" s="96">
        <v>8</v>
      </c>
      <c r="J5" s="94">
        <v>8</v>
      </c>
      <c r="K5" s="82">
        <f>J5-I5</f>
        <v>0</v>
      </c>
      <c r="L5" s="97"/>
      <c r="M5" s="91" t="s">
        <v>77</v>
      </c>
      <c r="N5" s="81"/>
      <c r="O5" s="81"/>
      <c r="P5" s="81"/>
      <c r="Q5" s="81"/>
      <c r="R5" s="8" t="str">
        <f t="shared" ref="R5:R36" si="0">CONCATENATE(LEFT($F5,1),$M5)</f>
        <v>도태안군</v>
      </c>
    </row>
    <row r="6" spans="1:19" s="8" customFormat="1" ht="28.5" customHeight="1">
      <c r="A6" s="78">
        <v>2</v>
      </c>
      <c r="B6" s="79"/>
      <c r="C6" s="80"/>
      <c r="D6" s="79">
        <v>1090</v>
      </c>
      <c r="E6" s="80">
        <v>16</v>
      </c>
      <c r="F6" s="91" t="s">
        <v>60</v>
      </c>
      <c r="G6" s="81"/>
      <c r="H6" s="92">
        <v>3406</v>
      </c>
      <c r="I6" s="96">
        <v>39</v>
      </c>
      <c r="J6" s="94">
        <v>39</v>
      </c>
      <c r="K6" s="82">
        <f t="shared" ref="K6:K69" si="1">J6-I6</f>
        <v>0</v>
      </c>
      <c r="L6" s="97"/>
      <c r="M6" s="91" t="s">
        <v>54</v>
      </c>
      <c r="N6" s="81"/>
      <c r="O6" s="81"/>
      <c r="P6" s="81"/>
      <c r="Q6" s="81"/>
      <c r="R6" s="8" t="str">
        <f t="shared" si="0"/>
        <v>도국(국토교통부)</v>
      </c>
    </row>
    <row r="7" spans="1:19" s="8" customFormat="1" ht="28.5" customHeight="1">
      <c r="A7" s="78">
        <v>3</v>
      </c>
      <c r="B7" s="79"/>
      <c r="C7" s="80"/>
      <c r="D7" s="79">
        <v>317</v>
      </c>
      <c r="E7" s="80">
        <v>3</v>
      </c>
      <c r="F7" s="91" t="s">
        <v>73</v>
      </c>
      <c r="G7" s="81"/>
      <c r="H7" s="92">
        <v>35</v>
      </c>
      <c r="I7" s="96">
        <v>35</v>
      </c>
      <c r="J7" s="94">
        <v>35</v>
      </c>
      <c r="K7" s="82">
        <f t="shared" si="1"/>
        <v>0</v>
      </c>
      <c r="L7" s="97"/>
      <c r="M7" s="91" t="s">
        <v>77</v>
      </c>
      <c r="N7" s="81"/>
      <c r="O7" s="81"/>
      <c r="P7" s="81"/>
      <c r="Q7" s="81"/>
      <c r="R7" s="8" t="str">
        <f t="shared" si="0"/>
        <v>도태안군</v>
      </c>
    </row>
    <row r="8" spans="1:19" s="31" customFormat="1" ht="28.5" customHeight="1">
      <c r="A8" s="78">
        <v>4</v>
      </c>
      <c r="B8" s="79"/>
      <c r="C8" s="80"/>
      <c r="D8" s="79">
        <v>317</v>
      </c>
      <c r="E8" s="80">
        <v>2</v>
      </c>
      <c r="F8" s="91" t="s">
        <v>60</v>
      </c>
      <c r="G8" s="81"/>
      <c r="H8" s="92">
        <v>3</v>
      </c>
      <c r="I8" s="96">
        <v>3</v>
      </c>
      <c r="J8" s="94">
        <v>3</v>
      </c>
      <c r="K8" s="82">
        <f t="shared" si="1"/>
        <v>0</v>
      </c>
      <c r="L8" s="97"/>
      <c r="M8" s="91" t="s">
        <v>77</v>
      </c>
      <c r="N8" s="81"/>
      <c r="O8" s="81"/>
      <c r="P8" s="81"/>
      <c r="Q8" s="81"/>
      <c r="R8" s="8" t="str">
        <f t="shared" si="0"/>
        <v>도태안군</v>
      </c>
    </row>
    <row r="9" spans="1:19" s="8" customFormat="1" ht="28.5" customHeight="1">
      <c r="A9" s="78">
        <v>5</v>
      </c>
      <c r="B9" s="79"/>
      <c r="C9" s="80"/>
      <c r="D9" s="79">
        <v>316</v>
      </c>
      <c r="E9" s="80">
        <v>3</v>
      </c>
      <c r="F9" s="91" t="s">
        <v>60</v>
      </c>
      <c r="G9" s="81"/>
      <c r="H9" s="92">
        <v>261</v>
      </c>
      <c r="I9" s="96">
        <v>48</v>
      </c>
      <c r="J9" s="94">
        <v>48</v>
      </c>
      <c r="K9" s="82">
        <f t="shared" si="1"/>
        <v>0</v>
      </c>
      <c r="L9" s="97"/>
      <c r="M9" s="91" t="s">
        <v>77</v>
      </c>
      <c r="N9" s="81"/>
      <c r="O9" s="81"/>
      <c r="P9" s="81"/>
      <c r="Q9" s="81"/>
      <c r="R9" s="8" t="str">
        <f t="shared" si="0"/>
        <v>도태안군</v>
      </c>
    </row>
    <row r="10" spans="1:19" s="31" customFormat="1" ht="28.5" customHeight="1">
      <c r="A10" s="78">
        <v>6</v>
      </c>
      <c r="B10" s="79"/>
      <c r="C10" s="80"/>
      <c r="D10" s="79">
        <v>316</v>
      </c>
      <c r="E10" s="80">
        <v>6</v>
      </c>
      <c r="F10" s="91" t="s">
        <v>64</v>
      </c>
      <c r="G10" s="81"/>
      <c r="H10" s="92">
        <v>12</v>
      </c>
      <c r="I10" s="96">
        <v>0</v>
      </c>
      <c r="J10" s="94">
        <v>12</v>
      </c>
      <c r="K10" s="82">
        <f t="shared" si="1"/>
        <v>12</v>
      </c>
      <c r="L10" s="95"/>
      <c r="M10" s="91" t="s">
        <v>78</v>
      </c>
      <c r="N10" s="81"/>
      <c r="O10" s="81"/>
      <c r="P10" s="81"/>
      <c r="Q10" s="81"/>
      <c r="R10" s="8" t="str">
        <f t="shared" si="0"/>
        <v>도충청남도</v>
      </c>
    </row>
    <row r="11" spans="1:19" s="8" customFormat="1" ht="28.5" customHeight="1">
      <c r="A11" s="78">
        <v>7</v>
      </c>
      <c r="B11" s="79"/>
      <c r="C11" s="80"/>
      <c r="D11" s="79">
        <v>313</v>
      </c>
      <c r="E11" s="80">
        <v>1</v>
      </c>
      <c r="F11" s="91" t="s">
        <v>64</v>
      </c>
      <c r="G11" s="81"/>
      <c r="H11" s="92">
        <v>3460</v>
      </c>
      <c r="I11" s="96">
        <v>3460</v>
      </c>
      <c r="J11" s="94">
        <v>3460</v>
      </c>
      <c r="K11" s="82">
        <f t="shared" si="1"/>
        <v>0</v>
      </c>
      <c r="L11" s="95"/>
      <c r="M11" s="91" t="s">
        <v>79</v>
      </c>
      <c r="N11" s="81"/>
      <c r="O11" s="81"/>
      <c r="P11" s="81"/>
      <c r="Q11" s="81"/>
      <c r="R11" s="8" t="str">
        <f t="shared" si="0"/>
        <v>도태안군</v>
      </c>
    </row>
    <row r="12" spans="1:19" s="31" customFormat="1" ht="28.5" customHeight="1">
      <c r="A12" s="78">
        <v>8</v>
      </c>
      <c r="B12" s="79"/>
      <c r="C12" s="80"/>
      <c r="D12" s="79">
        <v>302</v>
      </c>
      <c r="E12" s="80">
        <v>6</v>
      </c>
      <c r="F12" s="91" t="s">
        <v>4</v>
      </c>
      <c r="G12" s="81"/>
      <c r="H12" s="92">
        <v>2</v>
      </c>
      <c r="I12" s="96">
        <v>0</v>
      </c>
      <c r="J12" s="94">
        <v>2</v>
      </c>
      <c r="K12" s="82">
        <f t="shared" si="1"/>
        <v>2</v>
      </c>
      <c r="L12" s="95" t="s">
        <v>80</v>
      </c>
      <c r="M12" s="91" t="s">
        <v>115</v>
      </c>
      <c r="N12" s="81"/>
      <c r="O12" s="81"/>
      <c r="P12" s="81"/>
      <c r="Q12" s="81"/>
      <c r="R12" s="8" t="str">
        <f t="shared" si="0"/>
        <v>전김*열</v>
      </c>
      <c r="S12" s="32"/>
    </row>
    <row r="13" spans="1:19" s="31" customFormat="1" ht="28.5" customHeight="1">
      <c r="A13" s="78">
        <v>9</v>
      </c>
      <c r="B13" s="79"/>
      <c r="C13" s="80"/>
      <c r="D13" s="79">
        <v>314</v>
      </c>
      <c r="E13" s="80">
        <v>4</v>
      </c>
      <c r="F13" s="91" t="s">
        <v>5</v>
      </c>
      <c r="G13" s="81"/>
      <c r="H13" s="92">
        <v>10</v>
      </c>
      <c r="I13" s="96">
        <v>0</v>
      </c>
      <c r="J13" s="94">
        <v>10</v>
      </c>
      <c r="K13" s="82">
        <f t="shared" si="1"/>
        <v>10</v>
      </c>
      <c r="L13" s="95" t="s">
        <v>81</v>
      </c>
      <c r="M13" s="91" t="s">
        <v>116</v>
      </c>
      <c r="N13" s="81"/>
      <c r="O13" s="81"/>
      <c r="P13" s="81"/>
      <c r="Q13" s="81"/>
      <c r="R13" s="8" t="str">
        <f t="shared" si="0"/>
        <v>답김*진</v>
      </c>
    </row>
    <row r="14" spans="1:19" s="31" customFormat="1" ht="28.5" customHeight="1">
      <c r="A14" s="78">
        <v>10</v>
      </c>
      <c r="B14" s="79"/>
      <c r="C14" s="80"/>
      <c r="D14" s="79">
        <v>315</v>
      </c>
      <c r="E14" s="80">
        <v>2</v>
      </c>
      <c r="F14" s="91" t="s">
        <v>5</v>
      </c>
      <c r="G14" s="81"/>
      <c r="H14" s="92">
        <v>30</v>
      </c>
      <c r="I14" s="96">
        <v>0</v>
      </c>
      <c r="J14" s="94">
        <v>30</v>
      </c>
      <c r="K14" s="82">
        <f t="shared" si="1"/>
        <v>30</v>
      </c>
      <c r="L14" s="95" t="s">
        <v>82</v>
      </c>
      <c r="M14" s="91" t="s">
        <v>117</v>
      </c>
      <c r="N14" s="81"/>
      <c r="O14" s="81"/>
      <c r="P14" s="81"/>
      <c r="Q14" s="81"/>
      <c r="R14" s="8" t="str">
        <f t="shared" si="0"/>
        <v>답김*숙</v>
      </c>
      <c r="S14" s="32"/>
    </row>
    <row r="15" spans="1:19" s="31" customFormat="1" ht="28.5" customHeight="1">
      <c r="A15" s="78">
        <v>11</v>
      </c>
      <c r="B15" s="79"/>
      <c r="C15" s="80"/>
      <c r="D15" s="79">
        <v>314</v>
      </c>
      <c r="E15" s="80">
        <v>3</v>
      </c>
      <c r="F15" s="91" t="s">
        <v>5</v>
      </c>
      <c r="G15" s="81"/>
      <c r="H15" s="92">
        <v>133</v>
      </c>
      <c r="I15" s="96">
        <v>0</v>
      </c>
      <c r="J15" s="94">
        <v>133</v>
      </c>
      <c r="K15" s="82">
        <f t="shared" si="1"/>
        <v>133</v>
      </c>
      <c r="L15" s="95" t="s">
        <v>83</v>
      </c>
      <c r="M15" s="91" t="s">
        <v>118</v>
      </c>
      <c r="N15" s="81"/>
      <c r="O15" s="81"/>
      <c r="P15" s="81"/>
      <c r="Q15" s="81"/>
      <c r="R15" s="8" t="str">
        <f t="shared" si="0"/>
        <v>답이*순</v>
      </c>
      <c r="S15" s="32"/>
    </row>
    <row r="16" spans="1:19" s="31" customFormat="1" ht="28.5" customHeight="1">
      <c r="A16" s="78">
        <v>12</v>
      </c>
      <c r="B16" s="79"/>
      <c r="C16" s="80"/>
      <c r="D16" s="79">
        <v>313</v>
      </c>
      <c r="E16" s="80">
        <v>2</v>
      </c>
      <c r="F16" s="91" t="s">
        <v>5</v>
      </c>
      <c r="G16" s="81"/>
      <c r="H16" s="92">
        <v>123</v>
      </c>
      <c r="I16" s="96">
        <v>0</v>
      </c>
      <c r="J16" s="94">
        <v>123</v>
      </c>
      <c r="K16" s="82">
        <f t="shared" si="1"/>
        <v>123</v>
      </c>
      <c r="L16" s="95" t="s">
        <v>84</v>
      </c>
      <c r="M16" s="91" t="s">
        <v>111</v>
      </c>
      <c r="N16" s="81"/>
      <c r="O16" s="81"/>
      <c r="P16" s="81"/>
      <c r="Q16" s="81"/>
      <c r="R16" s="8" t="str">
        <f t="shared" si="0"/>
        <v>답김*순 외 1인</v>
      </c>
      <c r="S16" s="32"/>
    </row>
    <row r="17" spans="1:19" s="31" customFormat="1" ht="28.5" customHeight="1">
      <c r="A17" s="78">
        <v>13</v>
      </c>
      <c r="B17" s="79"/>
      <c r="C17" s="80"/>
      <c r="D17" s="79">
        <v>312</v>
      </c>
      <c r="E17" s="80"/>
      <c r="F17" s="91" t="s">
        <v>5</v>
      </c>
      <c r="G17" s="81"/>
      <c r="H17" s="92">
        <v>160</v>
      </c>
      <c r="I17" s="96">
        <v>0</v>
      </c>
      <c r="J17" s="94">
        <v>160</v>
      </c>
      <c r="K17" s="82">
        <f t="shared" si="1"/>
        <v>160</v>
      </c>
      <c r="L17" s="95" t="s">
        <v>85</v>
      </c>
      <c r="M17" s="91" t="s">
        <v>112</v>
      </c>
      <c r="N17" s="81"/>
      <c r="O17" s="81"/>
      <c r="P17" s="81"/>
      <c r="Q17" s="81"/>
      <c r="R17" s="8" t="str">
        <f t="shared" si="0"/>
        <v>답이*달</v>
      </c>
      <c r="S17" s="32"/>
    </row>
    <row r="18" spans="1:19" s="31" customFormat="1" ht="28.5" customHeight="1">
      <c r="A18" s="78">
        <v>14</v>
      </c>
      <c r="B18" s="79"/>
      <c r="C18" s="80"/>
      <c r="D18" s="79">
        <v>529</v>
      </c>
      <c r="E18" s="80">
        <v>1</v>
      </c>
      <c r="F18" s="93" t="s">
        <v>72</v>
      </c>
      <c r="G18" s="81"/>
      <c r="H18" s="92">
        <v>50</v>
      </c>
      <c r="I18" s="96">
        <v>0</v>
      </c>
      <c r="J18" s="94">
        <v>50</v>
      </c>
      <c r="K18" s="82">
        <f t="shared" si="1"/>
        <v>50</v>
      </c>
      <c r="L18" s="93">
        <v>496</v>
      </c>
      <c r="M18" s="93" t="s">
        <v>113</v>
      </c>
      <c r="N18" s="81"/>
      <c r="O18" s="81"/>
      <c r="P18" s="81"/>
      <c r="Q18" s="81"/>
      <c r="R18" s="8" t="str">
        <f t="shared" si="0"/>
        <v>답문*순</v>
      </c>
      <c r="S18" s="32"/>
    </row>
    <row r="19" spans="1:19" s="31" customFormat="1" ht="28.5" customHeight="1">
      <c r="A19" s="78">
        <v>15</v>
      </c>
      <c r="B19" s="79"/>
      <c r="C19" s="80"/>
      <c r="D19" s="79">
        <v>311</v>
      </c>
      <c r="E19" s="80">
        <v>1</v>
      </c>
      <c r="F19" s="91" t="s">
        <v>64</v>
      </c>
      <c r="G19" s="81"/>
      <c r="H19" s="92">
        <v>706</v>
      </c>
      <c r="I19" s="96">
        <v>706</v>
      </c>
      <c r="J19" s="94">
        <v>706</v>
      </c>
      <c r="K19" s="82">
        <f t="shared" si="1"/>
        <v>0</v>
      </c>
      <c r="L19" s="95"/>
      <c r="M19" s="91" t="s">
        <v>79</v>
      </c>
      <c r="N19" s="81"/>
      <c r="O19" s="81"/>
      <c r="P19" s="81"/>
      <c r="Q19" s="81"/>
      <c r="R19" s="8" t="str">
        <f t="shared" si="0"/>
        <v>도태안군</v>
      </c>
      <c r="S19" s="32"/>
    </row>
    <row r="20" spans="1:19" s="31" customFormat="1" ht="28.5" customHeight="1">
      <c r="A20" s="78">
        <v>16</v>
      </c>
      <c r="B20" s="79"/>
      <c r="C20" s="80"/>
      <c r="D20" s="79">
        <v>311</v>
      </c>
      <c r="E20" s="80"/>
      <c r="F20" s="91" t="s">
        <v>4</v>
      </c>
      <c r="G20" s="81"/>
      <c r="H20" s="92">
        <v>11</v>
      </c>
      <c r="I20" s="96">
        <v>0</v>
      </c>
      <c r="J20" s="94">
        <v>11</v>
      </c>
      <c r="K20" s="82">
        <f t="shared" si="1"/>
        <v>11</v>
      </c>
      <c r="L20" s="95"/>
      <c r="M20" s="91" t="s">
        <v>77</v>
      </c>
      <c r="N20" s="81"/>
      <c r="O20" s="81"/>
      <c r="P20" s="81"/>
      <c r="Q20" s="81"/>
      <c r="R20" s="8" t="str">
        <f t="shared" si="0"/>
        <v>전태안군</v>
      </c>
      <c r="S20" s="32"/>
    </row>
    <row r="21" spans="1:19" s="31" customFormat="1" ht="28.5" customHeight="1">
      <c r="A21" s="78">
        <v>17</v>
      </c>
      <c r="B21" s="79"/>
      <c r="C21" s="80"/>
      <c r="D21" s="79">
        <v>1090</v>
      </c>
      <c r="E21" s="80"/>
      <c r="F21" s="91" t="s">
        <v>64</v>
      </c>
      <c r="G21" s="81"/>
      <c r="H21" s="92">
        <v>1659</v>
      </c>
      <c r="I21" s="96">
        <v>451</v>
      </c>
      <c r="J21" s="94">
        <v>564</v>
      </c>
      <c r="K21" s="82">
        <f t="shared" si="1"/>
        <v>113</v>
      </c>
      <c r="L21" s="95"/>
      <c r="M21" s="91" t="s">
        <v>54</v>
      </c>
      <c r="N21" s="81"/>
      <c r="O21" s="81"/>
      <c r="P21" s="81"/>
      <c r="Q21" s="81"/>
      <c r="R21" s="8" t="str">
        <f t="shared" si="0"/>
        <v>도국(국토교통부)</v>
      </c>
    </row>
    <row r="22" spans="1:19" s="31" customFormat="1" ht="28.5" customHeight="1">
      <c r="A22" s="78">
        <v>18</v>
      </c>
      <c r="B22" s="79"/>
      <c r="C22" s="80"/>
      <c r="D22" s="79">
        <v>530</v>
      </c>
      <c r="E22" s="80">
        <v>4</v>
      </c>
      <c r="F22" s="91" t="s">
        <v>4</v>
      </c>
      <c r="G22" s="81"/>
      <c r="H22" s="92">
        <v>13</v>
      </c>
      <c r="I22" s="96">
        <v>0</v>
      </c>
      <c r="J22" s="94">
        <v>13</v>
      </c>
      <c r="K22" s="82">
        <f t="shared" si="1"/>
        <v>13</v>
      </c>
      <c r="L22" s="95" t="s">
        <v>86</v>
      </c>
      <c r="M22" s="91" t="s">
        <v>114</v>
      </c>
      <c r="N22" s="81"/>
      <c r="O22" s="81"/>
      <c r="P22" s="81"/>
      <c r="Q22" s="81"/>
      <c r="R22" s="8" t="str">
        <f t="shared" si="0"/>
        <v>전함*자</v>
      </c>
      <c r="S22" s="32"/>
    </row>
    <row r="23" spans="1:19" s="31" customFormat="1" ht="28.5" customHeight="1">
      <c r="A23" s="78">
        <v>19</v>
      </c>
      <c r="B23" s="79"/>
      <c r="C23" s="80"/>
      <c r="D23" s="79">
        <v>530</v>
      </c>
      <c r="E23" s="80">
        <v>3</v>
      </c>
      <c r="F23" s="91" t="s">
        <v>64</v>
      </c>
      <c r="G23" s="81"/>
      <c r="H23" s="92">
        <v>2</v>
      </c>
      <c r="I23" s="96">
        <v>2</v>
      </c>
      <c r="J23" s="94">
        <v>2</v>
      </c>
      <c r="K23" s="82">
        <f t="shared" si="1"/>
        <v>0</v>
      </c>
      <c r="L23" s="95"/>
      <c r="M23" s="91" t="s">
        <v>79</v>
      </c>
      <c r="N23" s="81"/>
      <c r="O23" s="81"/>
      <c r="P23" s="81"/>
      <c r="Q23" s="81"/>
      <c r="R23" s="8" t="str">
        <f t="shared" si="0"/>
        <v>도태안군</v>
      </c>
      <c r="S23" s="32"/>
    </row>
    <row r="24" spans="1:19" s="31" customFormat="1" ht="28.5" customHeight="1">
      <c r="A24" s="78">
        <v>20</v>
      </c>
      <c r="B24" s="79"/>
      <c r="C24" s="80"/>
      <c r="D24" s="79">
        <v>310</v>
      </c>
      <c r="E24" s="80">
        <v>1</v>
      </c>
      <c r="F24" s="91" t="s">
        <v>64</v>
      </c>
      <c r="G24" s="81"/>
      <c r="H24" s="92">
        <v>304</v>
      </c>
      <c r="I24" s="96">
        <v>304</v>
      </c>
      <c r="J24" s="94">
        <v>304</v>
      </c>
      <c r="K24" s="82">
        <f t="shared" si="1"/>
        <v>0</v>
      </c>
      <c r="L24" s="95"/>
      <c r="M24" s="91" t="s">
        <v>79</v>
      </c>
      <c r="N24" s="81"/>
      <c r="O24" s="81"/>
      <c r="P24" s="81"/>
      <c r="Q24" s="81"/>
      <c r="R24" s="8" t="str">
        <f t="shared" si="0"/>
        <v>도태안군</v>
      </c>
      <c r="S24" s="32"/>
    </row>
    <row r="25" spans="1:19" s="34" customFormat="1" ht="28.5" customHeight="1">
      <c r="A25" s="78">
        <v>21</v>
      </c>
      <c r="B25" s="79"/>
      <c r="C25" s="80"/>
      <c r="D25" s="79">
        <v>310</v>
      </c>
      <c r="E25" s="80">
        <v>2</v>
      </c>
      <c r="F25" s="91" t="s">
        <v>4</v>
      </c>
      <c r="G25" s="81"/>
      <c r="H25" s="92">
        <v>33</v>
      </c>
      <c r="I25" s="96">
        <v>0</v>
      </c>
      <c r="J25" s="94">
        <v>33</v>
      </c>
      <c r="K25" s="82">
        <f t="shared" si="1"/>
        <v>33</v>
      </c>
      <c r="L25" s="95" t="s">
        <v>87</v>
      </c>
      <c r="M25" s="91" t="s">
        <v>119</v>
      </c>
      <c r="N25" s="81"/>
      <c r="O25" s="81"/>
      <c r="P25" s="81"/>
      <c r="Q25" s="81"/>
      <c r="R25" s="8" t="str">
        <f t="shared" si="0"/>
        <v>전김*진</v>
      </c>
      <c r="S25" s="33"/>
    </row>
    <row r="26" spans="1:19" s="31" customFormat="1" ht="28.5" customHeight="1">
      <c r="A26" s="78">
        <v>22</v>
      </c>
      <c r="B26" s="79"/>
      <c r="C26" s="80"/>
      <c r="D26" s="79">
        <v>309</v>
      </c>
      <c r="E26" s="80"/>
      <c r="F26" s="91" t="s">
        <v>64</v>
      </c>
      <c r="G26" s="81"/>
      <c r="H26" s="92">
        <v>544</v>
      </c>
      <c r="I26" s="96">
        <v>544</v>
      </c>
      <c r="J26" s="94">
        <v>544</v>
      </c>
      <c r="K26" s="82">
        <f t="shared" si="1"/>
        <v>0</v>
      </c>
      <c r="L26" s="95"/>
      <c r="M26" s="91" t="s">
        <v>79</v>
      </c>
      <c r="N26" s="81"/>
      <c r="O26" s="81"/>
      <c r="P26" s="81"/>
      <c r="Q26" s="81"/>
      <c r="R26" s="8" t="str">
        <f t="shared" si="0"/>
        <v>도태안군</v>
      </c>
      <c r="S26" s="32"/>
    </row>
    <row r="27" spans="1:19" s="31" customFormat="1" ht="28.5" customHeight="1">
      <c r="A27" s="78">
        <v>23</v>
      </c>
      <c r="B27" s="79"/>
      <c r="C27" s="80"/>
      <c r="D27" s="79">
        <v>307</v>
      </c>
      <c r="E27" s="80">
        <v>7</v>
      </c>
      <c r="F27" s="91" t="s">
        <v>69</v>
      </c>
      <c r="G27" s="81"/>
      <c r="H27" s="92">
        <v>59</v>
      </c>
      <c r="I27" s="96">
        <v>0</v>
      </c>
      <c r="J27" s="94">
        <v>59</v>
      </c>
      <c r="K27" s="82">
        <f t="shared" si="1"/>
        <v>59</v>
      </c>
      <c r="L27" s="95" t="s">
        <v>88</v>
      </c>
      <c r="M27" s="99" t="s">
        <v>89</v>
      </c>
      <c r="N27" s="81"/>
      <c r="O27" s="81"/>
      <c r="P27" s="81"/>
      <c r="Q27" s="81"/>
      <c r="R27" s="8" t="str">
        <f t="shared" si="0"/>
        <v>임한국중공업주식회사</v>
      </c>
      <c r="S27" s="32"/>
    </row>
    <row r="28" spans="1:19" s="31" customFormat="1" ht="28.5" customHeight="1">
      <c r="A28" s="78">
        <v>24</v>
      </c>
      <c r="B28" s="79"/>
      <c r="C28" s="80"/>
      <c r="D28" s="79">
        <v>182</v>
      </c>
      <c r="E28" s="80">
        <v>1</v>
      </c>
      <c r="F28" s="91" t="s">
        <v>64</v>
      </c>
      <c r="G28" s="81"/>
      <c r="H28" s="92">
        <v>774</v>
      </c>
      <c r="I28" s="96">
        <v>0</v>
      </c>
      <c r="J28" s="94">
        <v>261</v>
      </c>
      <c r="K28" s="82">
        <f t="shared" si="1"/>
        <v>261</v>
      </c>
      <c r="L28" s="95"/>
      <c r="M28" s="91" t="s">
        <v>77</v>
      </c>
      <c r="N28" s="81"/>
      <c r="O28" s="81"/>
      <c r="P28" s="81"/>
      <c r="Q28" s="81"/>
      <c r="R28" s="8" t="str">
        <f t="shared" si="0"/>
        <v>도태안군</v>
      </c>
      <c r="S28" s="32"/>
    </row>
    <row r="29" spans="1:19" s="31" customFormat="1" ht="28.5" customHeight="1">
      <c r="A29" s="78">
        <v>25</v>
      </c>
      <c r="B29" s="79"/>
      <c r="C29" s="80"/>
      <c r="D29" s="79">
        <v>531</v>
      </c>
      <c r="E29" s="80">
        <v>2</v>
      </c>
      <c r="F29" s="91" t="s">
        <v>69</v>
      </c>
      <c r="G29" s="81"/>
      <c r="H29" s="92">
        <v>879</v>
      </c>
      <c r="I29" s="96">
        <v>0</v>
      </c>
      <c r="J29" s="94">
        <v>879</v>
      </c>
      <c r="K29" s="82">
        <f t="shared" si="1"/>
        <v>879</v>
      </c>
      <c r="L29" s="95" t="s">
        <v>90</v>
      </c>
      <c r="M29" s="91" t="s">
        <v>91</v>
      </c>
      <c r="N29" s="81"/>
      <c r="O29" s="81"/>
      <c r="P29" s="81"/>
      <c r="Q29" s="81"/>
      <c r="R29" s="8" t="str">
        <f t="shared" si="0"/>
        <v>임삭령최씨문중</v>
      </c>
      <c r="S29" s="32"/>
    </row>
    <row r="30" spans="1:19" s="8" customFormat="1" ht="28.5" customHeight="1">
      <c r="A30" s="78">
        <v>26</v>
      </c>
      <c r="B30" s="79"/>
      <c r="C30" s="80"/>
      <c r="D30" s="79" t="s">
        <v>130</v>
      </c>
      <c r="E30" s="80">
        <v>1</v>
      </c>
      <c r="F30" s="91" t="s">
        <v>131</v>
      </c>
      <c r="G30" s="81"/>
      <c r="H30" s="92">
        <v>1771</v>
      </c>
      <c r="I30" s="96">
        <v>1707</v>
      </c>
      <c r="J30" s="94">
        <v>1771</v>
      </c>
      <c r="K30" s="82">
        <f t="shared" si="1"/>
        <v>64</v>
      </c>
      <c r="L30" s="95"/>
      <c r="M30" s="91" t="s">
        <v>79</v>
      </c>
      <c r="N30" s="81"/>
      <c r="O30" s="81"/>
      <c r="P30" s="81"/>
      <c r="Q30" s="81"/>
      <c r="R30" s="8" t="str">
        <f t="shared" si="0"/>
        <v>도태안군</v>
      </c>
      <c r="S30" s="7"/>
    </row>
    <row r="31" spans="1:19" s="8" customFormat="1" ht="28.5" customHeight="1">
      <c r="A31" s="78">
        <v>27</v>
      </c>
      <c r="B31" s="79"/>
      <c r="C31" s="80"/>
      <c r="D31" s="79">
        <v>1124</v>
      </c>
      <c r="E31" s="80"/>
      <c r="F31" s="91" t="s">
        <v>64</v>
      </c>
      <c r="G31" s="81"/>
      <c r="H31" s="92">
        <v>3810</v>
      </c>
      <c r="I31" s="96">
        <v>2918</v>
      </c>
      <c r="J31" s="94">
        <v>3137</v>
      </c>
      <c r="K31" s="82">
        <f t="shared" si="1"/>
        <v>219</v>
      </c>
      <c r="L31" s="95"/>
      <c r="M31" s="91" t="s">
        <v>54</v>
      </c>
      <c r="N31" s="81"/>
      <c r="O31" s="81"/>
      <c r="P31" s="81"/>
      <c r="Q31" s="81"/>
      <c r="R31" s="8" t="str">
        <f t="shared" si="0"/>
        <v>도국(국토교통부)</v>
      </c>
      <c r="S31" s="7"/>
    </row>
    <row r="32" spans="1:19" s="8" customFormat="1" ht="28.5" customHeight="1">
      <c r="A32" s="78">
        <v>28</v>
      </c>
      <c r="B32" s="79"/>
      <c r="C32" s="80"/>
      <c r="D32" s="79" t="s">
        <v>132</v>
      </c>
      <c r="E32" s="80"/>
      <c r="F32" s="91" t="s">
        <v>70</v>
      </c>
      <c r="G32" s="81"/>
      <c r="H32" s="92">
        <v>2778</v>
      </c>
      <c r="I32" s="96">
        <v>0</v>
      </c>
      <c r="J32" s="94">
        <v>35</v>
      </c>
      <c r="K32" s="82">
        <f t="shared" si="1"/>
        <v>35</v>
      </c>
      <c r="L32" s="95" t="s">
        <v>92</v>
      </c>
      <c r="M32" s="91" t="s">
        <v>93</v>
      </c>
      <c r="N32" s="81"/>
      <c r="O32" s="81"/>
      <c r="P32" s="81"/>
      <c r="Q32" s="81"/>
      <c r="R32" s="8" t="str">
        <f t="shared" si="0"/>
        <v>임삭령최씨문중</v>
      </c>
      <c r="S32" s="7"/>
    </row>
    <row r="33" spans="1:19" s="31" customFormat="1" ht="28.5" customHeight="1">
      <c r="A33" s="78">
        <v>29</v>
      </c>
      <c r="B33" s="79"/>
      <c r="C33" s="80"/>
      <c r="D33" s="79" t="s">
        <v>133</v>
      </c>
      <c r="E33" s="80">
        <v>1</v>
      </c>
      <c r="F33" s="91" t="s">
        <v>64</v>
      </c>
      <c r="G33" s="81"/>
      <c r="H33" s="100">
        <v>2959</v>
      </c>
      <c r="I33" s="101">
        <v>2854</v>
      </c>
      <c r="J33" s="102">
        <v>2959</v>
      </c>
      <c r="K33" s="82">
        <f t="shared" si="1"/>
        <v>105</v>
      </c>
      <c r="L33" s="95"/>
      <c r="M33" s="91" t="s">
        <v>79</v>
      </c>
      <c r="N33" s="81"/>
      <c r="O33" s="81"/>
      <c r="P33" s="81"/>
      <c r="Q33" s="81"/>
      <c r="R33" s="8" t="str">
        <f t="shared" si="0"/>
        <v>도태안군</v>
      </c>
      <c r="S33" s="32"/>
    </row>
    <row r="34" spans="1:19" s="31" customFormat="1" ht="28.5" customHeight="1">
      <c r="A34" s="78">
        <v>30</v>
      </c>
      <c r="B34" s="79"/>
      <c r="C34" s="80"/>
      <c r="D34" s="79">
        <v>541</v>
      </c>
      <c r="E34" s="80">
        <v>5</v>
      </c>
      <c r="F34" s="91" t="s">
        <v>74</v>
      </c>
      <c r="G34" s="81"/>
      <c r="H34" s="100">
        <v>161</v>
      </c>
      <c r="I34" s="101">
        <v>161</v>
      </c>
      <c r="J34" s="102">
        <v>161</v>
      </c>
      <c r="K34" s="82">
        <f t="shared" si="1"/>
        <v>0</v>
      </c>
      <c r="L34" s="95" t="s">
        <v>94</v>
      </c>
      <c r="M34" s="91" t="s">
        <v>120</v>
      </c>
      <c r="N34" s="81"/>
      <c r="O34" s="81"/>
      <c r="P34" s="81"/>
      <c r="Q34" s="81"/>
      <c r="R34" s="8" t="str">
        <f t="shared" si="0"/>
        <v>임조*식</v>
      </c>
    </row>
    <row r="35" spans="1:19" s="31" customFormat="1" ht="28.5" customHeight="1">
      <c r="A35" s="78">
        <v>31</v>
      </c>
      <c r="B35" s="79"/>
      <c r="C35" s="80"/>
      <c r="D35" s="79" t="s">
        <v>134</v>
      </c>
      <c r="E35" s="80">
        <v>3</v>
      </c>
      <c r="F35" s="91" t="s">
        <v>64</v>
      </c>
      <c r="G35" s="81"/>
      <c r="H35" s="92">
        <v>751</v>
      </c>
      <c r="I35" s="96">
        <v>751</v>
      </c>
      <c r="J35" s="94">
        <v>751</v>
      </c>
      <c r="K35" s="82">
        <f t="shared" si="1"/>
        <v>0</v>
      </c>
      <c r="L35" s="95"/>
      <c r="M35" s="91" t="s">
        <v>79</v>
      </c>
      <c r="N35" s="81"/>
      <c r="O35" s="81"/>
      <c r="P35" s="81"/>
      <c r="Q35" s="81"/>
      <c r="R35" s="8" t="str">
        <f t="shared" si="0"/>
        <v>도태안군</v>
      </c>
    </row>
    <row r="36" spans="1:19" s="31" customFormat="1" ht="28.5" customHeight="1">
      <c r="A36" s="78">
        <v>32</v>
      </c>
      <c r="B36" s="79"/>
      <c r="C36" s="80"/>
      <c r="D36" s="79">
        <v>538</v>
      </c>
      <c r="E36" s="80">
        <v>7</v>
      </c>
      <c r="F36" s="91" t="s">
        <v>69</v>
      </c>
      <c r="G36" s="81"/>
      <c r="H36" s="92">
        <v>237</v>
      </c>
      <c r="I36" s="96">
        <v>0</v>
      </c>
      <c r="J36" s="94">
        <v>237</v>
      </c>
      <c r="K36" s="82">
        <f t="shared" si="1"/>
        <v>237</v>
      </c>
      <c r="L36" s="95" t="s">
        <v>95</v>
      </c>
      <c r="M36" s="99" t="s">
        <v>96</v>
      </c>
      <c r="N36" s="81"/>
      <c r="O36" s="81"/>
      <c r="P36" s="81"/>
      <c r="Q36" s="81"/>
      <c r="R36" s="8" t="str">
        <f t="shared" si="0"/>
        <v>임반계리2구영농조합법인</v>
      </c>
    </row>
    <row r="37" spans="1:19" s="8" customFormat="1" ht="28.5" customHeight="1">
      <c r="A37" s="78">
        <v>33</v>
      </c>
      <c r="B37" s="79"/>
      <c r="C37" s="80"/>
      <c r="D37" s="79">
        <v>538</v>
      </c>
      <c r="E37" s="80">
        <v>8</v>
      </c>
      <c r="F37" s="91" t="s">
        <v>69</v>
      </c>
      <c r="G37" s="81"/>
      <c r="H37" s="92">
        <v>860</v>
      </c>
      <c r="I37" s="96">
        <v>0</v>
      </c>
      <c r="J37" s="94">
        <v>860</v>
      </c>
      <c r="K37" s="82">
        <f t="shared" si="1"/>
        <v>860</v>
      </c>
      <c r="L37" s="95" t="s">
        <v>97</v>
      </c>
      <c r="M37" s="91" t="s">
        <v>121</v>
      </c>
      <c r="N37" s="81"/>
      <c r="O37" s="81"/>
      <c r="P37" s="81"/>
      <c r="Q37" s="81"/>
      <c r="R37" s="8" t="str">
        <f t="shared" ref="R37:R70" si="2">CONCATENATE(LEFT($F37,1),$M37)</f>
        <v>임석*란</v>
      </c>
    </row>
    <row r="38" spans="1:19" s="31" customFormat="1" ht="28.5" customHeight="1">
      <c r="A38" s="78">
        <v>34</v>
      </c>
      <c r="B38" s="79"/>
      <c r="C38" s="80"/>
      <c r="D38" s="79" t="s">
        <v>135</v>
      </c>
      <c r="E38" s="80">
        <v>1</v>
      </c>
      <c r="F38" s="91" t="s">
        <v>64</v>
      </c>
      <c r="G38" s="81"/>
      <c r="H38" s="100">
        <v>2689</v>
      </c>
      <c r="I38" s="101">
        <v>2689</v>
      </c>
      <c r="J38" s="102">
        <v>2689</v>
      </c>
      <c r="K38" s="82">
        <f t="shared" si="1"/>
        <v>0</v>
      </c>
      <c r="L38" s="95"/>
      <c r="M38" s="91" t="s">
        <v>79</v>
      </c>
      <c r="N38" s="81"/>
      <c r="O38" s="81"/>
      <c r="P38" s="81"/>
      <c r="Q38" s="81"/>
      <c r="R38" s="8" t="str">
        <f t="shared" si="2"/>
        <v>도태안군</v>
      </c>
    </row>
    <row r="39" spans="1:19" s="8" customFormat="1" ht="28.5" customHeight="1">
      <c r="A39" s="78">
        <v>35</v>
      </c>
      <c r="B39" s="79"/>
      <c r="C39" s="80"/>
      <c r="D39" s="79" t="s">
        <v>136</v>
      </c>
      <c r="E39" s="80">
        <v>1</v>
      </c>
      <c r="F39" s="103" t="s">
        <v>64</v>
      </c>
      <c r="G39" s="81"/>
      <c r="H39" s="100">
        <v>3452</v>
      </c>
      <c r="I39" s="101">
        <v>3452</v>
      </c>
      <c r="J39" s="102">
        <v>3452</v>
      </c>
      <c r="K39" s="82">
        <f t="shared" si="1"/>
        <v>0</v>
      </c>
      <c r="L39" s="104"/>
      <c r="M39" s="103" t="s">
        <v>79</v>
      </c>
      <c r="N39" s="81"/>
      <c r="O39" s="81"/>
      <c r="P39" s="81"/>
      <c r="Q39" s="81"/>
      <c r="R39" s="8" t="str">
        <f t="shared" si="2"/>
        <v>도태안군</v>
      </c>
    </row>
    <row r="40" spans="1:19" s="31" customFormat="1" ht="28.5" customHeight="1">
      <c r="A40" s="78">
        <v>36</v>
      </c>
      <c r="B40" s="79"/>
      <c r="C40" s="80"/>
      <c r="D40" s="79">
        <v>538</v>
      </c>
      <c r="E40" s="80">
        <v>9</v>
      </c>
      <c r="F40" s="91" t="s">
        <v>69</v>
      </c>
      <c r="G40" s="81"/>
      <c r="H40" s="92">
        <v>2128</v>
      </c>
      <c r="I40" s="96">
        <v>0</v>
      </c>
      <c r="J40" s="94">
        <v>2128</v>
      </c>
      <c r="K40" s="82">
        <f t="shared" si="1"/>
        <v>2128</v>
      </c>
      <c r="L40" s="95" t="s">
        <v>98</v>
      </c>
      <c r="M40" s="91" t="s">
        <v>122</v>
      </c>
      <c r="N40" s="81"/>
      <c r="O40" s="81"/>
      <c r="P40" s="81"/>
      <c r="Q40" s="81"/>
      <c r="R40" s="8" t="str">
        <f t="shared" si="2"/>
        <v>임조*상</v>
      </c>
    </row>
    <row r="41" spans="1:19" s="31" customFormat="1" ht="28.5" customHeight="1">
      <c r="A41" s="78">
        <v>37</v>
      </c>
      <c r="B41" s="79"/>
      <c r="C41" s="80"/>
      <c r="D41" s="79" t="s">
        <v>137</v>
      </c>
      <c r="E41" s="80">
        <v>30</v>
      </c>
      <c r="F41" s="103" t="s">
        <v>64</v>
      </c>
      <c r="G41" s="81"/>
      <c r="H41" s="100">
        <v>541</v>
      </c>
      <c r="I41" s="101">
        <v>206</v>
      </c>
      <c r="J41" s="102">
        <v>372</v>
      </c>
      <c r="K41" s="82">
        <f t="shared" si="1"/>
        <v>166</v>
      </c>
      <c r="L41" s="104"/>
      <c r="M41" s="103" t="s">
        <v>79</v>
      </c>
      <c r="N41" s="81"/>
      <c r="O41" s="81"/>
      <c r="P41" s="81"/>
      <c r="Q41" s="81"/>
      <c r="R41" s="8" t="str">
        <f t="shared" si="2"/>
        <v>도태안군</v>
      </c>
    </row>
    <row r="42" spans="1:19" s="31" customFormat="1" ht="28.5" customHeight="1">
      <c r="A42" s="78">
        <v>38</v>
      </c>
      <c r="B42" s="79"/>
      <c r="C42" s="80"/>
      <c r="D42" s="79" t="s">
        <v>138</v>
      </c>
      <c r="E42" s="80">
        <v>29</v>
      </c>
      <c r="F42" s="91" t="s">
        <v>69</v>
      </c>
      <c r="G42" s="81"/>
      <c r="H42" s="92">
        <v>207489</v>
      </c>
      <c r="I42" s="96">
        <v>0</v>
      </c>
      <c r="J42" s="94">
        <v>799</v>
      </c>
      <c r="K42" s="82">
        <f t="shared" si="1"/>
        <v>799</v>
      </c>
      <c r="L42" s="95" t="s">
        <v>99</v>
      </c>
      <c r="M42" s="91" t="s">
        <v>123</v>
      </c>
      <c r="N42" s="81"/>
      <c r="O42" s="81"/>
      <c r="P42" s="81"/>
      <c r="Q42" s="81"/>
      <c r="R42" s="8" t="str">
        <f t="shared" si="2"/>
        <v>임이*구</v>
      </c>
    </row>
    <row r="43" spans="1:19" s="31" customFormat="1" ht="28.5" customHeight="1">
      <c r="A43" s="78">
        <v>39</v>
      </c>
      <c r="B43" s="79"/>
      <c r="C43" s="80"/>
      <c r="D43" s="79" t="s">
        <v>139</v>
      </c>
      <c r="E43" s="80"/>
      <c r="F43" s="103" t="s">
        <v>69</v>
      </c>
      <c r="G43" s="81"/>
      <c r="H43" s="100">
        <v>11164</v>
      </c>
      <c r="I43" s="96">
        <v>0</v>
      </c>
      <c r="J43" s="94">
        <v>221</v>
      </c>
      <c r="K43" s="82">
        <f t="shared" si="1"/>
        <v>221</v>
      </c>
      <c r="L43" s="95" t="s">
        <v>100</v>
      </c>
      <c r="M43" s="91" t="s">
        <v>124</v>
      </c>
      <c r="N43" s="81"/>
      <c r="O43" s="81"/>
      <c r="P43" s="81"/>
      <c r="Q43" s="81"/>
      <c r="R43" s="8" t="str">
        <f t="shared" si="2"/>
        <v>임전*용</v>
      </c>
    </row>
    <row r="44" spans="1:19" s="31" customFormat="1" ht="28.5" customHeight="1">
      <c r="A44" s="78">
        <v>40</v>
      </c>
      <c r="B44" s="79"/>
      <c r="C44" s="80"/>
      <c r="D44" s="79">
        <v>545</v>
      </c>
      <c r="E44" s="80">
        <v>2</v>
      </c>
      <c r="F44" s="91" t="s">
        <v>69</v>
      </c>
      <c r="G44" s="81"/>
      <c r="H44" s="92">
        <v>530</v>
      </c>
      <c r="I44" s="96">
        <v>26</v>
      </c>
      <c r="J44" s="94">
        <v>530</v>
      </c>
      <c r="K44" s="82">
        <f t="shared" si="1"/>
        <v>504</v>
      </c>
      <c r="L44" s="95" t="s">
        <v>101</v>
      </c>
      <c r="M44" s="91" t="s">
        <v>125</v>
      </c>
      <c r="N44" s="81"/>
      <c r="O44" s="81"/>
      <c r="P44" s="81"/>
      <c r="Q44" s="81"/>
      <c r="R44" s="8" t="str">
        <f t="shared" si="2"/>
        <v>임조*우</v>
      </c>
    </row>
    <row r="45" spans="1:19" s="31" customFormat="1" ht="28.5" customHeight="1">
      <c r="A45" s="78">
        <v>41</v>
      </c>
      <c r="B45" s="79"/>
      <c r="C45" s="80"/>
      <c r="D45" s="79">
        <v>546</v>
      </c>
      <c r="E45" s="80">
        <v>2</v>
      </c>
      <c r="F45" s="91" t="s">
        <v>64</v>
      </c>
      <c r="G45" s="81"/>
      <c r="H45" s="92">
        <v>592</v>
      </c>
      <c r="I45" s="96">
        <v>0</v>
      </c>
      <c r="J45" s="94">
        <v>204</v>
      </c>
      <c r="K45" s="82">
        <f t="shared" si="1"/>
        <v>204</v>
      </c>
      <c r="L45" s="95" t="s">
        <v>102</v>
      </c>
      <c r="M45" s="99" t="s">
        <v>103</v>
      </c>
      <c r="N45" s="81"/>
      <c r="O45" s="81"/>
      <c r="P45" s="81"/>
      <c r="Q45" s="81"/>
      <c r="R45" s="8" t="str">
        <f t="shared" si="2"/>
        <v>도에스케이텔레콤주식회사</v>
      </c>
    </row>
    <row r="46" spans="1:19" s="31" customFormat="1" ht="28.5" customHeight="1">
      <c r="A46" s="78">
        <v>42</v>
      </c>
      <c r="B46" s="79"/>
      <c r="C46" s="80"/>
      <c r="D46" s="79" t="s">
        <v>140</v>
      </c>
      <c r="E46" s="80">
        <v>4</v>
      </c>
      <c r="F46" s="91" t="s">
        <v>64</v>
      </c>
      <c r="G46" s="81"/>
      <c r="H46" s="92">
        <v>192</v>
      </c>
      <c r="I46" s="96">
        <v>192</v>
      </c>
      <c r="J46" s="94">
        <v>192</v>
      </c>
      <c r="K46" s="82">
        <f t="shared" si="1"/>
        <v>0</v>
      </c>
      <c r="L46" s="95"/>
      <c r="M46" s="91" t="s">
        <v>79</v>
      </c>
      <c r="N46" s="81"/>
      <c r="O46" s="81"/>
      <c r="P46" s="81"/>
      <c r="Q46" s="81"/>
      <c r="R46" s="8" t="str">
        <f t="shared" si="2"/>
        <v>도태안군</v>
      </c>
    </row>
    <row r="47" spans="1:19" s="8" customFormat="1" ht="28.5" customHeight="1">
      <c r="A47" s="78">
        <v>43</v>
      </c>
      <c r="B47" s="79"/>
      <c r="C47" s="80"/>
      <c r="D47" s="79">
        <v>546</v>
      </c>
      <c r="E47" s="80">
        <v>4</v>
      </c>
      <c r="F47" s="91" t="s">
        <v>69</v>
      </c>
      <c r="G47" s="81"/>
      <c r="H47" s="92">
        <v>931</v>
      </c>
      <c r="I47" s="96">
        <v>0</v>
      </c>
      <c r="J47" s="94">
        <v>931</v>
      </c>
      <c r="K47" s="82">
        <f t="shared" si="1"/>
        <v>931</v>
      </c>
      <c r="L47" s="95" t="s">
        <v>104</v>
      </c>
      <c r="M47" s="91" t="s">
        <v>126</v>
      </c>
      <c r="N47" s="81"/>
      <c r="O47" s="81"/>
      <c r="P47" s="81"/>
      <c r="Q47" s="81"/>
      <c r="R47" s="8" t="str">
        <f t="shared" si="2"/>
        <v>임염*혁</v>
      </c>
    </row>
    <row r="48" spans="1:19" s="31" customFormat="1" ht="28.5" customHeight="1">
      <c r="A48" s="78">
        <v>44</v>
      </c>
      <c r="B48" s="79"/>
      <c r="C48" s="80"/>
      <c r="D48" s="79" t="s">
        <v>141</v>
      </c>
      <c r="E48" s="80">
        <v>35</v>
      </c>
      <c r="F48" s="91" t="s">
        <v>64</v>
      </c>
      <c r="G48" s="81"/>
      <c r="H48" s="92">
        <v>5070</v>
      </c>
      <c r="I48" s="96">
        <v>5070</v>
      </c>
      <c r="J48" s="94">
        <v>5070</v>
      </c>
      <c r="K48" s="82">
        <f t="shared" si="1"/>
        <v>0</v>
      </c>
      <c r="L48" s="95"/>
      <c r="M48" s="91" t="s">
        <v>79</v>
      </c>
      <c r="N48" s="81"/>
      <c r="O48" s="81"/>
      <c r="P48" s="81"/>
      <c r="Q48" s="81"/>
      <c r="R48" s="8" t="str">
        <f t="shared" si="2"/>
        <v>도태안군</v>
      </c>
    </row>
    <row r="49" spans="1:18" s="31" customFormat="1" ht="28.5" customHeight="1">
      <c r="A49" s="78">
        <v>45</v>
      </c>
      <c r="B49" s="79"/>
      <c r="C49" s="80"/>
      <c r="D49" s="79">
        <v>542</v>
      </c>
      <c r="E49" s="80">
        <v>5</v>
      </c>
      <c r="F49" s="91" t="s">
        <v>69</v>
      </c>
      <c r="G49" s="81"/>
      <c r="H49" s="92">
        <v>361</v>
      </c>
      <c r="I49" s="96">
        <v>0</v>
      </c>
      <c r="J49" s="94">
        <v>361</v>
      </c>
      <c r="K49" s="82">
        <f t="shared" si="1"/>
        <v>361</v>
      </c>
      <c r="L49" s="95" t="s">
        <v>99</v>
      </c>
      <c r="M49" s="91" t="s">
        <v>127</v>
      </c>
      <c r="N49" s="81"/>
      <c r="O49" s="81"/>
      <c r="P49" s="81"/>
      <c r="Q49" s="81"/>
      <c r="R49" s="8" t="str">
        <f t="shared" si="2"/>
        <v>임이*구</v>
      </c>
    </row>
    <row r="50" spans="1:18" s="31" customFormat="1" ht="28.5" customHeight="1">
      <c r="A50" s="78">
        <v>46</v>
      </c>
      <c r="B50" s="79"/>
      <c r="C50" s="80"/>
      <c r="D50" s="79">
        <v>1123</v>
      </c>
      <c r="E50" s="80"/>
      <c r="F50" s="91" t="s">
        <v>71</v>
      </c>
      <c r="G50" s="81"/>
      <c r="H50" s="92">
        <v>322</v>
      </c>
      <c r="I50" s="96">
        <v>143</v>
      </c>
      <c r="J50" s="94">
        <v>143</v>
      </c>
      <c r="K50" s="82">
        <f t="shared" si="1"/>
        <v>0</v>
      </c>
      <c r="L50" s="95"/>
      <c r="M50" s="91" t="s">
        <v>105</v>
      </c>
      <c r="N50" s="81"/>
      <c r="O50" s="81"/>
      <c r="P50" s="81"/>
      <c r="Q50" s="81"/>
      <c r="R50" s="8" t="str">
        <f t="shared" si="2"/>
        <v>구국(농림수산부)</v>
      </c>
    </row>
    <row r="51" spans="1:18" s="31" customFormat="1" ht="28.5" customHeight="1">
      <c r="A51" s="78">
        <v>47</v>
      </c>
      <c r="B51" s="79"/>
      <c r="C51" s="80"/>
      <c r="D51" s="79" t="s">
        <v>142</v>
      </c>
      <c r="E51" s="80">
        <v>34</v>
      </c>
      <c r="F51" s="91" t="s">
        <v>69</v>
      </c>
      <c r="G51" s="81"/>
      <c r="H51" s="92">
        <v>1041</v>
      </c>
      <c r="I51" s="96">
        <v>0</v>
      </c>
      <c r="J51" s="94">
        <v>282</v>
      </c>
      <c r="K51" s="82">
        <f t="shared" si="1"/>
        <v>282</v>
      </c>
      <c r="L51" s="95" t="s">
        <v>99</v>
      </c>
      <c r="M51" s="91" t="s">
        <v>127</v>
      </c>
      <c r="N51" s="81"/>
      <c r="O51" s="81"/>
      <c r="P51" s="81"/>
      <c r="Q51" s="81"/>
      <c r="R51" s="8" t="str">
        <f t="shared" si="2"/>
        <v>임이*구</v>
      </c>
    </row>
    <row r="52" spans="1:18" s="31" customFormat="1" ht="28.5" customHeight="1">
      <c r="A52" s="78">
        <v>48</v>
      </c>
      <c r="B52" s="79"/>
      <c r="C52" s="80"/>
      <c r="D52" s="79" t="s">
        <v>143</v>
      </c>
      <c r="E52" s="80">
        <v>33</v>
      </c>
      <c r="F52" s="91" t="s">
        <v>64</v>
      </c>
      <c r="G52" s="81"/>
      <c r="H52" s="92">
        <v>1679</v>
      </c>
      <c r="I52" s="96">
        <v>1679</v>
      </c>
      <c r="J52" s="94">
        <v>1679</v>
      </c>
      <c r="K52" s="82">
        <f t="shared" si="1"/>
        <v>0</v>
      </c>
      <c r="L52" s="95"/>
      <c r="M52" s="91" t="s">
        <v>79</v>
      </c>
      <c r="N52" s="81"/>
      <c r="O52" s="81"/>
      <c r="P52" s="81"/>
      <c r="Q52" s="81"/>
      <c r="R52" s="8" t="str">
        <f t="shared" si="2"/>
        <v>도태안군</v>
      </c>
    </row>
    <row r="53" spans="1:18" s="31" customFormat="1" ht="28.5" customHeight="1">
      <c r="A53" s="78">
        <v>49</v>
      </c>
      <c r="B53" s="79"/>
      <c r="C53" s="80"/>
      <c r="D53" s="79" t="s">
        <v>144</v>
      </c>
      <c r="E53" s="80">
        <v>32</v>
      </c>
      <c r="F53" s="91" t="s">
        <v>69</v>
      </c>
      <c r="G53" s="81"/>
      <c r="H53" s="92">
        <v>163</v>
      </c>
      <c r="I53" s="96">
        <v>0</v>
      </c>
      <c r="J53" s="94">
        <v>36</v>
      </c>
      <c r="K53" s="82">
        <f t="shared" si="1"/>
        <v>36</v>
      </c>
      <c r="L53" s="95" t="s">
        <v>106</v>
      </c>
      <c r="M53" s="99" t="s">
        <v>107</v>
      </c>
      <c r="N53" s="81"/>
      <c r="O53" s="81"/>
      <c r="P53" s="81"/>
      <c r="Q53" s="81"/>
      <c r="R53" s="8" t="str">
        <f t="shared" si="2"/>
        <v>임김해김씨안경공파노은사동문중</v>
      </c>
    </row>
    <row r="54" spans="1:18" s="31" customFormat="1" ht="28.5" customHeight="1">
      <c r="A54" s="78">
        <v>50</v>
      </c>
      <c r="B54" s="79"/>
      <c r="C54" s="80"/>
      <c r="D54" s="79">
        <v>548</v>
      </c>
      <c r="E54" s="80">
        <v>1</v>
      </c>
      <c r="F54" s="91" t="s">
        <v>64</v>
      </c>
      <c r="G54" s="81"/>
      <c r="H54" s="92">
        <v>449</v>
      </c>
      <c r="I54" s="96">
        <v>449</v>
      </c>
      <c r="J54" s="94">
        <v>449</v>
      </c>
      <c r="K54" s="82">
        <f t="shared" si="1"/>
        <v>0</v>
      </c>
      <c r="L54" s="95"/>
      <c r="M54" s="91" t="s">
        <v>79</v>
      </c>
      <c r="N54" s="81"/>
      <c r="O54" s="81"/>
      <c r="P54" s="81"/>
      <c r="Q54" s="81"/>
      <c r="R54" s="8" t="str">
        <f t="shared" si="2"/>
        <v>도태안군</v>
      </c>
    </row>
    <row r="55" spans="1:18" ht="28.5" customHeight="1">
      <c r="A55" s="78">
        <v>51</v>
      </c>
      <c r="B55" s="79"/>
      <c r="C55" s="80"/>
      <c r="D55" s="79">
        <v>548</v>
      </c>
      <c r="E55" s="80">
        <v>4</v>
      </c>
      <c r="F55" s="91" t="s">
        <v>75</v>
      </c>
      <c r="G55" s="81"/>
      <c r="H55" s="92">
        <v>14</v>
      </c>
      <c r="I55" s="96">
        <v>0</v>
      </c>
      <c r="J55" s="94">
        <v>14</v>
      </c>
      <c r="K55" s="82">
        <f t="shared" si="1"/>
        <v>14</v>
      </c>
      <c r="L55" s="95" t="s">
        <v>108</v>
      </c>
      <c r="M55" s="91" t="s">
        <v>128</v>
      </c>
      <c r="N55" s="81"/>
      <c r="O55" s="81"/>
      <c r="P55" s="81"/>
      <c r="Q55" s="81"/>
      <c r="R55" s="8" t="str">
        <f t="shared" si="2"/>
        <v>답조*상</v>
      </c>
    </row>
    <row r="56" spans="1:18" s="31" customFormat="1" ht="28.5" customHeight="1">
      <c r="A56" s="78">
        <v>52</v>
      </c>
      <c r="B56" s="79"/>
      <c r="C56" s="80"/>
      <c r="D56" s="79">
        <v>693</v>
      </c>
      <c r="E56" s="80">
        <v>2</v>
      </c>
      <c r="F56" s="91" t="s">
        <v>68</v>
      </c>
      <c r="G56" s="81"/>
      <c r="H56" s="92">
        <v>104</v>
      </c>
      <c r="I56" s="96">
        <v>0</v>
      </c>
      <c r="J56" s="94">
        <v>104</v>
      </c>
      <c r="K56" s="82">
        <f t="shared" si="1"/>
        <v>104</v>
      </c>
      <c r="L56" s="95" t="s">
        <v>109</v>
      </c>
      <c r="M56" s="91" t="s">
        <v>129</v>
      </c>
      <c r="N56" s="81"/>
      <c r="O56" s="81"/>
      <c r="P56" s="81"/>
      <c r="Q56" s="81"/>
      <c r="R56" s="8" t="str">
        <f t="shared" si="2"/>
        <v>답서* 외 1인</v>
      </c>
    </row>
    <row r="57" spans="1:18" s="31" customFormat="1" ht="28.5" customHeight="1">
      <c r="A57" s="78">
        <v>53</v>
      </c>
      <c r="B57" s="79"/>
      <c r="C57" s="80"/>
      <c r="D57" s="79">
        <v>1098</v>
      </c>
      <c r="E57" s="80"/>
      <c r="F57" s="91" t="s">
        <v>64</v>
      </c>
      <c r="G57" s="81"/>
      <c r="H57" s="92">
        <v>1240</v>
      </c>
      <c r="I57" s="96">
        <v>1143</v>
      </c>
      <c r="J57" s="94">
        <v>1148</v>
      </c>
      <c r="K57" s="82">
        <f t="shared" si="1"/>
        <v>5</v>
      </c>
      <c r="L57" s="95"/>
      <c r="M57" s="91" t="s">
        <v>54</v>
      </c>
      <c r="N57" s="81"/>
      <c r="O57" s="81"/>
      <c r="P57" s="81"/>
      <c r="Q57" s="81"/>
      <c r="R57" s="8" t="str">
        <f t="shared" si="2"/>
        <v>도국(국토교통부)</v>
      </c>
    </row>
    <row r="58" spans="1:18" s="31" customFormat="1" ht="28.5" customHeight="1">
      <c r="A58" s="78">
        <v>54</v>
      </c>
      <c r="B58" s="79"/>
      <c r="C58" s="80"/>
      <c r="D58" s="79">
        <v>689</v>
      </c>
      <c r="E58" s="80">
        <v>2</v>
      </c>
      <c r="F58" s="91" t="s">
        <v>64</v>
      </c>
      <c r="G58" s="81"/>
      <c r="H58" s="92">
        <v>1098</v>
      </c>
      <c r="I58" s="96">
        <v>1098</v>
      </c>
      <c r="J58" s="94">
        <v>1098</v>
      </c>
      <c r="K58" s="82">
        <f t="shared" si="1"/>
        <v>0</v>
      </c>
      <c r="L58" s="95"/>
      <c r="M58" s="91" t="s">
        <v>79</v>
      </c>
      <c r="N58" s="81"/>
      <c r="O58" s="81"/>
      <c r="P58" s="81"/>
      <c r="Q58" s="81"/>
      <c r="R58" s="8" t="str">
        <f t="shared" si="2"/>
        <v>도태안군</v>
      </c>
    </row>
    <row r="59" spans="1:18" s="31" customFormat="1" ht="28.5" customHeight="1">
      <c r="A59" s="78">
        <v>55</v>
      </c>
      <c r="B59" s="79"/>
      <c r="C59" s="80"/>
      <c r="D59" s="79" t="s">
        <v>145</v>
      </c>
      <c r="E59" s="80">
        <v>31</v>
      </c>
      <c r="F59" s="91" t="s">
        <v>64</v>
      </c>
      <c r="G59" s="81"/>
      <c r="H59" s="92">
        <v>3152</v>
      </c>
      <c r="I59" s="96">
        <v>3152</v>
      </c>
      <c r="J59" s="94">
        <v>3152</v>
      </c>
      <c r="K59" s="82">
        <f t="shared" si="1"/>
        <v>0</v>
      </c>
      <c r="L59" s="95"/>
      <c r="M59" s="91" t="s">
        <v>79</v>
      </c>
      <c r="N59" s="81"/>
      <c r="O59" s="81"/>
      <c r="P59" s="81"/>
      <c r="Q59" s="81"/>
      <c r="R59" s="8" t="str">
        <f t="shared" si="2"/>
        <v>도태안군</v>
      </c>
    </row>
    <row r="60" spans="1:18" s="31" customFormat="1" ht="28.5" customHeight="1">
      <c r="A60" s="78">
        <v>56</v>
      </c>
      <c r="B60" s="79"/>
      <c r="C60" s="80"/>
      <c r="D60" s="79" t="s">
        <v>142</v>
      </c>
      <c r="E60" s="80">
        <v>30</v>
      </c>
      <c r="F60" s="91" t="s">
        <v>64</v>
      </c>
      <c r="G60" s="81"/>
      <c r="H60" s="92">
        <v>1043</v>
      </c>
      <c r="I60" s="96">
        <v>1043</v>
      </c>
      <c r="J60" s="94">
        <v>1043</v>
      </c>
      <c r="K60" s="82">
        <f t="shared" si="1"/>
        <v>0</v>
      </c>
      <c r="L60" s="95"/>
      <c r="M60" s="91" t="s">
        <v>79</v>
      </c>
      <c r="N60" s="81"/>
      <c r="O60" s="81"/>
      <c r="P60" s="81"/>
      <c r="Q60" s="81"/>
      <c r="R60" s="8" t="str">
        <f t="shared" si="2"/>
        <v>도태안군</v>
      </c>
    </row>
    <row r="61" spans="1:18" s="31" customFormat="1" ht="28.5" customHeight="1">
      <c r="A61" s="78">
        <v>57</v>
      </c>
      <c r="B61" s="79"/>
      <c r="C61" s="80"/>
      <c r="D61" s="79">
        <v>690</v>
      </c>
      <c r="E61" s="80">
        <v>10</v>
      </c>
      <c r="F61" s="91" t="s">
        <v>64</v>
      </c>
      <c r="G61" s="81"/>
      <c r="H61" s="92">
        <v>46</v>
      </c>
      <c r="I61" s="96">
        <v>46</v>
      </c>
      <c r="J61" s="94">
        <v>46</v>
      </c>
      <c r="K61" s="82">
        <f t="shared" si="1"/>
        <v>0</v>
      </c>
      <c r="L61" s="95"/>
      <c r="M61" s="91" t="s">
        <v>79</v>
      </c>
      <c r="N61" s="81"/>
      <c r="O61" s="81"/>
      <c r="P61" s="81"/>
      <c r="Q61" s="81"/>
      <c r="R61" s="8" t="str">
        <f t="shared" si="2"/>
        <v>도태안군</v>
      </c>
    </row>
    <row r="62" spans="1:18" s="31" customFormat="1" ht="28.5" customHeight="1">
      <c r="A62" s="78">
        <v>58</v>
      </c>
      <c r="B62" s="79"/>
      <c r="C62" s="80"/>
      <c r="D62" s="79">
        <v>690</v>
      </c>
      <c r="E62" s="80">
        <v>11</v>
      </c>
      <c r="F62" s="91" t="s">
        <v>64</v>
      </c>
      <c r="G62" s="81"/>
      <c r="H62" s="92">
        <v>822</v>
      </c>
      <c r="I62" s="96">
        <v>822</v>
      </c>
      <c r="J62" s="94">
        <v>822</v>
      </c>
      <c r="K62" s="82">
        <f t="shared" si="1"/>
        <v>0</v>
      </c>
      <c r="L62" s="95"/>
      <c r="M62" s="91" t="s">
        <v>79</v>
      </c>
      <c r="N62" s="81"/>
      <c r="O62" s="81"/>
      <c r="P62" s="81"/>
      <c r="Q62" s="81"/>
      <c r="R62" s="8" t="str">
        <f t="shared" si="2"/>
        <v>도태안군</v>
      </c>
    </row>
    <row r="63" spans="1:18" s="31" customFormat="1" ht="28.5" customHeight="1">
      <c r="A63" s="78">
        <v>59</v>
      </c>
      <c r="B63" s="79"/>
      <c r="C63" s="80"/>
      <c r="D63" s="79">
        <v>690</v>
      </c>
      <c r="E63" s="80">
        <v>9</v>
      </c>
      <c r="F63" s="91" t="s">
        <v>64</v>
      </c>
      <c r="G63" s="81"/>
      <c r="H63" s="92">
        <v>23</v>
      </c>
      <c r="I63" s="96">
        <v>23</v>
      </c>
      <c r="J63" s="94">
        <v>23</v>
      </c>
      <c r="K63" s="82">
        <f t="shared" si="1"/>
        <v>0</v>
      </c>
      <c r="L63" s="95"/>
      <c r="M63" s="91" t="s">
        <v>79</v>
      </c>
      <c r="N63" s="81"/>
      <c r="O63" s="81"/>
      <c r="P63" s="81"/>
      <c r="Q63" s="81"/>
      <c r="R63" s="8" t="str">
        <f t="shared" si="2"/>
        <v>도태안군</v>
      </c>
    </row>
    <row r="64" spans="1:18" s="31" customFormat="1" ht="28.5" customHeight="1">
      <c r="A64" s="78">
        <v>60</v>
      </c>
      <c r="B64" s="79"/>
      <c r="C64" s="80"/>
      <c r="D64" s="79">
        <v>690</v>
      </c>
      <c r="E64" s="80">
        <v>8</v>
      </c>
      <c r="F64" s="91" t="s">
        <v>64</v>
      </c>
      <c r="G64" s="81"/>
      <c r="H64" s="92">
        <v>69</v>
      </c>
      <c r="I64" s="96">
        <v>69</v>
      </c>
      <c r="J64" s="94">
        <v>69</v>
      </c>
      <c r="K64" s="82">
        <f t="shared" si="1"/>
        <v>0</v>
      </c>
      <c r="L64" s="95"/>
      <c r="M64" s="91" t="s">
        <v>79</v>
      </c>
      <c r="N64" s="81"/>
      <c r="O64" s="81"/>
      <c r="P64" s="81"/>
      <c r="Q64" s="81"/>
      <c r="R64" s="8" t="str">
        <f t="shared" si="2"/>
        <v>도태안군</v>
      </c>
    </row>
    <row r="65" spans="1:18" s="31" customFormat="1" ht="28.5" customHeight="1">
      <c r="A65" s="78">
        <v>61</v>
      </c>
      <c r="B65" s="79"/>
      <c r="C65" s="80"/>
      <c r="D65" s="79">
        <v>690</v>
      </c>
      <c r="E65" s="80">
        <v>7</v>
      </c>
      <c r="F65" s="91" t="s">
        <v>76</v>
      </c>
      <c r="G65" s="81"/>
      <c r="H65" s="92">
        <v>17</v>
      </c>
      <c r="I65" s="96">
        <v>17</v>
      </c>
      <c r="J65" s="94">
        <v>17</v>
      </c>
      <c r="K65" s="82">
        <f t="shared" si="1"/>
        <v>0</v>
      </c>
      <c r="L65" s="95"/>
      <c r="M65" s="91" t="s">
        <v>55</v>
      </c>
      <c r="N65" s="81"/>
      <c r="O65" s="81"/>
      <c r="P65" s="81"/>
      <c r="Q65" s="81"/>
      <c r="R65" s="8" t="str">
        <f t="shared" si="2"/>
        <v>도태안군</v>
      </c>
    </row>
    <row r="66" spans="1:18" s="31" customFormat="1" ht="28.5" customHeight="1">
      <c r="A66" s="78">
        <v>62</v>
      </c>
      <c r="B66" s="79"/>
      <c r="C66" s="80"/>
      <c r="D66" s="79">
        <v>907</v>
      </c>
      <c r="E66" s="80"/>
      <c r="F66" s="91" t="s">
        <v>71</v>
      </c>
      <c r="G66" s="81"/>
      <c r="H66" s="92">
        <v>8234.7999999999993</v>
      </c>
      <c r="I66" s="96">
        <v>5</v>
      </c>
      <c r="J66" s="94">
        <v>19</v>
      </c>
      <c r="K66" s="82">
        <f t="shared" si="1"/>
        <v>14</v>
      </c>
      <c r="L66" s="95"/>
      <c r="M66" s="91" t="s">
        <v>110</v>
      </c>
      <c r="N66" s="81"/>
      <c r="O66" s="81"/>
      <c r="P66" s="81"/>
      <c r="Q66" s="81"/>
      <c r="R66" s="8" t="str">
        <f t="shared" si="2"/>
        <v>구국(농림부)</v>
      </c>
    </row>
    <row r="67" spans="1:18" s="31" customFormat="1" ht="28.5" customHeight="1">
      <c r="A67" s="78">
        <v>63</v>
      </c>
      <c r="B67" s="79"/>
      <c r="C67" s="80"/>
      <c r="D67" s="79">
        <v>689</v>
      </c>
      <c r="E67" s="80">
        <v>2</v>
      </c>
      <c r="F67" s="91" t="s">
        <v>73</v>
      </c>
      <c r="G67" s="81"/>
      <c r="H67" s="92">
        <v>126</v>
      </c>
      <c r="I67" s="96">
        <v>126</v>
      </c>
      <c r="J67" s="94">
        <v>126</v>
      </c>
      <c r="K67" s="82">
        <f t="shared" si="1"/>
        <v>0</v>
      </c>
      <c r="L67" s="95"/>
      <c r="M67" s="91" t="s">
        <v>77</v>
      </c>
      <c r="N67" s="81"/>
      <c r="O67" s="81"/>
      <c r="P67" s="81"/>
      <c r="Q67" s="81"/>
      <c r="R67" s="8" t="str">
        <f t="shared" si="2"/>
        <v>도태안군</v>
      </c>
    </row>
    <row r="68" spans="1:18" s="31" customFormat="1" ht="28.5" customHeight="1">
      <c r="A68" s="78">
        <v>64</v>
      </c>
      <c r="B68" s="79"/>
      <c r="C68" s="80"/>
      <c r="D68" s="79">
        <v>690</v>
      </c>
      <c r="E68" s="80">
        <v>6</v>
      </c>
      <c r="F68" s="91" t="s">
        <v>73</v>
      </c>
      <c r="G68" s="81"/>
      <c r="H68" s="92">
        <v>13</v>
      </c>
      <c r="I68" s="96">
        <v>13</v>
      </c>
      <c r="J68" s="94">
        <v>13</v>
      </c>
      <c r="K68" s="82">
        <f t="shared" si="1"/>
        <v>0</v>
      </c>
      <c r="L68" s="95"/>
      <c r="M68" s="91" t="s">
        <v>77</v>
      </c>
      <c r="N68" s="81"/>
      <c r="O68" s="81"/>
      <c r="P68" s="81"/>
      <c r="Q68" s="81"/>
      <c r="R68" s="8" t="str">
        <f t="shared" si="2"/>
        <v>도태안군</v>
      </c>
    </row>
    <row r="69" spans="1:18" s="31" customFormat="1" ht="28.5" customHeight="1">
      <c r="A69" s="78">
        <v>65</v>
      </c>
      <c r="B69" s="79"/>
      <c r="C69" s="80"/>
      <c r="D69" s="79" t="s">
        <v>142</v>
      </c>
      <c r="E69" s="80">
        <v>29</v>
      </c>
      <c r="F69" s="105" t="s">
        <v>73</v>
      </c>
      <c r="G69" s="81"/>
      <c r="H69" s="106">
        <v>1061</v>
      </c>
      <c r="I69" s="106">
        <v>476</v>
      </c>
      <c r="J69" s="107">
        <v>476</v>
      </c>
      <c r="K69" s="82">
        <f t="shared" si="1"/>
        <v>0</v>
      </c>
      <c r="L69" s="105"/>
      <c r="M69" s="105" t="s">
        <v>55</v>
      </c>
      <c r="N69" s="81"/>
      <c r="O69" s="81"/>
      <c r="P69" s="81"/>
      <c r="Q69" s="81"/>
      <c r="R69" s="8" t="str">
        <f t="shared" si="2"/>
        <v>도태안군</v>
      </c>
    </row>
    <row r="70" spans="1:18" s="31" customFormat="1" ht="28.5" customHeight="1">
      <c r="A70" s="78">
        <v>66</v>
      </c>
      <c r="B70" s="79"/>
      <c r="C70" s="80"/>
      <c r="D70" s="79" t="s">
        <v>146</v>
      </c>
      <c r="E70" s="80">
        <v>4</v>
      </c>
      <c r="F70" s="105" t="s">
        <v>73</v>
      </c>
      <c r="G70" s="81"/>
      <c r="H70" s="106">
        <v>415</v>
      </c>
      <c r="I70" s="106">
        <v>292</v>
      </c>
      <c r="J70" s="107">
        <v>292</v>
      </c>
      <c r="K70" s="82">
        <f t="shared" ref="K70:K71" si="3">J70-I70</f>
        <v>0</v>
      </c>
      <c r="L70" s="105"/>
      <c r="M70" s="105" t="s">
        <v>77</v>
      </c>
      <c r="N70" s="81"/>
      <c r="O70" s="81"/>
      <c r="P70" s="81"/>
      <c r="Q70" s="81"/>
      <c r="R70" s="8" t="str">
        <f t="shared" si="2"/>
        <v>도태안군</v>
      </c>
    </row>
    <row r="71" spans="1:18" ht="28.5" customHeight="1">
      <c r="A71" s="78">
        <v>67</v>
      </c>
      <c r="B71" s="79"/>
      <c r="C71" s="80"/>
      <c r="D71" s="79">
        <v>690</v>
      </c>
      <c r="E71" s="80">
        <v>16</v>
      </c>
      <c r="F71" s="93" t="s">
        <v>73</v>
      </c>
      <c r="G71" s="81"/>
      <c r="H71" s="92">
        <v>695</v>
      </c>
      <c r="I71" s="96">
        <v>25</v>
      </c>
      <c r="J71" s="94">
        <v>25</v>
      </c>
      <c r="K71" s="82">
        <f t="shared" si="3"/>
        <v>0</v>
      </c>
      <c r="L71" s="93"/>
      <c r="M71" s="93" t="s">
        <v>77</v>
      </c>
      <c r="N71" s="81"/>
      <c r="O71" s="81"/>
      <c r="P71" s="81"/>
      <c r="Q71" s="81"/>
      <c r="R71" s="8" t="str">
        <f t="shared" ref="R71" si="4">CONCATENATE(LEFT($F71,1),$M71)</f>
        <v>도태안군</v>
      </c>
    </row>
    <row r="72" spans="1:18" s="31" customFormat="1" ht="28.5" customHeight="1">
      <c r="A72" s="83"/>
      <c r="B72" s="84" t="s">
        <v>37</v>
      </c>
      <c r="C72" s="85"/>
      <c r="D72" s="84"/>
      <c r="E72" s="86"/>
      <c r="F72" s="81"/>
      <c r="G72" s="81"/>
      <c r="H72" s="82">
        <f>SUM(H5:H71)</f>
        <v>282969.8</v>
      </c>
      <c r="I72" s="82">
        <f>SUM(I5:I71)</f>
        <v>36247</v>
      </c>
      <c r="J72" s="82">
        <f>SUM(J5:J71)</f>
        <v>45425</v>
      </c>
      <c r="K72" s="82">
        <f>SUM(K5:K71)</f>
        <v>9178</v>
      </c>
      <c r="L72" s="81"/>
      <c r="M72" s="81"/>
      <c r="N72" s="81"/>
      <c r="O72" s="81"/>
      <c r="P72" s="81"/>
      <c r="Q72" s="81"/>
      <c r="R72" s="8" t="str">
        <f>CONCATENATE(LEFT($F72,1),$M72)</f>
        <v/>
      </c>
    </row>
    <row r="73" spans="1:18" s="31" customFormat="1" ht="28.5" customHeight="1">
      <c r="A73" s="13"/>
      <c r="B73" s="14"/>
      <c r="C73" s="15"/>
      <c r="D73" s="14"/>
      <c r="E73" s="15"/>
      <c r="F73" s="17"/>
      <c r="G73" s="5"/>
      <c r="H73" s="1"/>
      <c r="I73" s="25"/>
      <c r="J73" s="25"/>
      <c r="K73" s="25"/>
      <c r="L73" s="17"/>
      <c r="M73" s="17"/>
      <c r="N73" s="5"/>
      <c r="O73" s="5"/>
      <c r="P73" s="5"/>
      <c r="Q73" s="5"/>
      <c r="R73" s="8" t="str">
        <f t="shared" ref="R73:R92" si="5">CONCATENATE(LEFT($F73,1),$M73)</f>
        <v/>
      </c>
    </row>
    <row r="74" spans="1:18" s="31" customFormat="1" ht="28.5" customHeight="1">
      <c r="A74" s="13"/>
      <c r="B74" s="14"/>
      <c r="C74" s="15"/>
      <c r="D74" s="14"/>
      <c r="E74" s="15"/>
      <c r="F74" s="17"/>
      <c r="G74" s="5"/>
      <c r="H74" s="1"/>
      <c r="I74" s="25"/>
      <c r="J74" s="25"/>
      <c r="K74" s="25"/>
      <c r="L74" s="17"/>
      <c r="M74" s="17"/>
      <c r="N74" s="5"/>
      <c r="O74" s="5"/>
      <c r="P74" s="5"/>
      <c r="Q74" s="5"/>
      <c r="R74" s="8" t="str">
        <f t="shared" si="5"/>
        <v/>
      </c>
    </row>
    <row r="75" spans="1:18" s="31" customFormat="1" ht="28.5" customHeight="1">
      <c r="A75" s="13"/>
      <c r="B75" s="14"/>
      <c r="C75" s="15"/>
      <c r="D75" s="14"/>
      <c r="E75" s="15"/>
      <c r="F75" s="17"/>
      <c r="G75" s="5"/>
      <c r="H75" s="1"/>
      <c r="I75" s="25"/>
      <c r="J75" s="25"/>
      <c r="K75" s="25"/>
      <c r="L75" s="17"/>
      <c r="M75" s="17"/>
      <c r="N75" s="5"/>
      <c r="O75" s="5"/>
      <c r="P75" s="5"/>
      <c r="Q75" s="5"/>
      <c r="R75" s="8" t="str">
        <f t="shared" si="5"/>
        <v/>
      </c>
    </row>
    <row r="76" spans="1:18" s="31" customFormat="1" ht="28.5" customHeight="1">
      <c r="A76" s="13"/>
      <c r="B76" s="14"/>
      <c r="C76" s="15"/>
      <c r="D76" s="14"/>
      <c r="E76" s="15"/>
      <c r="F76" s="17"/>
      <c r="G76" s="5"/>
      <c r="H76" s="1"/>
      <c r="I76" s="25"/>
      <c r="J76" s="25"/>
      <c r="K76" s="25"/>
      <c r="L76" s="17"/>
      <c r="M76" s="17"/>
      <c r="N76" s="5"/>
      <c r="O76" s="5"/>
      <c r="P76" s="5"/>
      <c r="Q76" s="5"/>
      <c r="R76" s="8" t="str">
        <f t="shared" si="5"/>
        <v/>
      </c>
    </row>
    <row r="77" spans="1:18" s="31" customFormat="1" ht="28.5" customHeight="1">
      <c r="A77" s="13"/>
      <c r="B77" s="14"/>
      <c r="C77" s="15"/>
      <c r="D77" s="14"/>
      <c r="E77" s="15"/>
      <c r="F77" s="17"/>
      <c r="G77" s="5"/>
      <c r="H77" s="1"/>
      <c r="I77" s="25"/>
      <c r="J77" s="25"/>
      <c r="K77" s="25"/>
      <c r="L77" s="17"/>
      <c r="M77" s="17"/>
      <c r="N77" s="5"/>
      <c r="O77" s="5"/>
      <c r="P77" s="5"/>
      <c r="Q77" s="5"/>
      <c r="R77" s="8" t="str">
        <f t="shared" si="5"/>
        <v/>
      </c>
    </row>
    <row r="78" spans="1:18" s="31" customFormat="1" ht="28.5" customHeight="1">
      <c r="A78" s="13"/>
      <c r="B78" s="14"/>
      <c r="C78" s="15"/>
      <c r="D78" s="14"/>
      <c r="E78" s="15"/>
      <c r="F78" s="17"/>
      <c r="G78" s="5"/>
      <c r="H78" s="1"/>
      <c r="I78" s="25"/>
      <c r="J78" s="25"/>
      <c r="K78" s="25"/>
      <c r="L78" s="17"/>
      <c r="M78" s="17"/>
      <c r="N78" s="5"/>
      <c r="O78" s="5"/>
      <c r="P78" s="5"/>
      <c r="Q78" s="5"/>
      <c r="R78" s="8" t="str">
        <f t="shared" si="5"/>
        <v/>
      </c>
    </row>
    <row r="79" spans="1:18" s="31" customFormat="1" ht="28.5" customHeight="1">
      <c r="A79" s="13"/>
      <c r="B79" s="14"/>
      <c r="C79" s="15"/>
      <c r="D79" s="14"/>
      <c r="E79" s="15"/>
      <c r="F79" s="17"/>
      <c r="G79" s="5"/>
      <c r="H79" s="1"/>
      <c r="I79" s="25"/>
      <c r="J79" s="25"/>
      <c r="K79" s="25"/>
      <c r="L79" s="17"/>
      <c r="M79" s="17"/>
      <c r="N79" s="5"/>
      <c r="O79" s="5"/>
      <c r="P79" s="5"/>
      <c r="Q79" s="5"/>
      <c r="R79" s="8" t="str">
        <f t="shared" si="5"/>
        <v/>
      </c>
    </row>
    <row r="80" spans="1:18" s="31" customFormat="1" ht="28.5" customHeight="1">
      <c r="A80" s="13"/>
      <c r="B80" s="14"/>
      <c r="C80" s="15"/>
      <c r="D80" s="14"/>
      <c r="E80" s="15"/>
      <c r="F80" s="17"/>
      <c r="G80" s="5"/>
      <c r="H80" s="1"/>
      <c r="I80" s="25"/>
      <c r="J80" s="25"/>
      <c r="K80" s="25"/>
      <c r="L80" s="17"/>
      <c r="M80" s="17"/>
      <c r="N80" s="5"/>
      <c r="O80" s="5"/>
      <c r="P80" s="5"/>
      <c r="Q80" s="5"/>
      <c r="R80" s="8" t="str">
        <f t="shared" si="5"/>
        <v/>
      </c>
    </row>
    <row r="81" spans="1:18" s="31" customFormat="1" ht="28.5" customHeight="1">
      <c r="A81" s="13"/>
      <c r="B81" s="14"/>
      <c r="C81" s="15"/>
      <c r="D81" s="14"/>
      <c r="E81" s="15"/>
      <c r="F81" s="17"/>
      <c r="G81" s="5"/>
      <c r="H81" s="1"/>
      <c r="I81" s="25"/>
      <c r="J81" s="25"/>
      <c r="K81" s="25"/>
      <c r="L81" s="17"/>
      <c r="M81" s="17"/>
      <c r="N81" s="5"/>
      <c r="O81" s="5"/>
      <c r="P81" s="5"/>
      <c r="Q81" s="5"/>
      <c r="R81" s="8" t="str">
        <f t="shared" si="5"/>
        <v/>
      </c>
    </row>
    <row r="82" spans="1:18" s="31" customFormat="1" ht="28.5" customHeight="1">
      <c r="A82" s="13"/>
      <c r="B82" s="14"/>
      <c r="C82" s="15"/>
      <c r="D82" s="14"/>
      <c r="E82" s="15"/>
      <c r="F82" s="17"/>
      <c r="G82" s="5"/>
      <c r="H82" s="1"/>
      <c r="I82" s="25"/>
      <c r="J82" s="25"/>
      <c r="K82" s="25"/>
      <c r="L82" s="17"/>
      <c r="M82" s="17"/>
      <c r="N82" s="5"/>
      <c r="O82" s="5"/>
      <c r="P82" s="5"/>
      <c r="Q82" s="5"/>
      <c r="R82" s="8" t="str">
        <f t="shared" si="5"/>
        <v/>
      </c>
    </row>
    <row r="83" spans="1:18" s="31" customFormat="1" ht="28.5" customHeight="1">
      <c r="A83" s="13"/>
      <c r="B83" s="14"/>
      <c r="C83" s="15"/>
      <c r="D83" s="14"/>
      <c r="E83" s="15"/>
      <c r="F83" s="17"/>
      <c r="G83" s="5"/>
      <c r="H83" s="1"/>
      <c r="I83" s="25"/>
      <c r="J83" s="25"/>
      <c r="K83" s="25"/>
      <c r="L83" s="17"/>
      <c r="M83" s="17"/>
      <c r="N83" s="5"/>
      <c r="O83" s="5"/>
      <c r="P83" s="5"/>
      <c r="Q83" s="5"/>
      <c r="R83" s="8" t="str">
        <f t="shared" si="5"/>
        <v/>
      </c>
    </row>
    <row r="84" spans="1:18" s="31" customFormat="1" ht="28.5" customHeight="1">
      <c r="A84" s="13"/>
      <c r="B84" s="14"/>
      <c r="C84" s="15"/>
      <c r="D84" s="14"/>
      <c r="E84" s="15"/>
      <c r="F84" s="17"/>
      <c r="G84" s="5"/>
      <c r="H84" s="1"/>
      <c r="I84" s="25"/>
      <c r="J84" s="25"/>
      <c r="K84" s="25"/>
      <c r="L84" s="17"/>
      <c r="M84" s="17"/>
      <c r="N84" s="5"/>
      <c r="O84" s="5"/>
      <c r="P84" s="5"/>
      <c r="Q84" s="5"/>
      <c r="R84" s="8" t="str">
        <f t="shared" si="5"/>
        <v/>
      </c>
    </row>
    <row r="85" spans="1:18" s="31" customFormat="1" ht="28.5" customHeight="1">
      <c r="A85" s="13"/>
      <c r="B85" s="14"/>
      <c r="C85" s="15"/>
      <c r="D85" s="14"/>
      <c r="E85" s="15"/>
      <c r="F85" s="17"/>
      <c r="G85" s="5"/>
      <c r="H85" s="1"/>
      <c r="I85" s="25"/>
      <c r="J85" s="25"/>
      <c r="K85" s="25"/>
      <c r="L85" s="17"/>
      <c r="M85" s="17"/>
      <c r="N85" s="5"/>
      <c r="O85" s="5"/>
      <c r="P85" s="5"/>
      <c r="Q85" s="5"/>
      <c r="R85" s="8" t="str">
        <f t="shared" si="5"/>
        <v/>
      </c>
    </row>
    <row r="86" spans="1:18" s="31" customFormat="1" ht="28.5" customHeight="1">
      <c r="A86" s="13"/>
      <c r="B86" s="14"/>
      <c r="C86" s="15"/>
      <c r="D86" s="14"/>
      <c r="E86" s="15"/>
      <c r="F86" s="17"/>
      <c r="G86" s="5"/>
      <c r="H86" s="1"/>
      <c r="I86" s="25"/>
      <c r="J86" s="25"/>
      <c r="K86" s="25"/>
      <c r="L86" s="17"/>
      <c r="M86" s="17"/>
      <c r="N86" s="5"/>
      <c r="O86" s="5"/>
      <c r="P86" s="5"/>
      <c r="Q86" s="5"/>
      <c r="R86" s="8" t="str">
        <f t="shared" si="5"/>
        <v/>
      </c>
    </row>
    <row r="87" spans="1:18" s="31" customFormat="1" ht="28.5" customHeight="1">
      <c r="A87" s="13"/>
      <c r="B87" s="14"/>
      <c r="C87" s="15"/>
      <c r="D87" s="14"/>
      <c r="E87" s="15"/>
      <c r="F87" s="17"/>
      <c r="G87" s="5"/>
      <c r="H87" s="1"/>
      <c r="I87" s="25"/>
      <c r="J87" s="25"/>
      <c r="K87" s="25"/>
      <c r="L87" s="17"/>
      <c r="M87" s="17"/>
      <c r="N87" s="5"/>
      <c r="O87" s="5"/>
      <c r="P87" s="5"/>
      <c r="Q87" s="5"/>
      <c r="R87" s="8" t="str">
        <f t="shared" si="5"/>
        <v/>
      </c>
    </row>
    <row r="88" spans="1:18" s="31" customFormat="1" ht="28.5" customHeight="1">
      <c r="A88" s="13"/>
      <c r="B88" s="14"/>
      <c r="C88" s="15"/>
      <c r="D88" s="14"/>
      <c r="E88" s="15"/>
      <c r="F88" s="17"/>
      <c r="G88" s="5"/>
      <c r="H88" s="1"/>
      <c r="I88" s="25"/>
      <c r="J88" s="25"/>
      <c r="K88" s="25"/>
      <c r="L88" s="17"/>
      <c r="M88" s="17"/>
      <c r="N88" s="5"/>
      <c r="O88" s="5"/>
      <c r="P88" s="5"/>
      <c r="Q88" s="5"/>
      <c r="R88" s="8" t="str">
        <f t="shared" si="5"/>
        <v/>
      </c>
    </row>
    <row r="89" spans="1:18" s="31" customFormat="1" ht="29.25" customHeight="1">
      <c r="A89" s="13"/>
      <c r="B89" s="14"/>
      <c r="C89" s="15"/>
      <c r="D89" s="14"/>
      <c r="E89" s="15"/>
      <c r="F89" s="17"/>
      <c r="G89" s="5"/>
      <c r="H89" s="1"/>
      <c r="I89" s="25"/>
      <c r="J89" s="25"/>
      <c r="K89" s="25"/>
      <c r="L89" s="17"/>
      <c r="M89" s="17"/>
      <c r="N89" s="5"/>
      <c r="O89" s="5"/>
      <c r="P89" s="5"/>
      <c r="Q89" s="5"/>
      <c r="R89" s="8" t="str">
        <f t="shared" si="5"/>
        <v/>
      </c>
    </row>
    <row r="90" spans="1:18" s="31" customFormat="1" ht="29.25" customHeight="1">
      <c r="A90" s="13"/>
      <c r="B90" s="14"/>
      <c r="C90" s="15"/>
      <c r="D90" s="14"/>
      <c r="E90" s="15"/>
      <c r="F90" s="17"/>
      <c r="G90" s="5"/>
      <c r="H90" s="1"/>
      <c r="I90" s="25"/>
      <c r="J90" s="25"/>
      <c r="K90" s="25"/>
      <c r="L90" s="17"/>
      <c r="M90" s="17"/>
      <c r="N90" s="5"/>
      <c r="O90" s="5"/>
      <c r="P90" s="5"/>
      <c r="Q90" s="5"/>
      <c r="R90" s="8" t="str">
        <f t="shared" si="5"/>
        <v/>
      </c>
    </row>
    <row r="91" spans="1:18" s="31" customFormat="1" ht="29.25" customHeight="1">
      <c r="A91" s="13"/>
      <c r="B91" s="14"/>
      <c r="C91" s="15"/>
      <c r="D91" s="14"/>
      <c r="E91" s="15"/>
      <c r="F91" s="17"/>
      <c r="G91" s="5"/>
      <c r="H91" s="1"/>
      <c r="I91" s="25"/>
      <c r="J91" s="25"/>
      <c r="K91" s="25"/>
      <c r="L91" s="17"/>
      <c r="M91" s="17"/>
      <c r="N91" s="5"/>
      <c r="O91" s="5"/>
      <c r="P91" s="5"/>
      <c r="Q91" s="5"/>
      <c r="R91" s="8" t="str">
        <f t="shared" si="5"/>
        <v/>
      </c>
    </row>
    <row r="92" spans="1:18" s="31" customFormat="1" ht="29.25" customHeight="1">
      <c r="A92" s="13"/>
      <c r="B92" s="14"/>
      <c r="C92" s="15"/>
      <c r="D92" s="14"/>
      <c r="E92" s="15"/>
      <c r="F92" s="17"/>
      <c r="G92" s="5"/>
      <c r="H92" s="1"/>
      <c r="I92" s="25"/>
      <c r="J92" s="25"/>
      <c r="K92" s="25"/>
      <c r="L92" s="17"/>
      <c r="M92" s="17"/>
      <c r="N92" s="5"/>
      <c r="O92" s="5"/>
      <c r="P92" s="5"/>
      <c r="Q92" s="5"/>
      <c r="R92" s="8" t="str">
        <f t="shared" si="5"/>
        <v/>
      </c>
    </row>
    <row r="93" spans="1:18" s="31" customFormat="1" ht="29.25" customHeight="1">
      <c r="A93" s="13"/>
      <c r="B93" s="14"/>
      <c r="C93" s="15"/>
      <c r="D93" s="14"/>
      <c r="E93" s="15"/>
      <c r="F93" s="17"/>
      <c r="G93" s="5"/>
      <c r="H93" s="1"/>
      <c r="I93" s="25"/>
      <c r="J93" s="25"/>
      <c r="K93" s="25"/>
      <c r="L93" s="17"/>
      <c r="M93" s="17"/>
      <c r="N93" s="5"/>
      <c r="O93" s="5"/>
      <c r="P93" s="5"/>
      <c r="Q93" s="5"/>
      <c r="R93" s="8" t="str">
        <f t="shared" ref="R93:R94" si="6">CONCATENATE(LEFT($F93,1),$M93)</f>
        <v/>
      </c>
    </row>
    <row r="94" spans="1:18" s="31" customFormat="1" ht="29.25" customHeight="1">
      <c r="A94" s="13"/>
      <c r="B94" s="14"/>
      <c r="C94" s="15"/>
      <c r="D94" s="14"/>
      <c r="E94" s="15"/>
      <c r="F94" s="17"/>
      <c r="G94" s="5"/>
      <c r="H94" s="1"/>
      <c r="I94" s="25"/>
      <c r="J94" s="25"/>
      <c r="K94" s="25"/>
      <c r="L94" s="17"/>
      <c r="M94" s="17"/>
      <c r="N94" s="5"/>
      <c r="O94" s="5"/>
      <c r="P94" s="5"/>
      <c r="Q94" s="5"/>
      <c r="R94" s="8" t="str">
        <f t="shared" si="6"/>
        <v/>
      </c>
    </row>
    <row r="95" spans="1:18" s="31" customFormat="1" ht="29.25" customHeight="1">
      <c r="A95" s="13"/>
      <c r="B95" s="14"/>
      <c r="C95" s="15"/>
      <c r="D95" s="14"/>
      <c r="E95" s="15"/>
      <c r="F95" s="17"/>
      <c r="G95" s="5"/>
      <c r="H95" s="1"/>
      <c r="I95" s="25"/>
      <c r="J95" s="25"/>
      <c r="K95" s="25"/>
      <c r="L95" s="17"/>
      <c r="M95" s="17"/>
      <c r="N95" s="5"/>
      <c r="O95" s="5"/>
      <c r="P95" s="5"/>
      <c r="Q95" s="5"/>
    </row>
    <row r="96" spans="1:18" s="31" customFormat="1" ht="29.25" customHeight="1">
      <c r="A96" s="13"/>
      <c r="B96" s="14"/>
      <c r="C96" s="15"/>
      <c r="D96" s="14"/>
      <c r="E96" s="15"/>
      <c r="F96" s="17"/>
      <c r="G96" s="5"/>
      <c r="H96" s="1"/>
      <c r="I96" s="25"/>
      <c r="J96" s="25"/>
      <c r="K96" s="25"/>
      <c r="L96" s="17"/>
      <c r="M96" s="17"/>
      <c r="N96" s="5"/>
      <c r="O96" s="5"/>
      <c r="P96" s="5"/>
      <c r="Q96" s="5"/>
    </row>
    <row r="97" spans="1:17" s="31" customFormat="1" ht="29.25" customHeight="1">
      <c r="A97" s="13"/>
      <c r="B97" s="14"/>
      <c r="C97" s="15"/>
      <c r="D97" s="14"/>
      <c r="E97" s="15"/>
      <c r="F97" s="17"/>
      <c r="G97" s="5"/>
      <c r="H97" s="1"/>
      <c r="I97" s="25"/>
      <c r="J97" s="25"/>
      <c r="K97" s="25"/>
      <c r="L97" s="17"/>
      <c r="M97" s="17"/>
      <c r="N97" s="5"/>
      <c r="O97" s="5"/>
      <c r="P97" s="5"/>
      <c r="Q97" s="5"/>
    </row>
    <row r="98" spans="1:17" s="31" customFormat="1" ht="29.25" customHeight="1">
      <c r="A98" s="13"/>
      <c r="B98" s="14"/>
      <c r="C98" s="15"/>
      <c r="D98" s="14"/>
      <c r="E98" s="15"/>
      <c r="F98" s="17"/>
      <c r="G98" s="5"/>
      <c r="H98" s="1"/>
      <c r="I98" s="25"/>
      <c r="J98" s="25"/>
      <c r="K98" s="25"/>
      <c r="L98" s="17"/>
      <c r="M98" s="17"/>
      <c r="N98" s="5"/>
      <c r="O98" s="5"/>
      <c r="P98" s="5"/>
      <c r="Q98" s="5"/>
    </row>
    <row r="99" spans="1:17" s="31" customFormat="1" ht="29.25" customHeight="1">
      <c r="A99" s="13"/>
      <c r="B99" s="14"/>
      <c r="C99" s="15"/>
      <c r="D99" s="14"/>
      <c r="E99" s="15"/>
      <c r="F99" s="17"/>
      <c r="G99" s="5"/>
      <c r="H99" s="1"/>
      <c r="I99" s="25"/>
      <c r="J99" s="25"/>
      <c r="K99" s="25"/>
      <c r="L99" s="17"/>
      <c r="M99" s="17"/>
      <c r="N99" s="5"/>
      <c r="O99" s="5"/>
      <c r="P99" s="5"/>
      <c r="Q99" s="5"/>
    </row>
    <row r="100" spans="1:17" s="31" customFormat="1" ht="29.25" customHeight="1">
      <c r="A100" s="13"/>
      <c r="B100" s="14"/>
      <c r="C100" s="15"/>
      <c r="D100" s="14"/>
      <c r="E100" s="15"/>
      <c r="F100" s="17"/>
      <c r="G100" s="5"/>
      <c r="H100" s="1"/>
      <c r="I100" s="25"/>
      <c r="J100" s="25"/>
      <c r="K100" s="25"/>
      <c r="L100" s="17"/>
      <c r="M100" s="17"/>
      <c r="N100" s="5"/>
      <c r="O100" s="5"/>
      <c r="P100" s="5"/>
      <c r="Q100" s="5"/>
    </row>
    <row r="101" spans="1:17" s="31" customFormat="1" ht="29.25" customHeight="1">
      <c r="A101" s="13"/>
      <c r="B101" s="14"/>
      <c r="C101" s="15"/>
      <c r="D101" s="14"/>
      <c r="E101" s="15"/>
      <c r="F101" s="17"/>
      <c r="G101" s="5"/>
      <c r="H101" s="1"/>
      <c r="I101" s="25"/>
      <c r="J101" s="25"/>
      <c r="K101" s="25"/>
      <c r="L101" s="17"/>
      <c r="M101" s="17"/>
      <c r="N101" s="5"/>
      <c r="O101" s="5"/>
      <c r="P101" s="5"/>
      <c r="Q101" s="5"/>
    </row>
    <row r="102" spans="1:17" s="31" customFormat="1" ht="29.25" customHeight="1">
      <c r="A102" s="13"/>
      <c r="B102" s="14"/>
      <c r="C102" s="15"/>
      <c r="D102" s="14"/>
      <c r="E102" s="15"/>
      <c r="F102" s="17"/>
      <c r="G102" s="5"/>
      <c r="H102" s="1"/>
      <c r="I102" s="25"/>
      <c r="J102" s="25"/>
      <c r="K102" s="25"/>
      <c r="L102" s="17"/>
      <c r="M102" s="17"/>
      <c r="N102" s="5"/>
      <c r="O102" s="5"/>
      <c r="P102" s="5"/>
      <c r="Q102" s="5"/>
    </row>
    <row r="103" spans="1:17" s="31" customFormat="1" ht="29.25" customHeight="1">
      <c r="A103" s="13"/>
      <c r="B103" s="14"/>
      <c r="C103" s="15"/>
      <c r="D103" s="14"/>
      <c r="E103" s="15"/>
      <c r="F103" s="17"/>
      <c r="G103" s="5"/>
      <c r="H103" s="1"/>
      <c r="I103" s="25"/>
      <c r="J103" s="25"/>
      <c r="K103" s="25"/>
      <c r="L103" s="17"/>
      <c r="M103" s="17"/>
      <c r="N103" s="5"/>
      <c r="O103" s="5"/>
      <c r="P103" s="5"/>
      <c r="Q103" s="5"/>
    </row>
    <row r="104" spans="1:17" s="31" customFormat="1" ht="29.25" customHeight="1">
      <c r="A104" s="13"/>
      <c r="B104" s="14"/>
      <c r="C104" s="15"/>
      <c r="D104" s="14"/>
      <c r="E104" s="15"/>
      <c r="F104" s="17"/>
      <c r="G104" s="5"/>
      <c r="H104" s="1"/>
      <c r="I104" s="25"/>
      <c r="J104" s="25"/>
      <c r="K104" s="25"/>
      <c r="L104" s="17"/>
      <c r="M104" s="17"/>
      <c r="N104" s="5"/>
      <c r="O104" s="5"/>
      <c r="P104" s="5"/>
      <c r="Q104" s="5"/>
    </row>
    <row r="105" spans="1:17" s="31" customFormat="1" ht="29.25" customHeight="1">
      <c r="A105" s="13"/>
      <c r="B105" s="14"/>
      <c r="C105" s="15"/>
      <c r="D105" s="14"/>
      <c r="E105" s="15"/>
      <c r="F105" s="17"/>
      <c r="G105" s="5"/>
      <c r="H105" s="1"/>
      <c r="I105" s="25"/>
      <c r="J105" s="25"/>
      <c r="K105" s="25"/>
      <c r="L105" s="17"/>
      <c r="M105" s="17"/>
      <c r="N105" s="5"/>
      <c r="O105" s="5"/>
      <c r="P105" s="5"/>
      <c r="Q105" s="5"/>
    </row>
    <row r="106" spans="1:17" s="31" customFormat="1" ht="29.25" customHeight="1">
      <c r="A106" s="13"/>
      <c r="B106" s="14"/>
      <c r="C106" s="15"/>
      <c r="D106" s="14"/>
      <c r="E106" s="15"/>
      <c r="F106" s="17"/>
      <c r="G106" s="5"/>
      <c r="H106" s="1"/>
      <c r="I106" s="25"/>
      <c r="J106" s="25"/>
      <c r="K106" s="25"/>
      <c r="L106" s="17"/>
      <c r="M106" s="17"/>
      <c r="N106" s="5"/>
      <c r="O106" s="5"/>
      <c r="P106" s="5"/>
      <c r="Q106" s="5"/>
    </row>
    <row r="107" spans="1:17" s="31" customFormat="1" ht="29.25" customHeight="1">
      <c r="A107" s="13"/>
      <c r="B107" s="14"/>
      <c r="C107" s="15"/>
      <c r="D107" s="14"/>
      <c r="E107" s="15"/>
      <c r="F107" s="17"/>
      <c r="G107" s="5"/>
      <c r="H107" s="1"/>
      <c r="I107" s="25"/>
      <c r="J107" s="25"/>
      <c r="K107" s="25"/>
      <c r="L107" s="17"/>
      <c r="M107" s="17"/>
      <c r="N107" s="5"/>
      <c r="O107" s="5"/>
      <c r="P107" s="5"/>
      <c r="Q107" s="5"/>
    </row>
    <row r="108" spans="1:17" s="31" customFormat="1" ht="29.25" customHeight="1">
      <c r="A108" s="13"/>
      <c r="B108" s="14"/>
      <c r="C108" s="15"/>
      <c r="D108" s="14"/>
      <c r="E108" s="15"/>
      <c r="F108" s="17"/>
      <c r="G108" s="5"/>
      <c r="H108" s="1"/>
      <c r="I108" s="25"/>
      <c r="J108" s="25"/>
      <c r="K108" s="25"/>
      <c r="L108" s="17"/>
      <c r="M108" s="17"/>
      <c r="N108" s="5"/>
      <c r="O108" s="5"/>
      <c r="P108" s="5"/>
      <c r="Q108" s="5"/>
    </row>
    <row r="109" spans="1:17" s="31" customFormat="1" ht="29.25" customHeight="1">
      <c r="A109" s="13"/>
      <c r="B109" s="14"/>
      <c r="C109" s="15"/>
      <c r="D109" s="14"/>
      <c r="E109" s="15"/>
      <c r="F109" s="17"/>
      <c r="G109" s="5"/>
      <c r="H109" s="1"/>
      <c r="I109" s="25"/>
      <c r="J109" s="25"/>
      <c r="K109" s="25"/>
      <c r="L109" s="17"/>
      <c r="M109" s="17"/>
      <c r="N109" s="5"/>
      <c r="O109" s="5"/>
      <c r="P109" s="5"/>
      <c r="Q109" s="5"/>
    </row>
    <row r="110" spans="1:17" s="31" customFormat="1" ht="29.25" customHeight="1">
      <c r="A110" s="13"/>
      <c r="B110" s="14"/>
      <c r="C110" s="15"/>
      <c r="D110" s="14"/>
      <c r="E110" s="15"/>
      <c r="F110" s="17"/>
      <c r="G110" s="5"/>
      <c r="H110" s="1"/>
      <c r="I110" s="25"/>
      <c r="J110" s="25"/>
      <c r="K110" s="25"/>
      <c r="L110" s="17"/>
      <c r="M110" s="17"/>
      <c r="N110" s="5"/>
      <c r="O110" s="5"/>
      <c r="P110" s="5"/>
      <c r="Q110" s="5"/>
    </row>
    <row r="111" spans="1:17" s="31" customFormat="1" ht="29.25" customHeight="1">
      <c r="A111" s="36"/>
      <c r="B111" s="37"/>
      <c r="C111" s="38"/>
      <c r="D111" s="37"/>
      <c r="E111" s="38"/>
      <c r="F111" s="39"/>
      <c r="G111" s="30"/>
      <c r="H111" s="35"/>
      <c r="I111" s="35"/>
      <c r="J111" s="35"/>
      <c r="K111" s="35"/>
      <c r="L111" s="29"/>
      <c r="M111" s="29"/>
      <c r="N111" s="30"/>
      <c r="O111" s="30"/>
      <c r="P111" s="30"/>
      <c r="Q111" s="30"/>
    </row>
    <row r="112" spans="1:17" s="31" customFormat="1" ht="29.25" customHeight="1">
      <c r="A112" s="36"/>
      <c r="B112" s="37"/>
      <c r="C112" s="38"/>
      <c r="D112" s="37"/>
      <c r="E112" s="38"/>
      <c r="F112" s="39"/>
      <c r="G112" s="30"/>
      <c r="H112" s="35"/>
      <c r="I112" s="35"/>
      <c r="J112" s="35"/>
      <c r="K112" s="35"/>
      <c r="L112" s="29"/>
      <c r="M112" s="29"/>
      <c r="N112" s="30"/>
      <c r="O112" s="30"/>
      <c r="P112" s="30"/>
      <c r="Q112" s="30"/>
    </row>
    <row r="113" spans="1:17" s="31" customFormat="1" ht="29.25" customHeight="1">
      <c r="A113" s="36"/>
      <c r="B113" s="37"/>
      <c r="C113" s="38"/>
      <c r="D113" s="37"/>
      <c r="E113" s="38"/>
      <c r="F113" s="39"/>
      <c r="G113" s="30"/>
      <c r="H113" s="35"/>
      <c r="I113" s="35"/>
      <c r="J113" s="35"/>
      <c r="K113" s="35"/>
      <c r="L113" s="29"/>
      <c r="M113" s="29"/>
      <c r="N113" s="30"/>
      <c r="O113" s="30"/>
      <c r="P113" s="30"/>
      <c r="Q113" s="30"/>
    </row>
    <row r="114" spans="1:17" s="31" customFormat="1" ht="29.25" customHeight="1">
      <c r="A114" s="36"/>
      <c r="B114" s="37"/>
      <c r="C114" s="38"/>
      <c r="D114" s="37"/>
      <c r="E114" s="38"/>
      <c r="F114" s="39"/>
      <c r="G114" s="30"/>
      <c r="H114" s="35"/>
      <c r="I114" s="35"/>
      <c r="J114" s="35"/>
      <c r="K114" s="35"/>
      <c r="L114" s="29"/>
      <c r="M114" s="29"/>
      <c r="N114" s="30"/>
      <c r="O114" s="30"/>
      <c r="P114" s="30"/>
      <c r="Q114" s="30"/>
    </row>
    <row r="115" spans="1:17" s="31" customFormat="1" ht="29.25" customHeight="1">
      <c r="A115" s="36"/>
      <c r="B115" s="37"/>
      <c r="C115" s="38"/>
      <c r="D115" s="37"/>
      <c r="E115" s="38"/>
      <c r="F115" s="39"/>
      <c r="G115" s="30"/>
      <c r="H115" s="35"/>
      <c r="I115" s="35"/>
      <c r="J115" s="35"/>
      <c r="K115" s="35"/>
      <c r="L115" s="29"/>
      <c r="M115" s="29"/>
      <c r="N115" s="30"/>
      <c r="O115" s="30"/>
      <c r="P115" s="30"/>
      <c r="Q115" s="30"/>
    </row>
    <row r="116" spans="1:17" ht="29.25" customHeight="1">
      <c r="A116" s="28"/>
      <c r="B116" s="27" t="s">
        <v>36</v>
      </c>
      <c r="C116" s="26"/>
      <c r="D116" s="27"/>
      <c r="E116" s="26"/>
      <c r="F116" s="16"/>
      <c r="G116" s="12"/>
      <c r="H116" s="25">
        <f>SUM(H5:H71)</f>
        <v>282969.8</v>
      </c>
      <c r="I116" s="25">
        <f>SUM(I5:I71)</f>
        <v>36247</v>
      </c>
      <c r="J116" s="25">
        <f>SUM(J5:J71)</f>
        <v>45425</v>
      </c>
      <c r="K116" s="25"/>
      <c r="L116" s="24"/>
      <c r="M116" s="24"/>
      <c r="N116" s="12"/>
      <c r="O116" s="12"/>
      <c r="P116" s="12"/>
      <c r="Q116" s="12"/>
    </row>
    <row r="117" spans="1:17" ht="29.25" customHeight="1">
      <c r="D117" s="11"/>
      <c r="E117" s="11"/>
      <c r="F117" s="16"/>
    </row>
    <row r="118" spans="1:17" ht="29.25" customHeight="1">
      <c r="D118" s="11"/>
      <c r="E118" s="11"/>
    </row>
  </sheetData>
  <mergeCells count="10">
    <mergeCell ref="A1:Q1"/>
    <mergeCell ref="A2:H2"/>
    <mergeCell ref="A3:A4"/>
    <mergeCell ref="Q3:Q4"/>
    <mergeCell ref="H3:J3"/>
    <mergeCell ref="F3:G3"/>
    <mergeCell ref="L3:M3"/>
    <mergeCell ref="B4:C4"/>
    <mergeCell ref="D4:E4"/>
    <mergeCell ref="B3:E3"/>
  </mergeCells>
  <phoneticPr fontId="2" type="noConversion"/>
  <printOptions horizontalCentered="1"/>
  <pageMargins left="0.78740157480314965" right="0.51181102362204722" top="1.1023622047244095" bottom="0.39370078740157483" header="0.55118110236220474" footer="0.31496062992125984"/>
  <pageSetup paperSize="9" scale="50" fitToHeight="100" orientation="portrait" r:id="rId1"/>
  <headerFooter alignWithMargins="0">
    <oddHeader>&amp;L
       &amp;C&amp;"굴림체,굵게"&amp;28사용 또는 수용할 토지세목조서&amp;R
복수~대전간 지방도4차로 확·포장공사(변경)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</sheetPr>
  <dimension ref="A1:S60"/>
  <sheetViews>
    <sheetView view="pageBreakPreview" zoomScaleNormal="70" zoomScaleSheetLayoutView="100" workbookViewId="0">
      <pane ySplit="4" topLeftCell="A5" activePane="bottomLeft" state="frozen"/>
      <selection activeCell="G9" sqref="G9"/>
      <selection pane="bottomLeft" activeCell="I18" sqref="I18"/>
    </sheetView>
  </sheetViews>
  <sheetFormatPr defaultRowHeight="29.25" customHeight="1"/>
  <cols>
    <col min="1" max="1" width="5.77734375" style="19" customWidth="1"/>
    <col min="2" max="2" width="6.6640625" style="10" customWidth="1"/>
    <col min="3" max="3" width="4.77734375" style="23" customWidth="1"/>
    <col min="4" max="4" width="7.109375" style="23" customWidth="1"/>
    <col min="5" max="5" width="4.88671875" style="23" customWidth="1"/>
    <col min="6" max="6" width="5.77734375" style="6" customWidth="1"/>
    <col min="7" max="7" width="5.77734375" style="9" hidden="1" customWidth="1"/>
    <col min="8" max="9" width="10.21875" style="11" customWidth="1"/>
    <col min="10" max="11" width="10" style="11" customWidth="1"/>
    <col min="12" max="12" width="26.109375" style="9" customWidth="1"/>
    <col min="13" max="13" width="9.88671875" style="9" customWidth="1"/>
    <col min="14" max="14" width="15.109375" style="9" customWidth="1"/>
    <col min="15" max="15" width="8.77734375" style="9" customWidth="1"/>
    <col min="16" max="16" width="9.88671875" style="9" customWidth="1"/>
    <col min="17" max="17" width="6.77734375" style="18" customWidth="1"/>
    <col min="18" max="18" width="0" style="9" hidden="1" customWidth="1"/>
    <col min="19" max="16384" width="8.88671875" style="9"/>
  </cols>
  <sheetData>
    <row r="1" spans="1:19" ht="64.5" customHeight="1">
      <c r="A1" s="121" t="s">
        <v>52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</row>
    <row r="2" spans="1:19" ht="35.25" customHeight="1">
      <c r="A2" s="122" t="s">
        <v>66</v>
      </c>
      <c r="B2" s="122"/>
      <c r="C2" s="122"/>
      <c r="D2" s="122"/>
      <c r="E2" s="122"/>
      <c r="F2" s="122"/>
      <c r="G2" s="122"/>
      <c r="H2" s="122"/>
      <c r="I2" s="76"/>
      <c r="J2" s="76"/>
      <c r="K2" s="76"/>
      <c r="L2" s="76"/>
      <c r="M2" s="76"/>
      <c r="N2" s="76"/>
      <c r="O2" s="76"/>
      <c r="P2" s="76"/>
      <c r="Q2" s="76"/>
    </row>
    <row r="3" spans="1:19" s="2" customFormat="1" ht="33" customHeight="1">
      <c r="A3" s="123" t="s">
        <v>15</v>
      </c>
      <c r="B3" s="128" t="s">
        <v>19</v>
      </c>
      <c r="C3" s="130"/>
      <c r="D3" s="130"/>
      <c r="E3" s="129"/>
      <c r="F3" s="124" t="s">
        <v>40</v>
      </c>
      <c r="G3" s="124"/>
      <c r="H3" s="131" t="s">
        <v>67</v>
      </c>
      <c r="I3" s="132"/>
      <c r="J3" s="132"/>
      <c r="K3" s="133"/>
      <c r="L3" s="126" t="s">
        <v>20</v>
      </c>
      <c r="M3" s="127"/>
      <c r="N3" s="87" t="s">
        <v>21</v>
      </c>
      <c r="O3" s="87"/>
      <c r="P3" s="87"/>
      <c r="Q3" s="124" t="s">
        <v>22</v>
      </c>
    </row>
    <row r="4" spans="1:19" s="6" customFormat="1" ht="28.5" customHeight="1">
      <c r="A4" s="123"/>
      <c r="B4" s="128" t="s">
        <v>29</v>
      </c>
      <c r="C4" s="129"/>
      <c r="D4" s="128" t="s">
        <v>34</v>
      </c>
      <c r="E4" s="129"/>
      <c r="F4" s="88" t="s">
        <v>23</v>
      </c>
      <c r="G4" s="88" t="s">
        <v>24</v>
      </c>
      <c r="H4" s="89" t="s">
        <v>25</v>
      </c>
      <c r="I4" s="89" t="s">
        <v>27</v>
      </c>
      <c r="J4" s="89" t="s">
        <v>28</v>
      </c>
      <c r="K4" s="89" t="s">
        <v>35</v>
      </c>
      <c r="L4" s="88" t="s">
        <v>16</v>
      </c>
      <c r="M4" s="88" t="s">
        <v>17</v>
      </c>
      <c r="N4" s="88" t="s">
        <v>16</v>
      </c>
      <c r="O4" s="88" t="s">
        <v>17</v>
      </c>
      <c r="P4" s="88" t="s">
        <v>41</v>
      </c>
      <c r="Q4" s="124"/>
    </row>
    <row r="5" spans="1:19" s="8" customFormat="1" ht="28.5" customHeight="1">
      <c r="A5" s="78">
        <v>1</v>
      </c>
      <c r="B5" s="79"/>
      <c r="C5" s="80"/>
      <c r="D5" s="79">
        <v>319</v>
      </c>
      <c r="E5" s="80">
        <v>4</v>
      </c>
      <c r="F5" s="91" t="s">
        <v>60</v>
      </c>
      <c r="G5" s="81"/>
      <c r="H5" s="92">
        <v>230</v>
      </c>
      <c r="I5" s="93">
        <v>0</v>
      </c>
      <c r="J5" s="94">
        <v>42</v>
      </c>
      <c r="K5" s="82">
        <f>J5-I5</f>
        <v>42</v>
      </c>
      <c r="L5" s="95" t="s">
        <v>53</v>
      </c>
      <c r="M5" s="91" t="s">
        <v>147</v>
      </c>
      <c r="N5" s="81"/>
      <c r="O5" s="81"/>
      <c r="P5" s="81"/>
      <c r="Q5" s="81"/>
      <c r="R5" s="8" t="str">
        <f t="shared" ref="R5:R13" si="0">CONCATENATE(LEFT($F5,1),$M5)</f>
        <v>도조*수</v>
      </c>
    </row>
    <row r="6" spans="1:19" s="8" customFormat="1" ht="28.5" customHeight="1">
      <c r="A6" s="78">
        <v>2</v>
      </c>
      <c r="B6" s="79"/>
      <c r="C6" s="80"/>
      <c r="D6" s="79">
        <v>1090</v>
      </c>
      <c r="E6" s="80">
        <v>16</v>
      </c>
      <c r="F6" s="91" t="s">
        <v>61</v>
      </c>
      <c r="G6" s="81"/>
      <c r="H6" s="92">
        <v>3406</v>
      </c>
      <c r="I6" s="96">
        <v>28</v>
      </c>
      <c r="J6" s="94">
        <v>48</v>
      </c>
      <c r="K6" s="82">
        <f t="shared" ref="K6:K13" si="1">J6-I6</f>
        <v>20</v>
      </c>
      <c r="L6" s="97"/>
      <c r="M6" s="91" t="s">
        <v>54</v>
      </c>
      <c r="N6" s="81"/>
      <c r="O6" s="81"/>
      <c r="P6" s="81"/>
      <c r="Q6" s="81"/>
      <c r="R6" s="8" t="str">
        <f t="shared" si="0"/>
        <v>도국(국토교통부)</v>
      </c>
    </row>
    <row r="7" spans="1:19" s="8" customFormat="1" ht="28.5" customHeight="1">
      <c r="A7" s="78">
        <v>3</v>
      </c>
      <c r="B7" s="79"/>
      <c r="C7" s="80"/>
      <c r="D7" s="79">
        <v>317</v>
      </c>
      <c r="E7" s="80">
        <v>1</v>
      </c>
      <c r="F7" s="93" t="s">
        <v>60</v>
      </c>
      <c r="G7" s="81"/>
      <c r="H7" s="92">
        <v>67</v>
      </c>
      <c r="I7" s="93">
        <v>64</v>
      </c>
      <c r="J7" s="94">
        <v>64</v>
      </c>
      <c r="K7" s="82">
        <f t="shared" si="1"/>
        <v>0</v>
      </c>
      <c r="L7" s="98"/>
      <c r="M7" s="93" t="s">
        <v>55</v>
      </c>
      <c r="N7" s="81"/>
      <c r="O7" s="81"/>
      <c r="P7" s="81"/>
      <c r="Q7" s="81"/>
      <c r="R7" s="8" t="str">
        <f t="shared" si="0"/>
        <v>도태안군</v>
      </c>
    </row>
    <row r="8" spans="1:19" s="31" customFormat="1" ht="28.5" customHeight="1">
      <c r="A8" s="78">
        <v>4</v>
      </c>
      <c r="B8" s="79"/>
      <c r="C8" s="80"/>
      <c r="D8" s="79">
        <v>1081</v>
      </c>
      <c r="E8" s="80"/>
      <c r="F8" s="93" t="s">
        <v>62</v>
      </c>
      <c r="G8" s="81"/>
      <c r="H8" s="92">
        <v>41358</v>
      </c>
      <c r="I8" s="93">
        <v>5</v>
      </c>
      <c r="J8" s="94">
        <v>5</v>
      </c>
      <c r="K8" s="82">
        <f t="shared" si="1"/>
        <v>0</v>
      </c>
      <c r="L8" s="98"/>
      <c r="M8" s="93" t="s">
        <v>56</v>
      </c>
      <c r="N8" s="81"/>
      <c r="O8" s="81"/>
      <c r="P8" s="81"/>
      <c r="Q8" s="81"/>
      <c r="R8" s="8" t="str">
        <f t="shared" si="0"/>
        <v>구국(농림수산부)</v>
      </c>
    </row>
    <row r="9" spans="1:19" s="31" customFormat="1" ht="28.5" customHeight="1">
      <c r="A9" s="78">
        <v>5</v>
      </c>
      <c r="B9" s="79"/>
      <c r="C9" s="80"/>
      <c r="D9" s="79">
        <v>316</v>
      </c>
      <c r="E9" s="80">
        <v>3</v>
      </c>
      <c r="F9" s="93" t="s">
        <v>60</v>
      </c>
      <c r="G9" s="81"/>
      <c r="H9" s="92">
        <v>261</v>
      </c>
      <c r="I9" s="93">
        <v>121</v>
      </c>
      <c r="J9" s="94">
        <v>121</v>
      </c>
      <c r="K9" s="82">
        <f t="shared" si="1"/>
        <v>0</v>
      </c>
      <c r="L9" s="98"/>
      <c r="M9" s="91" t="s">
        <v>55</v>
      </c>
      <c r="N9" s="81"/>
      <c r="O9" s="81"/>
      <c r="P9" s="81"/>
      <c r="Q9" s="81"/>
      <c r="R9" s="8"/>
    </row>
    <row r="10" spans="1:19" s="8" customFormat="1" ht="28.5" customHeight="1">
      <c r="A10" s="78">
        <v>6</v>
      </c>
      <c r="B10" s="79"/>
      <c r="C10" s="80"/>
      <c r="D10" s="79">
        <v>316</v>
      </c>
      <c r="E10" s="80">
        <v>8</v>
      </c>
      <c r="F10" s="91" t="s">
        <v>63</v>
      </c>
      <c r="G10" s="81"/>
      <c r="H10" s="92">
        <v>25</v>
      </c>
      <c r="I10" s="93">
        <v>25</v>
      </c>
      <c r="J10" s="94">
        <v>25</v>
      </c>
      <c r="K10" s="82">
        <f t="shared" si="1"/>
        <v>0</v>
      </c>
      <c r="L10" s="95"/>
      <c r="M10" s="91" t="s">
        <v>55</v>
      </c>
      <c r="N10" s="81"/>
      <c r="O10" s="81"/>
      <c r="P10" s="81"/>
      <c r="Q10" s="81"/>
      <c r="R10" s="8" t="str">
        <f t="shared" si="0"/>
        <v>도태안군</v>
      </c>
    </row>
    <row r="11" spans="1:19" s="31" customFormat="1" ht="28.5" customHeight="1">
      <c r="A11" s="78">
        <v>7</v>
      </c>
      <c r="B11" s="79"/>
      <c r="C11" s="80"/>
      <c r="D11" s="79">
        <v>319</v>
      </c>
      <c r="E11" s="80">
        <v>9</v>
      </c>
      <c r="F11" s="91" t="s">
        <v>60</v>
      </c>
      <c r="G11" s="81"/>
      <c r="H11" s="92">
        <v>26</v>
      </c>
      <c r="I11" s="93">
        <v>5</v>
      </c>
      <c r="J11" s="94">
        <v>5</v>
      </c>
      <c r="K11" s="82">
        <f t="shared" si="1"/>
        <v>0</v>
      </c>
      <c r="L11" s="95"/>
      <c r="M11" s="91" t="s">
        <v>57</v>
      </c>
      <c r="N11" s="81"/>
      <c r="O11" s="81"/>
      <c r="P11" s="81"/>
      <c r="Q11" s="81"/>
      <c r="R11" s="8" t="str">
        <f t="shared" si="0"/>
        <v>도태안군</v>
      </c>
    </row>
    <row r="12" spans="1:19" s="8" customFormat="1" ht="28.5" customHeight="1">
      <c r="A12" s="78">
        <v>8</v>
      </c>
      <c r="B12" s="79"/>
      <c r="C12" s="80"/>
      <c r="D12" s="79">
        <v>316</v>
      </c>
      <c r="E12" s="80">
        <v>11</v>
      </c>
      <c r="F12" s="91" t="s">
        <v>64</v>
      </c>
      <c r="G12" s="81"/>
      <c r="H12" s="92">
        <v>46</v>
      </c>
      <c r="I12" s="93">
        <v>0</v>
      </c>
      <c r="J12" s="94">
        <v>46</v>
      </c>
      <c r="K12" s="82">
        <f t="shared" si="1"/>
        <v>46</v>
      </c>
      <c r="L12" s="95"/>
      <c r="M12" s="91" t="s">
        <v>58</v>
      </c>
      <c r="N12" s="81"/>
      <c r="O12" s="81"/>
      <c r="P12" s="81"/>
      <c r="Q12" s="81"/>
      <c r="R12" s="8" t="str">
        <f t="shared" si="0"/>
        <v>도충청남도</v>
      </c>
    </row>
    <row r="13" spans="1:19" s="31" customFormat="1" ht="28.5" customHeight="1">
      <c r="A13" s="78">
        <v>9</v>
      </c>
      <c r="B13" s="79"/>
      <c r="C13" s="80"/>
      <c r="D13" s="79">
        <v>316</v>
      </c>
      <c r="E13" s="80">
        <v>12</v>
      </c>
      <c r="F13" s="91" t="s">
        <v>65</v>
      </c>
      <c r="G13" s="81"/>
      <c r="H13" s="92">
        <v>69</v>
      </c>
      <c r="I13" s="93">
        <v>0</v>
      </c>
      <c r="J13" s="94">
        <v>69</v>
      </c>
      <c r="K13" s="82">
        <f t="shared" si="1"/>
        <v>69</v>
      </c>
      <c r="L13" s="95" t="s">
        <v>59</v>
      </c>
      <c r="M13" s="91" t="s">
        <v>148</v>
      </c>
      <c r="N13" s="81"/>
      <c r="O13" s="81"/>
      <c r="P13" s="81"/>
      <c r="Q13" s="81"/>
      <c r="R13" s="8" t="str">
        <f t="shared" si="0"/>
        <v>대안*호</v>
      </c>
      <c r="S13" s="32"/>
    </row>
    <row r="14" spans="1:19" s="31" customFormat="1" ht="28.5" customHeight="1">
      <c r="A14" s="83"/>
      <c r="B14" s="84" t="s">
        <v>37</v>
      </c>
      <c r="C14" s="85"/>
      <c r="D14" s="84"/>
      <c r="E14" s="86"/>
      <c r="F14" s="81"/>
      <c r="G14" s="81"/>
      <c r="H14" s="82">
        <f>SUM(H5:H13)</f>
        <v>45488</v>
      </c>
      <c r="I14" s="82">
        <f>SUM(I5:I13)</f>
        <v>248</v>
      </c>
      <c r="J14" s="82">
        <f>SUM(J5:J13)</f>
        <v>425</v>
      </c>
      <c r="K14" s="82">
        <f>SUM(K5:K13)</f>
        <v>177</v>
      </c>
      <c r="L14" s="81"/>
      <c r="M14" s="81"/>
      <c r="N14" s="81"/>
      <c r="O14" s="81"/>
      <c r="P14" s="81"/>
      <c r="Q14" s="81"/>
      <c r="R14" s="8" t="str">
        <f>CONCATENATE(LEFT($F14,1),$M14)</f>
        <v/>
      </c>
    </row>
    <row r="15" spans="1:19" s="31" customFormat="1" ht="28.5" customHeight="1">
      <c r="A15" s="13"/>
      <c r="B15" s="14"/>
      <c r="C15" s="15"/>
      <c r="D15" s="14"/>
      <c r="E15" s="15"/>
      <c r="F15" s="17"/>
      <c r="G15" s="5"/>
      <c r="H15" s="1"/>
      <c r="I15" s="25"/>
      <c r="J15" s="25"/>
      <c r="K15" s="25"/>
      <c r="L15" s="17"/>
      <c r="M15" s="17"/>
      <c r="N15" s="5"/>
      <c r="O15" s="5"/>
      <c r="P15" s="5"/>
      <c r="Q15" s="5"/>
      <c r="R15" s="8" t="str">
        <f t="shared" ref="R15:R36" si="2">CONCATENATE(LEFT($F15,1),$M15)</f>
        <v/>
      </c>
    </row>
    <row r="16" spans="1:19" s="31" customFormat="1" ht="28.5" customHeight="1">
      <c r="A16" s="13"/>
      <c r="B16" s="14"/>
      <c r="C16" s="15"/>
      <c r="D16" s="14"/>
      <c r="E16" s="15"/>
      <c r="F16" s="17"/>
      <c r="G16" s="5"/>
      <c r="H16" s="1"/>
      <c r="I16" s="25"/>
      <c r="J16" s="25"/>
      <c r="K16" s="25"/>
      <c r="L16" s="17"/>
      <c r="M16" s="17"/>
      <c r="N16" s="5"/>
      <c r="O16" s="5"/>
      <c r="P16" s="5"/>
      <c r="Q16" s="5"/>
      <c r="R16" s="8" t="str">
        <f t="shared" si="2"/>
        <v/>
      </c>
    </row>
    <row r="17" spans="1:18" s="31" customFormat="1" ht="28.5" customHeight="1">
      <c r="A17" s="13"/>
      <c r="B17" s="14"/>
      <c r="C17" s="15"/>
      <c r="D17" s="14"/>
      <c r="E17" s="15"/>
      <c r="F17" s="17"/>
      <c r="G17" s="5"/>
      <c r="H17" s="1"/>
      <c r="I17" s="25"/>
      <c r="J17" s="25"/>
      <c r="K17" s="25"/>
      <c r="L17" s="17"/>
      <c r="M17" s="17"/>
      <c r="N17" s="5"/>
      <c r="O17" s="5"/>
      <c r="P17" s="5"/>
      <c r="Q17" s="5"/>
      <c r="R17" s="8" t="str">
        <f t="shared" si="2"/>
        <v/>
      </c>
    </row>
    <row r="18" spans="1:18" s="31" customFormat="1" ht="28.5" customHeight="1">
      <c r="A18" s="13"/>
      <c r="B18" s="14"/>
      <c r="C18" s="15"/>
      <c r="D18" s="14"/>
      <c r="E18" s="15"/>
      <c r="F18" s="17"/>
      <c r="G18" s="5"/>
      <c r="H18" s="1"/>
      <c r="I18" s="25"/>
      <c r="J18" s="25"/>
      <c r="K18" s="25"/>
      <c r="L18" s="17"/>
      <c r="M18" s="17"/>
      <c r="N18" s="5"/>
      <c r="O18" s="5"/>
      <c r="P18" s="5"/>
      <c r="Q18" s="5"/>
      <c r="R18" s="8" t="str">
        <f t="shared" si="2"/>
        <v/>
      </c>
    </row>
    <row r="19" spans="1:18" s="31" customFormat="1" ht="28.5" customHeight="1">
      <c r="A19" s="13"/>
      <c r="B19" s="14"/>
      <c r="C19" s="15"/>
      <c r="D19" s="14"/>
      <c r="E19" s="15"/>
      <c r="F19" s="17"/>
      <c r="G19" s="5"/>
      <c r="H19" s="1"/>
      <c r="I19" s="25"/>
      <c r="J19" s="25"/>
      <c r="K19" s="25"/>
      <c r="L19" s="17"/>
      <c r="M19" s="17"/>
      <c r="N19" s="5"/>
      <c r="O19" s="5"/>
      <c r="P19" s="5"/>
      <c r="Q19" s="5"/>
      <c r="R19" s="8" t="str">
        <f t="shared" si="2"/>
        <v/>
      </c>
    </row>
    <row r="20" spans="1:18" s="31" customFormat="1" ht="28.5" customHeight="1">
      <c r="A20" s="13"/>
      <c r="B20" s="14"/>
      <c r="C20" s="15"/>
      <c r="D20" s="14"/>
      <c r="E20" s="15"/>
      <c r="F20" s="17"/>
      <c r="G20" s="5"/>
      <c r="H20" s="1"/>
      <c r="I20" s="25"/>
      <c r="J20" s="25"/>
      <c r="K20" s="25"/>
      <c r="L20" s="17"/>
      <c r="M20" s="17"/>
      <c r="N20" s="5"/>
      <c r="O20" s="5"/>
      <c r="P20" s="5"/>
      <c r="Q20" s="5"/>
      <c r="R20" s="8" t="str">
        <f t="shared" si="2"/>
        <v/>
      </c>
    </row>
    <row r="21" spans="1:18" s="31" customFormat="1" ht="28.5" customHeight="1">
      <c r="A21" s="13"/>
      <c r="B21" s="14"/>
      <c r="C21" s="15"/>
      <c r="D21" s="14"/>
      <c r="E21" s="15"/>
      <c r="F21" s="17"/>
      <c r="G21" s="5"/>
      <c r="H21" s="1"/>
      <c r="I21" s="25"/>
      <c r="J21" s="25"/>
      <c r="K21" s="25"/>
      <c r="L21" s="17"/>
      <c r="M21" s="17"/>
      <c r="N21" s="5"/>
      <c r="O21" s="5"/>
      <c r="P21" s="5"/>
      <c r="Q21" s="5"/>
      <c r="R21" s="8" t="str">
        <f t="shared" si="2"/>
        <v/>
      </c>
    </row>
    <row r="22" spans="1:18" s="31" customFormat="1" ht="28.5" customHeight="1">
      <c r="A22" s="13"/>
      <c r="B22" s="14"/>
      <c r="C22" s="15"/>
      <c r="D22" s="14"/>
      <c r="E22" s="15"/>
      <c r="F22" s="17"/>
      <c r="G22" s="5"/>
      <c r="H22" s="1"/>
      <c r="I22" s="25"/>
      <c r="J22" s="25"/>
      <c r="K22" s="25"/>
      <c r="L22" s="17"/>
      <c r="M22" s="17"/>
      <c r="N22" s="5"/>
      <c r="O22" s="5"/>
      <c r="P22" s="5"/>
      <c r="Q22" s="5"/>
      <c r="R22" s="8" t="str">
        <f t="shared" si="2"/>
        <v/>
      </c>
    </row>
    <row r="23" spans="1:18" s="31" customFormat="1" ht="28.5" customHeight="1">
      <c r="A23" s="13"/>
      <c r="B23" s="14"/>
      <c r="C23" s="15"/>
      <c r="D23" s="14"/>
      <c r="E23" s="15"/>
      <c r="F23" s="17"/>
      <c r="G23" s="5"/>
      <c r="H23" s="1"/>
      <c r="I23" s="25"/>
      <c r="J23" s="25"/>
      <c r="K23" s="25"/>
      <c r="L23" s="17"/>
      <c r="M23" s="17"/>
      <c r="N23" s="5"/>
      <c r="O23" s="5"/>
      <c r="P23" s="5"/>
      <c r="Q23" s="5"/>
      <c r="R23" s="8" t="str">
        <f t="shared" si="2"/>
        <v/>
      </c>
    </row>
    <row r="24" spans="1:18" s="31" customFormat="1" ht="28.5" customHeight="1">
      <c r="A24" s="13"/>
      <c r="B24" s="14"/>
      <c r="C24" s="15"/>
      <c r="D24" s="14"/>
      <c r="E24" s="15"/>
      <c r="F24" s="17"/>
      <c r="G24" s="5"/>
      <c r="H24" s="1"/>
      <c r="I24" s="25"/>
      <c r="J24" s="25"/>
      <c r="K24" s="25"/>
      <c r="L24" s="17"/>
      <c r="M24" s="17"/>
      <c r="N24" s="5"/>
      <c r="O24" s="5"/>
      <c r="P24" s="5"/>
      <c r="Q24" s="5"/>
      <c r="R24" s="8" t="str">
        <f t="shared" si="2"/>
        <v/>
      </c>
    </row>
    <row r="25" spans="1:18" s="31" customFormat="1" ht="28.5" customHeight="1">
      <c r="A25" s="13"/>
      <c r="B25" s="14"/>
      <c r="C25" s="15"/>
      <c r="D25" s="14"/>
      <c r="E25" s="15"/>
      <c r="F25" s="17"/>
      <c r="G25" s="5"/>
      <c r="H25" s="1"/>
      <c r="I25" s="25"/>
      <c r="J25" s="25"/>
      <c r="K25" s="25"/>
      <c r="L25" s="17"/>
      <c r="M25" s="17"/>
      <c r="N25" s="5"/>
      <c r="O25" s="5"/>
      <c r="P25" s="5"/>
      <c r="Q25" s="5"/>
      <c r="R25" s="8" t="str">
        <f t="shared" si="2"/>
        <v/>
      </c>
    </row>
    <row r="26" spans="1:18" s="31" customFormat="1" ht="28.5" customHeight="1">
      <c r="A26" s="13"/>
      <c r="B26" s="14"/>
      <c r="C26" s="15"/>
      <c r="D26" s="14"/>
      <c r="E26" s="15"/>
      <c r="F26" s="17"/>
      <c r="G26" s="5"/>
      <c r="H26" s="1"/>
      <c r="I26" s="25"/>
      <c r="J26" s="25"/>
      <c r="K26" s="25"/>
      <c r="L26" s="17"/>
      <c r="M26" s="17"/>
      <c r="N26" s="5"/>
      <c r="O26" s="5"/>
      <c r="P26" s="5"/>
      <c r="Q26" s="5"/>
      <c r="R26" s="8" t="str">
        <f t="shared" si="2"/>
        <v/>
      </c>
    </row>
    <row r="27" spans="1:18" s="31" customFormat="1" ht="28.5" customHeight="1">
      <c r="A27" s="13"/>
      <c r="B27" s="14"/>
      <c r="C27" s="15"/>
      <c r="D27" s="14"/>
      <c r="E27" s="15"/>
      <c r="F27" s="17"/>
      <c r="G27" s="5"/>
      <c r="H27" s="1"/>
      <c r="I27" s="25"/>
      <c r="J27" s="25"/>
      <c r="K27" s="25"/>
      <c r="L27" s="17"/>
      <c r="M27" s="17"/>
      <c r="N27" s="5"/>
      <c r="O27" s="5"/>
      <c r="P27" s="5"/>
      <c r="Q27" s="5"/>
      <c r="R27" s="8" t="str">
        <f t="shared" si="2"/>
        <v/>
      </c>
    </row>
    <row r="28" spans="1:18" s="31" customFormat="1" ht="28.5" customHeight="1">
      <c r="A28" s="13"/>
      <c r="B28" s="14"/>
      <c r="C28" s="15"/>
      <c r="D28" s="14"/>
      <c r="E28" s="15"/>
      <c r="F28" s="17"/>
      <c r="G28" s="5"/>
      <c r="H28" s="1"/>
      <c r="I28" s="25"/>
      <c r="J28" s="25"/>
      <c r="K28" s="25"/>
      <c r="L28" s="17"/>
      <c r="M28" s="17"/>
      <c r="N28" s="5"/>
      <c r="O28" s="5"/>
      <c r="P28" s="5"/>
      <c r="Q28" s="5"/>
      <c r="R28" s="8" t="str">
        <f t="shared" si="2"/>
        <v/>
      </c>
    </row>
    <row r="29" spans="1:18" s="31" customFormat="1" ht="28.5" customHeight="1">
      <c r="A29" s="13"/>
      <c r="B29" s="14"/>
      <c r="C29" s="15"/>
      <c r="D29" s="14"/>
      <c r="E29" s="15"/>
      <c r="F29" s="17"/>
      <c r="G29" s="5"/>
      <c r="H29" s="1"/>
      <c r="I29" s="25"/>
      <c r="J29" s="25"/>
      <c r="K29" s="25"/>
      <c r="L29" s="17"/>
      <c r="M29" s="17"/>
      <c r="N29" s="5"/>
      <c r="O29" s="5"/>
      <c r="P29" s="5"/>
      <c r="Q29" s="5"/>
      <c r="R29" s="8" t="str">
        <f t="shared" si="2"/>
        <v/>
      </c>
    </row>
    <row r="30" spans="1:18" s="31" customFormat="1" ht="28.5" customHeight="1">
      <c r="A30" s="13"/>
      <c r="B30" s="14"/>
      <c r="C30" s="15"/>
      <c r="D30" s="14"/>
      <c r="E30" s="15"/>
      <c r="F30" s="17"/>
      <c r="G30" s="5"/>
      <c r="H30" s="1"/>
      <c r="I30" s="25"/>
      <c r="J30" s="25"/>
      <c r="K30" s="25"/>
      <c r="L30" s="17"/>
      <c r="M30" s="17"/>
      <c r="N30" s="5"/>
      <c r="O30" s="5"/>
      <c r="P30" s="5"/>
      <c r="Q30" s="5"/>
      <c r="R30" s="8" t="str">
        <f t="shared" si="2"/>
        <v/>
      </c>
    </row>
    <row r="31" spans="1:18" s="31" customFormat="1" ht="29.25" customHeight="1">
      <c r="A31" s="13"/>
      <c r="B31" s="14"/>
      <c r="C31" s="15"/>
      <c r="D31" s="14"/>
      <c r="E31" s="15"/>
      <c r="F31" s="17"/>
      <c r="G31" s="5"/>
      <c r="H31" s="1"/>
      <c r="I31" s="25"/>
      <c r="J31" s="25"/>
      <c r="K31" s="25"/>
      <c r="L31" s="17"/>
      <c r="M31" s="17"/>
      <c r="N31" s="5"/>
      <c r="O31" s="5"/>
      <c r="P31" s="5"/>
      <c r="Q31" s="5"/>
      <c r="R31" s="8" t="str">
        <f t="shared" si="2"/>
        <v/>
      </c>
    </row>
    <row r="32" spans="1:18" s="31" customFormat="1" ht="29.25" customHeight="1">
      <c r="A32" s="13"/>
      <c r="B32" s="14"/>
      <c r="C32" s="15"/>
      <c r="D32" s="14"/>
      <c r="E32" s="15"/>
      <c r="F32" s="17"/>
      <c r="G32" s="5"/>
      <c r="H32" s="1"/>
      <c r="I32" s="25"/>
      <c r="J32" s="25"/>
      <c r="K32" s="25"/>
      <c r="L32" s="17"/>
      <c r="M32" s="17"/>
      <c r="N32" s="5"/>
      <c r="O32" s="5"/>
      <c r="P32" s="5"/>
      <c r="Q32" s="5"/>
      <c r="R32" s="8" t="str">
        <f t="shared" si="2"/>
        <v/>
      </c>
    </row>
    <row r="33" spans="1:18" s="31" customFormat="1" ht="29.25" customHeight="1">
      <c r="A33" s="13"/>
      <c r="B33" s="14"/>
      <c r="C33" s="15"/>
      <c r="D33" s="14"/>
      <c r="E33" s="15"/>
      <c r="F33" s="17"/>
      <c r="G33" s="5"/>
      <c r="H33" s="1"/>
      <c r="I33" s="25"/>
      <c r="J33" s="25"/>
      <c r="K33" s="25"/>
      <c r="L33" s="17"/>
      <c r="M33" s="17"/>
      <c r="N33" s="5"/>
      <c r="O33" s="5"/>
      <c r="P33" s="5"/>
      <c r="Q33" s="5"/>
      <c r="R33" s="8" t="str">
        <f t="shared" si="2"/>
        <v/>
      </c>
    </row>
    <row r="34" spans="1:18" s="31" customFormat="1" ht="29.25" customHeight="1">
      <c r="A34" s="13"/>
      <c r="B34" s="14"/>
      <c r="C34" s="15"/>
      <c r="D34" s="14"/>
      <c r="E34" s="15"/>
      <c r="F34" s="17"/>
      <c r="G34" s="5"/>
      <c r="H34" s="1"/>
      <c r="I34" s="25"/>
      <c r="J34" s="25"/>
      <c r="K34" s="25"/>
      <c r="L34" s="17"/>
      <c r="M34" s="17"/>
      <c r="N34" s="5"/>
      <c r="O34" s="5"/>
      <c r="P34" s="5"/>
      <c r="Q34" s="5"/>
      <c r="R34" s="8" t="str">
        <f t="shared" si="2"/>
        <v/>
      </c>
    </row>
    <row r="35" spans="1:18" s="31" customFormat="1" ht="29.25" customHeight="1">
      <c r="A35" s="13"/>
      <c r="B35" s="14"/>
      <c r="C35" s="15"/>
      <c r="D35" s="14"/>
      <c r="E35" s="15"/>
      <c r="F35" s="17"/>
      <c r="G35" s="5"/>
      <c r="H35" s="1"/>
      <c r="I35" s="25"/>
      <c r="J35" s="25"/>
      <c r="K35" s="25"/>
      <c r="L35" s="17"/>
      <c r="M35" s="17"/>
      <c r="N35" s="5"/>
      <c r="O35" s="5"/>
      <c r="P35" s="5"/>
      <c r="Q35" s="5"/>
      <c r="R35" s="8" t="str">
        <f t="shared" si="2"/>
        <v/>
      </c>
    </row>
    <row r="36" spans="1:18" s="31" customFormat="1" ht="29.25" customHeight="1">
      <c r="A36" s="13"/>
      <c r="B36" s="14"/>
      <c r="C36" s="15"/>
      <c r="D36" s="14"/>
      <c r="E36" s="15"/>
      <c r="F36" s="17"/>
      <c r="G36" s="5"/>
      <c r="H36" s="1"/>
      <c r="I36" s="25"/>
      <c r="J36" s="25"/>
      <c r="K36" s="25"/>
      <c r="L36" s="17"/>
      <c r="M36" s="17"/>
      <c r="N36" s="5"/>
      <c r="O36" s="5"/>
      <c r="P36" s="5"/>
      <c r="Q36" s="5"/>
      <c r="R36" s="8" t="str">
        <f t="shared" si="2"/>
        <v/>
      </c>
    </row>
    <row r="37" spans="1:18" s="31" customFormat="1" ht="29.25" customHeight="1">
      <c r="A37" s="13"/>
      <c r="B37" s="14"/>
      <c r="C37" s="15"/>
      <c r="D37" s="14"/>
      <c r="E37" s="15"/>
      <c r="F37" s="17"/>
      <c r="G37" s="5"/>
      <c r="H37" s="1"/>
      <c r="I37" s="25"/>
      <c r="J37" s="25"/>
      <c r="K37" s="25"/>
      <c r="L37" s="17"/>
      <c r="M37" s="17"/>
      <c r="N37" s="5"/>
      <c r="O37" s="5"/>
      <c r="P37" s="5"/>
      <c r="Q37" s="5"/>
    </row>
    <row r="38" spans="1:18" s="31" customFormat="1" ht="29.25" customHeight="1">
      <c r="A38" s="13"/>
      <c r="B38" s="14"/>
      <c r="C38" s="15"/>
      <c r="D38" s="14"/>
      <c r="E38" s="15"/>
      <c r="F38" s="17"/>
      <c r="G38" s="5"/>
      <c r="H38" s="1"/>
      <c r="I38" s="25"/>
      <c r="J38" s="25"/>
      <c r="K38" s="25"/>
      <c r="L38" s="17"/>
      <c r="M38" s="17"/>
      <c r="N38" s="5"/>
      <c r="O38" s="5"/>
      <c r="P38" s="5"/>
      <c r="Q38" s="5"/>
    </row>
    <row r="39" spans="1:18" s="31" customFormat="1" ht="29.25" customHeight="1">
      <c r="A39" s="13"/>
      <c r="B39" s="14"/>
      <c r="C39" s="15"/>
      <c r="D39" s="14"/>
      <c r="E39" s="15"/>
      <c r="F39" s="17"/>
      <c r="G39" s="5"/>
      <c r="H39" s="1"/>
      <c r="I39" s="25"/>
      <c r="J39" s="25"/>
      <c r="K39" s="25"/>
      <c r="L39" s="17"/>
      <c r="M39" s="17"/>
      <c r="N39" s="5"/>
      <c r="O39" s="5"/>
      <c r="P39" s="5"/>
      <c r="Q39" s="5"/>
    </row>
    <row r="40" spans="1:18" s="31" customFormat="1" ht="29.25" customHeight="1">
      <c r="A40" s="13"/>
      <c r="B40" s="14"/>
      <c r="C40" s="15"/>
      <c r="D40" s="14"/>
      <c r="E40" s="15"/>
      <c r="F40" s="17"/>
      <c r="G40" s="5"/>
      <c r="H40" s="1"/>
      <c r="I40" s="25"/>
      <c r="J40" s="25"/>
      <c r="K40" s="25"/>
      <c r="L40" s="17"/>
      <c r="M40" s="17"/>
      <c r="N40" s="5"/>
      <c r="O40" s="5"/>
      <c r="P40" s="5"/>
      <c r="Q40" s="5"/>
    </row>
    <row r="41" spans="1:18" s="31" customFormat="1" ht="29.25" customHeight="1">
      <c r="A41" s="13"/>
      <c r="B41" s="14"/>
      <c r="C41" s="15"/>
      <c r="D41" s="14"/>
      <c r="E41" s="15"/>
      <c r="F41" s="17"/>
      <c r="G41" s="5"/>
      <c r="H41" s="1"/>
      <c r="I41" s="25"/>
      <c r="J41" s="25"/>
      <c r="K41" s="25"/>
      <c r="L41" s="17"/>
      <c r="M41" s="17"/>
      <c r="N41" s="5"/>
      <c r="O41" s="5"/>
      <c r="P41" s="5"/>
      <c r="Q41" s="5"/>
    </row>
    <row r="42" spans="1:18" s="31" customFormat="1" ht="29.25" customHeight="1">
      <c r="A42" s="13"/>
      <c r="B42" s="14"/>
      <c r="C42" s="15"/>
      <c r="D42" s="14"/>
      <c r="E42" s="15"/>
      <c r="F42" s="17"/>
      <c r="G42" s="5"/>
      <c r="H42" s="1"/>
      <c r="I42" s="25"/>
      <c r="J42" s="25"/>
      <c r="K42" s="25"/>
      <c r="L42" s="17"/>
      <c r="M42" s="17"/>
      <c r="N42" s="5"/>
      <c r="O42" s="5"/>
      <c r="P42" s="5"/>
      <c r="Q42" s="5"/>
    </row>
    <row r="43" spans="1:18" s="31" customFormat="1" ht="29.25" customHeight="1">
      <c r="A43" s="13"/>
      <c r="B43" s="14"/>
      <c r="C43" s="15"/>
      <c r="D43" s="14"/>
      <c r="E43" s="15"/>
      <c r="F43" s="17"/>
      <c r="G43" s="5"/>
      <c r="H43" s="1"/>
      <c r="I43" s="25"/>
      <c r="J43" s="25"/>
      <c r="K43" s="25"/>
      <c r="L43" s="17"/>
      <c r="M43" s="17"/>
      <c r="N43" s="5"/>
      <c r="O43" s="5"/>
      <c r="P43" s="5"/>
      <c r="Q43" s="5"/>
    </row>
    <row r="44" spans="1:18" s="31" customFormat="1" ht="29.25" customHeight="1">
      <c r="A44" s="13"/>
      <c r="B44" s="14"/>
      <c r="C44" s="15"/>
      <c r="D44" s="14"/>
      <c r="E44" s="15"/>
      <c r="F44" s="17"/>
      <c r="G44" s="5"/>
      <c r="H44" s="1"/>
      <c r="I44" s="25"/>
      <c r="J44" s="25"/>
      <c r="K44" s="25"/>
      <c r="L44" s="17"/>
      <c r="M44" s="17"/>
      <c r="N44" s="5"/>
      <c r="O44" s="5"/>
      <c r="P44" s="5"/>
      <c r="Q44" s="5"/>
    </row>
    <row r="45" spans="1:18" s="31" customFormat="1" ht="29.25" customHeight="1">
      <c r="A45" s="13"/>
      <c r="B45" s="14"/>
      <c r="C45" s="15"/>
      <c r="D45" s="14"/>
      <c r="E45" s="15"/>
      <c r="F45" s="17"/>
      <c r="G45" s="5"/>
      <c r="H45" s="1"/>
      <c r="I45" s="25"/>
      <c r="J45" s="25"/>
      <c r="K45" s="25"/>
      <c r="L45" s="17"/>
      <c r="M45" s="17"/>
      <c r="N45" s="5"/>
      <c r="O45" s="5"/>
      <c r="P45" s="5"/>
      <c r="Q45" s="5"/>
    </row>
    <row r="46" spans="1:18" s="31" customFormat="1" ht="29.25" customHeight="1">
      <c r="A46" s="13"/>
      <c r="B46" s="14"/>
      <c r="C46" s="15"/>
      <c r="D46" s="14"/>
      <c r="E46" s="15"/>
      <c r="F46" s="17"/>
      <c r="G46" s="5"/>
      <c r="H46" s="1"/>
      <c r="I46" s="25"/>
      <c r="J46" s="25"/>
      <c r="K46" s="25"/>
      <c r="L46" s="17"/>
      <c r="M46" s="17"/>
      <c r="N46" s="5"/>
      <c r="O46" s="5"/>
      <c r="P46" s="5"/>
      <c r="Q46" s="5"/>
    </row>
    <row r="47" spans="1:18" s="31" customFormat="1" ht="29.25" customHeight="1">
      <c r="A47" s="13"/>
      <c r="B47" s="14"/>
      <c r="C47" s="15"/>
      <c r="D47" s="14"/>
      <c r="E47" s="15"/>
      <c r="F47" s="17"/>
      <c r="G47" s="5"/>
      <c r="H47" s="1"/>
      <c r="I47" s="25"/>
      <c r="J47" s="25"/>
      <c r="K47" s="25"/>
      <c r="L47" s="17"/>
      <c r="M47" s="17"/>
      <c r="N47" s="5"/>
      <c r="O47" s="5"/>
      <c r="P47" s="5"/>
      <c r="Q47" s="5"/>
    </row>
    <row r="48" spans="1:18" s="31" customFormat="1" ht="29.25" customHeight="1">
      <c r="A48" s="13"/>
      <c r="B48" s="14"/>
      <c r="C48" s="15"/>
      <c r="D48" s="14"/>
      <c r="E48" s="15"/>
      <c r="F48" s="17"/>
      <c r="G48" s="5"/>
      <c r="H48" s="1"/>
      <c r="I48" s="25"/>
      <c r="J48" s="25"/>
      <c r="K48" s="25"/>
      <c r="L48" s="17"/>
      <c r="M48" s="17"/>
      <c r="N48" s="5"/>
      <c r="O48" s="5"/>
      <c r="P48" s="5"/>
      <c r="Q48" s="5"/>
    </row>
    <row r="49" spans="1:17" s="31" customFormat="1" ht="29.25" customHeight="1">
      <c r="A49" s="13"/>
      <c r="B49" s="14"/>
      <c r="C49" s="15"/>
      <c r="D49" s="14"/>
      <c r="E49" s="15"/>
      <c r="F49" s="17"/>
      <c r="G49" s="5"/>
      <c r="H49" s="1"/>
      <c r="I49" s="25"/>
      <c r="J49" s="25"/>
      <c r="K49" s="25"/>
      <c r="L49" s="17"/>
      <c r="M49" s="17"/>
      <c r="N49" s="5"/>
      <c r="O49" s="5"/>
      <c r="P49" s="5"/>
      <c r="Q49" s="5"/>
    </row>
    <row r="50" spans="1:17" s="31" customFormat="1" ht="29.25" customHeight="1">
      <c r="A50" s="13"/>
      <c r="B50" s="14"/>
      <c r="C50" s="15"/>
      <c r="D50" s="14"/>
      <c r="E50" s="15"/>
      <c r="F50" s="17"/>
      <c r="G50" s="5"/>
      <c r="H50" s="1"/>
      <c r="I50" s="25"/>
      <c r="J50" s="25"/>
      <c r="K50" s="25"/>
      <c r="L50" s="17"/>
      <c r="M50" s="17"/>
      <c r="N50" s="5"/>
      <c r="O50" s="5"/>
      <c r="P50" s="5"/>
      <c r="Q50" s="5"/>
    </row>
    <row r="51" spans="1:17" s="31" customFormat="1" ht="29.25" customHeight="1">
      <c r="A51" s="13"/>
      <c r="B51" s="14"/>
      <c r="C51" s="15"/>
      <c r="D51" s="14"/>
      <c r="E51" s="15"/>
      <c r="F51" s="17"/>
      <c r="G51" s="5"/>
      <c r="H51" s="1"/>
      <c r="I51" s="25"/>
      <c r="J51" s="25"/>
      <c r="K51" s="25"/>
      <c r="L51" s="17"/>
      <c r="M51" s="17"/>
      <c r="N51" s="5"/>
      <c r="O51" s="5"/>
      <c r="P51" s="5"/>
      <c r="Q51" s="5"/>
    </row>
    <row r="52" spans="1:17" s="31" customFormat="1" ht="29.25" customHeight="1">
      <c r="A52" s="13"/>
      <c r="B52" s="14"/>
      <c r="C52" s="15"/>
      <c r="D52" s="14"/>
      <c r="E52" s="15"/>
      <c r="F52" s="17"/>
      <c r="G52" s="5"/>
      <c r="H52" s="1"/>
      <c r="I52" s="25"/>
      <c r="J52" s="25"/>
      <c r="K52" s="25"/>
      <c r="L52" s="17"/>
      <c r="M52" s="17"/>
      <c r="N52" s="5"/>
      <c r="O52" s="5"/>
      <c r="P52" s="5"/>
      <c r="Q52" s="5"/>
    </row>
    <row r="53" spans="1:17" s="31" customFormat="1" ht="29.25" customHeight="1">
      <c r="A53" s="36"/>
      <c r="B53" s="37"/>
      <c r="C53" s="38"/>
      <c r="D53" s="37"/>
      <c r="E53" s="38"/>
      <c r="F53" s="39"/>
      <c r="G53" s="30"/>
      <c r="H53" s="35"/>
      <c r="I53" s="35"/>
      <c r="J53" s="35"/>
      <c r="K53" s="35"/>
      <c r="L53" s="29"/>
      <c r="M53" s="29"/>
      <c r="N53" s="30"/>
      <c r="O53" s="30"/>
      <c r="P53" s="30"/>
      <c r="Q53" s="30"/>
    </row>
    <row r="54" spans="1:17" s="31" customFormat="1" ht="29.25" customHeight="1">
      <c r="A54" s="36"/>
      <c r="B54" s="37"/>
      <c r="C54" s="38"/>
      <c r="D54" s="37"/>
      <c r="E54" s="38"/>
      <c r="F54" s="39"/>
      <c r="G54" s="30"/>
      <c r="H54" s="35"/>
      <c r="I54" s="35"/>
      <c r="J54" s="35"/>
      <c r="K54" s="35"/>
      <c r="L54" s="29"/>
      <c r="M54" s="29"/>
      <c r="N54" s="30"/>
      <c r="O54" s="30"/>
      <c r="P54" s="30"/>
      <c r="Q54" s="30"/>
    </row>
    <row r="55" spans="1:17" s="31" customFormat="1" ht="29.25" customHeight="1">
      <c r="A55" s="36"/>
      <c r="B55" s="37"/>
      <c r="C55" s="38"/>
      <c r="D55" s="37"/>
      <c r="E55" s="38"/>
      <c r="F55" s="39"/>
      <c r="G55" s="30"/>
      <c r="H55" s="35"/>
      <c r="I55" s="35"/>
      <c r="J55" s="35"/>
      <c r="K55" s="35"/>
      <c r="L55" s="29"/>
      <c r="M55" s="29"/>
      <c r="N55" s="30"/>
      <c r="O55" s="30"/>
      <c r="P55" s="30"/>
      <c r="Q55" s="30"/>
    </row>
    <row r="56" spans="1:17" s="31" customFormat="1" ht="29.25" customHeight="1">
      <c r="A56" s="36"/>
      <c r="B56" s="37"/>
      <c r="C56" s="38"/>
      <c r="D56" s="37"/>
      <c r="E56" s="38"/>
      <c r="F56" s="39"/>
      <c r="G56" s="30"/>
      <c r="H56" s="35"/>
      <c r="I56" s="35"/>
      <c r="J56" s="35"/>
      <c r="K56" s="35"/>
      <c r="L56" s="29"/>
      <c r="M56" s="29"/>
      <c r="N56" s="30"/>
      <c r="O56" s="30"/>
      <c r="P56" s="30"/>
      <c r="Q56" s="30"/>
    </row>
    <row r="57" spans="1:17" s="31" customFormat="1" ht="29.25" customHeight="1">
      <c r="A57" s="36"/>
      <c r="B57" s="37"/>
      <c r="C57" s="38"/>
      <c r="D57" s="37"/>
      <c r="E57" s="38"/>
      <c r="F57" s="39"/>
      <c r="G57" s="30"/>
      <c r="H57" s="35"/>
      <c r="I57" s="35"/>
      <c r="J57" s="35"/>
      <c r="K57" s="35"/>
      <c r="L57" s="29"/>
      <c r="M57" s="29"/>
      <c r="N57" s="30"/>
      <c r="O57" s="30"/>
      <c r="P57" s="30"/>
      <c r="Q57" s="30"/>
    </row>
    <row r="58" spans="1:17" ht="29.25" customHeight="1">
      <c r="A58" s="28"/>
      <c r="B58" s="27" t="s">
        <v>36</v>
      </c>
      <c r="C58" s="26"/>
      <c r="D58" s="27"/>
      <c r="E58" s="26"/>
      <c r="F58" s="16"/>
      <c r="G58" s="77"/>
      <c r="H58" s="25">
        <f>SUM(H5:H13)</f>
        <v>45488</v>
      </c>
      <c r="I58" s="25">
        <f>SUM(I5:I13)</f>
        <v>248</v>
      </c>
      <c r="J58" s="25">
        <f>SUM(J5:J13)</f>
        <v>425</v>
      </c>
      <c r="K58" s="25"/>
      <c r="L58" s="24"/>
      <c r="M58" s="24"/>
      <c r="N58" s="77"/>
      <c r="O58" s="77"/>
      <c r="P58" s="77"/>
      <c r="Q58" s="77"/>
    </row>
    <row r="59" spans="1:17" ht="29.25" customHeight="1">
      <c r="D59" s="11"/>
      <c r="E59" s="11"/>
      <c r="F59" s="16"/>
    </row>
    <row r="60" spans="1:17" ht="29.25" customHeight="1">
      <c r="D60" s="11"/>
      <c r="E60" s="11"/>
    </row>
  </sheetData>
  <mergeCells count="10">
    <mergeCell ref="H3:K3"/>
    <mergeCell ref="A1:Q1"/>
    <mergeCell ref="A2:H2"/>
    <mergeCell ref="A3:A4"/>
    <mergeCell ref="B3:E3"/>
    <mergeCell ref="F3:G3"/>
    <mergeCell ref="L3:M3"/>
    <mergeCell ref="Q3:Q4"/>
    <mergeCell ref="B4:C4"/>
    <mergeCell ref="D4:E4"/>
  </mergeCells>
  <phoneticPr fontId="4" type="noConversion"/>
  <printOptions horizontalCentered="1"/>
  <pageMargins left="0.78740157480314965" right="0.51181102362204722" top="1.1023622047244095" bottom="0.39370078740157483" header="0.55118110236220474" footer="0.31496062992125984"/>
  <pageSetup paperSize="9" scale="50" fitToHeight="100" orientation="portrait" r:id="rId1"/>
  <headerFooter alignWithMargins="0">
    <oddHeader>&amp;L
       &amp;C&amp;"굴림체,굵게"&amp;28사용 또는 수용할 토지세목조서&amp;R
복수~대전간 지방도4차로 확·포장공사(변경)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5</vt:i4>
      </vt:variant>
    </vt:vector>
  </HeadingPairs>
  <TitlesOfParts>
    <vt:vector size="8" baseType="lpstr">
      <vt:lpstr>집계</vt:lpstr>
      <vt:lpstr>지방도(634호선)</vt:lpstr>
      <vt:lpstr>면도(101호선)</vt:lpstr>
      <vt:lpstr>'면도(101호선)'!Print_Area</vt:lpstr>
      <vt:lpstr>'지방도(634호선)'!Print_Area</vt:lpstr>
      <vt:lpstr>집계!Print_Area</vt:lpstr>
      <vt:lpstr>'면도(101호선)'!Print_Titles</vt:lpstr>
      <vt:lpstr>'지방도(634호선)'!Print_Titles</vt:lpstr>
    </vt:vector>
  </TitlesOfParts>
  <Company>(주)드림이엔지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정준희</dc:creator>
  <cp:lastModifiedBy>user</cp:lastModifiedBy>
  <cp:lastPrinted>2018-09-17T07:45:27Z</cp:lastPrinted>
  <dcterms:created xsi:type="dcterms:W3CDTF">2001-04-04T14:25:08Z</dcterms:created>
  <dcterms:modified xsi:type="dcterms:W3CDTF">2018-09-17T07:59:06Z</dcterms:modified>
</cp:coreProperties>
</file>