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0" yWindow="105" windowWidth="9255" windowHeight="11385" activeTab="1"/>
  </bookViews>
  <sheets>
    <sheet name="예산서" sheetId="32" r:id="rId1"/>
    <sheet name="내역" sheetId="27" r:id="rId2"/>
    <sheet name="차량단가산출" sheetId="7" state="hidden" r:id="rId3"/>
    <sheet name="공정표(1차)" sheetId="5" state="hidden" r:id="rId4"/>
    <sheet name="공정표(2차)" sheetId="6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2n11111_">[1]단면치수!$A$1</definedName>
    <definedName name="_4s11111_">'[2]1.설계기준'!#REF!</definedName>
    <definedName name="_Dist_Bin" localSheetId="1" hidden="1">[3]찍기!#REF!</definedName>
    <definedName name="_Dist_Bin" localSheetId="0" hidden="1">[3]찍기!#REF!</definedName>
    <definedName name="_Dist_Bin" localSheetId="2" hidden="1">[4]찍기!#REF!</definedName>
    <definedName name="_Dist_Bin" hidden="1">[4]찍기!#REF!</definedName>
    <definedName name="_Fill" localSheetId="1" hidden="1">#REF!</definedName>
    <definedName name="_Fill" localSheetId="0" hidden="1">#REF!</definedName>
    <definedName name="_Fill" localSheetId="2" hidden="1">[5]Sheet1!#REF!</definedName>
    <definedName name="_Fill" hidden="1">[5]Sheet1!#REF!</definedName>
    <definedName name="_xlnm._FilterDatabase" localSheetId="1" hidden="1">#REF!</definedName>
    <definedName name="_xlnm._FilterDatabase" localSheetId="2" hidden="1">#REF!</definedName>
    <definedName name="_xlnm._FilterDatabase" hidden="1">#REF!</definedName>
    <definedName name="_Key1" localSheetId="1" hidden="1">'[6]메서,변+증'!#REF!</definedName>
    <definedName name="_Key1" localSheetId="0" hidden="1">'[6]메서,변+증'!#REF!</definedName>
    <definedName name="_Key1" localSheetId="2" hidden="1">[7]Sheet1!#REF!</definedName>
    <definedName name="_Key1" hidden="1">[7]Sheet1!#REF!</definedName>
    <definedName name="_Key2" localSheetId="1" hidden="1">'[6]메서,변+증'!#REF!</definedName>
    <definedName name="_Key2" localSheetId="0" hidden="1">'[6]메서,변+증'!#REF!</definedName>
    <definedName name="_Key2" localSheetId="2" hidden="1">[7]Sheet1!#REF!</definedName>
    <definedName name="_Key2" hidden="1">[7]Sheet1!#REF!</definedName>
    <definedName name="_MaL1" localSheetId="2">#REF!</definedName>
    <definedName name="_MaL2" localSheetId="2">#REF!</definedName>
    <definedName name="_Order1" hidden="1">255</definedName>
    <definedName name="_Order2" localSheetId="1" hidden="1">0</definedName>
    <definedName name="_Order2" localSheetId="0" hidden="1">0</definedName>
    <definedName name="_Order2" hidden="1">255</definedName>
    <definedName name="_pa1" localSheetId="2">#REF!</definedName>
    <definedName name="_pa2" localSheetId="2">#REF!</definedName>
    <definedName name="_Regression_Int">1</definedName>
    <definedName name="_Sort" localSheetId="1" hidden="1">#REF!</definedName>
    <definedName name="_Sort" localSheetId="0" hidden="1">#REF!</definedName>
    <definedName name="_Sort" localSheetId="2" hidden="1">[5]Sheet1!#REF!</definedName>
    <definedName name="_Sort" hidden="1">[5]Sheet1!#REF!</definedName>
    <definedName name="_Ted1" localSheetId="2">#REF!</definedName>
    <definedName name="_Ts1" localSheetId="2">#REF!</definedName>
    <definedName name="\a" localSheetId="2">#REF!</definedName>
    <definedName name="\b" localSheetId="2">#REF!</definedName>
    <definedName name="\c" localSheetId="2">#REF!</definedName>
    <definedName name="\e" localSheetId="2">#REF!</definedName>
    <definedName name="\k" localSheetId="2">#REF!</definedName>
    <definedName name="\p">#N/A</definedName>
    <definedName name="\s" localSheetId="2">#REF!</definedName>
    <definedName name="\z" localSheetId="2">#REF!</definedName>
    <definedName name="감리원수">#REF!</definedName>
    <definedName name="감리원수1">#REF!</definedName>
    <definedName name="강경욱" localSheetId="2" hidden="1">{#N/A,#N/A,FALSE,"골재소요량";#N/A,#N/A,FALSE,"골재소요량"}</definedName>
    <definedName name="강경욱" hidden="1">{#N/A,#N/A,FALSE,"골재소요량";#N/A,#N/A,FALSE,"골재소요량"}</definedName>
    <definedName name="갱부" localSheetId="2">'[10]00하노임'!#REF!</definedName>
    <definedName name="건설기계운전기사" localSheetId="2">'[10]00하노임'!#REF!</definedName>
    <definedName name="건설기계운전조수" localSheetId="2">'[10]00하노임'!#REF!</definedName>
    <definedName name="건설기계조장" localSheetId="2">'[10]00하노임'!#REF!</definedName>
    <definedName name="건축목공" localSheetId="2">'[10]00하노임'!#REF!</definedName>
    <definedName name="견출공" localSheetId="2">'[10]00하노임'!#REF!</definedName>
    <definedName name="경_유" localSheetId="2">#REF!</definedName>
    <definedName name="경암" localSheetId="2">#REF!</definedName>
    <definedName name="경첩" localSheetId="2">#REF!</definedName>
    <definedName name="계" localSheetId="2">#REF!</definedName>
    <definedName name="계장공" localSheetId="2">'[10]00하노임'!#REF!</definedName>
    <definedName name="고급기능사" localSheetId="2">#REF!</definedName>
    <definedName name="고급기술자" localSheetId="2">#REF!</definedName>
    <definedName name="고급선원" localSheetId="2">'[10]00하노임'!#REF!</definedName>
    <definedName name="고급원자력비파괴시_험공" localSheetId="2">'[10]00하노임'!#REF!</definedName>
    <definedName name="고압케이블전공" localSheetId="2">'[10]00하노임'!#REF!</definedName>
    <definedName name="공사명" localSheetId="2">[15]기초자료입력!$B$5</definedName>
    <definedName name="공사방법" localSheetId="2">[15]기초자료입력!$B$18</definedName>
    <definedName name="공정표" localSheetId="2">[16]자재단가!#REF!</definedName>
    <definedName name="광케이블기사" localSheetId="2">'[10]00하노임'!#REF!</definedName>
    <definedName name="광통신기사" localSheetId="2">'[10]00하노임'!#REF!</definedName>
    <definedName name="교폭" localSheetId="2">#REF!</definedName>
    <definedName name="구" localSheetId="2">#REF!</definedName>
    <definedName name="구리스" localSheetId="2">#REF!</definedName>
    <definedName name="궤도공" localSheetId="2">'[10]00하노임'!#REF!</definedName>
    <definedName name="금" localSheetId="2">#REF!</definedName>
    <definedName name="기계공" localSheetId="2">'[10]00하노임'!#REF!</definedName>
    <definedName name="기계설치공" localSheetId="2">'[10]00하노임'!#REF!</definedName>
    <definedName name="기록지" localSheetId="2">[14]자재단가!#REF!</definedName>
    <definedName name="기술사" localSheetId="2">'[17]00하노임'!$C$4</definedName>
    <definedName name="김2" localSheetId="2" hidden="1">{#N/A,#N/A,FALSE,"혼합골재"}</definedName>
    <definedName name="김2" hidden="1">{#N/A,#N/A,FALSE,"혼합골재"}</definedName>
    <definedName name="김3" localSheetId="2" hidden="1">{#N/A,#N/A,FALSE,"조골재"}</definedName>
    <definedName name="김3" hidden="1">{#N/A,#N/A,FALSE,"조골재"}</definedName>
    <definedName name="김경수" localSheetId="2" hidden="1">{#N/A,#N/A,FALSE,"골재소요량";#N/A,#N/A,FALSE,"골재소요량"}</definedName>
    <definedName name="김경수" hidden="1">{#N/A,#N/A,FALSE,"골재소요량";#N/A,#N/A,FALSE,"골재소요량"}</definedName>
    <definedName name="김경수1" localSheetId="2" hidden="1">{#N/A,#N/A,FALSE,"골재소요량";#N/A,#N/A,FALSE,"골재소요량"}</definedName>
    <definedName name="김경수1" hidden="1">{#N/A,#N/A,FALSE,"골재소요량";#N/A,#N/A,FALSE,"골재소요량"}</definedName>
    <definedName name="김경수1111" localSheetId="2" hidden="1">{#N/A,#N/A,FALSE,"조골재"}</definedName>
    <definedName name="김경수1111" hidden="1">{#N/A,#N/A,FALSE,"조골재"}</definedName>
    <definedName name="김경수3" localSheetId="2" hidden="1">{#N/A,#N/A,FALSE,"단가표지"}</definedName>
    <definedName name="김경수3" hidden="1">{#N/A,#N/A,FALSE,"단가표지"}</definedName>
    <definedName name="김경수5" localSheetId="2" hidden="1">{#N/A,#N/A,FALSE,"골재소요량";#N/A,#N/A,FALSE,"골재소요량"}</definedName>
    <definedName name="김경수5" hidden="1">{#N/A,#N/A,FALSE,"골재소요량";#N/A,#N/A,FALSE,"골재소요량"}</definedName>
    <definedName name="김상원" localSheetId="2" hidden="1">{#N/A,#N/A,FALSE,"골재소요량";#N/A,#N/A,FALSE,"골재소요량"}</definedName>
    <definedName name="김상원" hidden="1">{#N/A,#N/A,FALSE,"골재소요량";#N/A,#N/A,FALSE,"골재소요량"}</definedName>
    <definedName name="내선전공" localSheetId="2">'[10]00하노임'!#REF!</definedName>
    <definedName name="내장공" localSheetId="2">'[10]00하노임'!#REF!</definedName>
    <definedName name="노임" localSheetId="2">#REF!</definedName>
    <definedName name="노임단가" localSheetId="2">#REF!</definedName>
    <definedName name="노즐공" localSheetId="2">'[10]00하노임'!#REF!</definedName>
    <definedName name="ㄷㄷ" localSheetId="2">#REF!</definedName>
    <definedName name="다이아몬드리밍쉘_BX" localSheetId="2">#REF!</definedName>
    <definedName name="다이아몬드리밍쉘_NX" localSheetId="2">#REF!</definedName>
    <definedName name="다이아몬드코아비트_BX" localSheetId="2">#REF!</definedName>
    <definedName name="다이아몬드코아비트_NX" localSheetId="2">#REF!</definedName>
    <definedName name="닥트공" localSheetId="2">'[10]00하노임'!#REF!</definedName>
    <definedName name="댈타5" localSheetId="2">#REF!</definedName>
    <definedName name="더블코아튜브_BX" localSheetId="2">#REF!</definedName>
    <definedName name="더블코아튜브_NX" localSheetId="2">#REF!</definedName>
    <definedName name="도급공사비" localSheetId="2">[15]설계명세서!$H$11</definedName>
    <definedName name="도면" localSheetId="2">#REF!</definedName>
    <definedName name="도배공" localSheetId="2">'[10]00하노임'!#REF!</definedName>
    <definedName name="도장공" localSheetId="2">'[10]00하노임'!#REF!</definedName>
    <definedName name="드라이브파이프_BX" localSheetId="2">#REF!</definedName>
    <definedName name="드라이브파이프_NX" localSheetId="2">#REF!</definedName>
    <definedName name="드라이브파이프슈_BX" localSheetId="2">#REF!</definedName>
    <definedName name="드라이브파이프슈_NX" localSheetId="2">#REF!</definedName>
    <definedName name="드라이브파이프헤드_BX" localSheetId="2">#REF!</definedName>
    <definedName name="드라이브파이프헤드_NX" localSheetId="2">#REF!</definedName>
    <definedName name="드잡이공" localSheetId="2">'[10]00하노임'!#REF!</definedName>
    <definedName name="리밍쉘_BX" localSheetId="2">#REF!</definedName>
    <definedName name="리밍쉘_NX" localSheetId="2">#REF!</definedName>
    <definedName name="ㅁ863" localSheetId="2">#REF!</definedName>
    <definedName name="만득이" localSheetId="2" hidden="1">{#N/A,#N/A,FALSE,"2~8번"}</definedName>
    <definedName name="만득이" hidden="1">{#N/A,#N/A,FALSE,"2~8번"}</definedName>
    <definedName name="맨" localSheetId="2" hidden="1">{#N/A,#N/A,FALSE,"혼합골재"}</definedName>
    <definedName name="맨" hidden="1">{#N/A,#N/A,FALSE,"혼합골재"}</definedName>
    <definedName name="먼득이" localSheetId="2" hidden="1">{#N/A,#N/A,FALSE,"골재소요량";#N/A,#N/A,FALSE,"골재소요량"}</definedName>
    <definedName name="먼득이" hidden="1">{#N/A,#N/A,FALSE,"골재소요량";#N/A,#N/A,FALSE,"골재소요량"}</definedName>
    <definedName name="메탈크라운비트_BX" localSheetId="2">#REF!</definedName>
    <definedName name="메탈크라운비트_NX" localSheetId="2">#REF!</definedName>
    <definedName name="모래" localSheetId="2">#REF!</definedName>
    <definedName name="모빌유" localSheetId="2">#REF!</definedName>
    <definedName name="목" localSheetId="2">#REF!</definedName>
    <definedName name="목도" localSheetId="2">'[10]00하노임'!#REF!</definedName>
    <definedName name="목조각공" localSheetId="2">'[10]00하노임'!#REF!</definedName>
    <definedName name="못" localSheetId="2">#REF!</definedName>
    <definedName name="무선안테나공" localSheetId="2">'[10]00하노임'!#REF!</definedName>
    <definedName name="뮤" localSheetId="2">#REF!</definedName>
    <definedName name="뮤2" localSheetId="2">#REF!</definedName>
    <definedName name="미스미스타" localSheetId="2">#REF!</definedName>
    <definedName name="미장공" localSheetId="2">'[10]00하노임'!#REF!</definedName>
    <definedName name="ㅂ" localSheetId="2">[18]자재단가!#REF!</definedName>
    <definedName name="방수공" localSheetId="2">'[10]00하노임'!#REF!</definedName>
    <definedName name="방청페인트" localSheetId="2">[14]자재단가!#REF!</definedName>
    <definedName name="버팀목" localSheetId="2">#REF!</definedName>
    <definedName name="버팀목EA" localSheetId="2">#REF!</definedName>
    <definedName name="번호" localSheetId="2">'[19]Sheet1 (2)'!#REF!</definedName>
    <definedName name="벌목부" localSheetId="2">'[10]00하노임'!#REF!</definedName>
    <definedName name="벽체" localSheetId="2" hidden="1">{#N/A,#N/A,FALSE,"혼합골재"}</definedName>
    <definedName name="벽체" hidden="1">{#N/A,#N/A,FALSE,"혼합골재"}</definedName>
    <definedName name="변경" localSheetId="2">#REF!</definedName>
    <definedName name="변전전공" localSheetId="2">'[10]00하노임'!#REF!</definedName>
    <definedName name="보링공" localSheetId="2">#REF!</definedName>
    <definedName name="보링공_지질조사" localSheetId="2">'[10]00하노임'!#REF!</definedName>
    <definedName name="보안공" localSheetId="2">'[10]00하노임'!#REF!</definedName>
    <definedName name="보통인부" localSheetId="2">#REF!</definedName>
    <definedName name="브랑누아" localSheetId="2">#REF!</definedName>
    <definedName name="브랑느아" localSheetId="2">#REF!</definedName>
    <definedName name="브이c" localSheetId="2">#REF!</definedName>
    <definedName name="비계공" localSheetId="2">'[10]00하노임'!#REF!</definedName>
    <definedName name="ㅅ" localSheetId="2">#REF!</definedName>
    <definedName name="산근" localSheetId="2">#REF!</definedName>
    <definedName name="상급원자력기술자" localSheetId="2">'[10]00하노임'!#REF!</definedName>
    <definedName name="샘플라_BX" localSheetId="2">#REF!</definedName>
    <definedName name="샘플라_NX" localSheetId="2">#REF!</definedName>
    <definedName name="샷시공" localSheetId="2">'[10]00하노임'!#REF!</definedName>
    <definedName name="석공" localSheetId="2">'[10]00하노임'!#REF!</definedName>
    <definedName name="선부" localSheetId="2">'[10]00하노임'!#REF!</definedName>
    <definedName name="설계조정율" localSheetId="2">#REF!</definedName>
    <definedName name="설계조정율1" localSheetId="2">#REF!</definedName>
    <definedName name="소" localSheetId="2">#REF!</definedName>
    <definedName name="송전전공" localSheetId="2">'[10]00하노임'!#REF!</definedName>
    <definedName name="송전활선전공" localSheetId="2">'[10]00하노임'!#REF!</definedName>
    <definedName name="수" localSheetId="2">#REF!</definedName>
    <definedName name="수량산근">'[20]수량산근(출력X)'!$A$1:$R$550</definedName>
    <definedName name="수량집계">'[20]표준화수량집계표(출력X)'!$A$1:$I$368</definedName>
    <definedName name="슈_BX" localSheetId="2">#REF!</definedName>
    <definedName name="슈_NX" localSheetId="2">#REF!</definedName>
    <definedName name="승용교" localSheetId="2" hidden="1">{#N/A,#N/A,FALSE,"2~8번"}</definedName>
    <definedName name="승용교" hidden="1">{#N/A,#N/A,FALSE,"2~8번"}</definedName>
    <definedName name="시공측량사" localSheetId="2">'[10]00하노임'!#REF!</definedName>
    <definedName name="시공측량사조수" localSheetId="2">'[10]00하노임'!#REF!</definedName>
    <definedName name="시멘트" localSheetId="2">#REF!</definedName>
    <definedName name="시험보조수" localSheetId="2">'[10]00하노임'!#REF!</definedName>
    <definedName name="시험사1급" localSheetId="2">'[10]00하노임'!#REF!</definedName>
    <definedName name="시험사2급" localSheetId="2">'[10]00하노임'!#REF!</definedName>
    <definedName name="신규" localSheetId="2">#REF!</definedName>
    <definedName name="싱글코아튜브_BX" localSheetId="2">#REF!</definedName>
    <definedName name="싱글코아튜브_NX" localSheetId="2">#REF!</definedName>
    <definedName name="씨" localSheetId="2">#REF!</definedName>
    <definedName name="씨그마ck" localSheetId="2">#REF!</definedName>
    <definedName name="씨그마y" localSheetId="2">#REF!</definedName>
    <definedName name="씬월튜브_BX" localSheetId="2">#REF!</definedName>
    <definedName name="씬월튜브_NX" localSheetId="2">#REF!</definedName>
    <definedName name="ㅇ" localSheetId="2">'[21]00하노임'!$C$4</definedName>
    <definedName name="ㅓ88" localSheetId="2">#REF!</definedName>
    <definedName name="ㅗ104" localSheetId="2">#REF!</definedName>
    <definedName name="ㅗㅅ20" localSheetId="2">#REF!</definedName>
    <definedName name="ㅣㅣ" localSheetId="2" hidden="1">{#N/A,#N/A,FALSE,"골재소요량";#N/A,#N/A,FALSE,"골재소요량"}</definedName>
    <definedName name="ㅣㅣ" hidden="1">{#N/A,#N/A,FALSE,"골재소요량";#N/A,#N/A,FALSE,"골재소요량"}</definedName>
    <definedName name="알파1" localSheetId="2">#REF!</definedName>
    <definedName name="알파2" localSheetId="2">#REF!</definedName>
    <definedName name="알d" localSheetId="2">#REF!</definedName>
    <definedName name="앨c" localSheetId="2">#REF!</definedName>
    <definedName name="앨e" localSheetId="2">#REF!</definedName>
    <definedName name="연마공" localSheetId="2">'[10]00하노임'!#REF!</definedName>
    <definedName name="연암" localSheetId="2">#REF!</definedName>
    <definedName name="영림기사" localSheetId="2">'[22]00상노임'!#REF!</definedName>
    <definedName name="예" localSheetId="2">[23]자재단가!#REF!</definedName>
    <definedName name="예정공정표1" localSheetId="2">[18]자재단가!#REF!</definedName>
    <definedName name="오벽높이" localSheetId="2">#REF!</definedName>
    <definedName name="옹" localSheetId="2" hidden="1">{#N/A,#N/A,FALSE,"골재소요량";#N/A,#N/A,FALSE,"골재소요량"}</definedName>
    <definedName name="옹" hidden="1">{#N/A,#N/A,FALSE,"골재소요량";#N/A,#N/A,FALSE,"골재소요량"}</definedName>
    <definedName name="옹2되" localSheetId="2">#REF!</definedName>
    <definedName name="옹2부" localSheetId="2">#REF!</definedName>
    <definedName name="옹2블캡" localSheetId="2">#REF!</definedName>
    <definedName name="옹2블표" localSheetId="2">#REF!</definedName>
    <definedName name="옹2상" localSheetId="2">#REF!</definedName>
    <definedName name="옹2속" localSheetId="2">#REF!</definedName>
    <definedName name="옹2잔" localSheetId="2">#REF!</definedName>
    <definedName name="옹2잡" localSheetId="2">#REF!</definedName>
    <definedName name="옹2지1" localSheetId="2">#REF!</definedName>
    <definedName name="옹2지2" localSheetId="2">#REF!</definedName>
    <definedName name="옹2지3" localSheetId="2">#REF!</definedName>
    <definedName name="옹2터" localSheetId="2">#REF!</definedName>
    <definedName name="옹2합" localSheetId="2">#REF!</definedName>
    <definedName name="옹되" localSheetId="2">#REF!</definedName>
    <definedName name="옹벽" localSheetId="2" hidden="1">{#N/A,#N/A,FALSE,"혼합골재"}</definedName>
    <definedName name="옹벽" hidden="1">{#N/A,#N/A,FALSE,"혼합골재"}</definedName>
    <definedName name="옹벽수량집계표" localSheetId="2" hidden="1">{#N/A,#N/A,FALSE,"2~8번"}</definedName>
    <definedName name="옹벽수량집계표" hidden="1">{#N/A,#N/A,FALSE,"2~8번"}</definedName>
    <definedName name="옹벽수량집계표총괄" localSheetId="2" hidden="1">{#N/A,#N/A,FALSE,"혼합골재"}</definedName>
    <definedName name="옹벽수량집계표총괄" hidden="1">{#N/A,#N/A,FALSE,"혼합골재"}</definedName>
    <definedName name="옹부" localSheetId="2">#REF!</definedName>
    <definedName name="옹블캡" localSheetId="2">#REF!</definedName>
    <definedName name="옹블표" localSheetId="2">#REF!</definedName>
    <definedName name="옹상" localSheetId="2">#REF!</definedName>
    <definedName name="옹속" localSheetId="2">#REF!</definedName>
    <definedName name="옹잔" localSheetId="2">#REF!</definedName>
    <definedName name="옹잡" localSheetId="2">#REF!</definedName>
    <definedName name="옹지1" localSheetId="2">#REF!</definedName>
    <definedName name="옹지2" localSheetId="2">#REF!</definedName>
    <definedName name="옹지3" localSheetId="2">#REF!</definedName>
    <definedName name="옹터" localSheetId="2">#REF!</definedName>
    <definedName name="옹합" localSheetId="2">#REF!</definedName>
    <definedName name="용접공_일반" localSheetId="2">'[10]00하노임'!#REF!</definedName>
    <definedName name="용접공_철도" localSheetId="2">'[10]00하노임'!#REF!</definedName>
    <definedName name="운전사_기계" localSheetId="2">'[10]00하노임'!#REF!</definedName>
    <definedName name="운전사_운반차" localSheetId="2">'[10]00하노임'!#REF!</definedName>
    <definedName name="월" localSheetId="2">#REF!</definedName>
    <definedName name="위생공" localSheetId="2">'[10]00하노임'!#REF!</definedName>
    <definedName name="유리공" localSheetId="2">'[10]00하노임'!#REF!</definedName>
    <definedName name="이삼" localSheetId="2">#REF!</definedName>
    <definedName name="인쇄비" localSheetId="2">#REF!</definedName>
    <definedName name="인출" localSheetId="2">[24]자재단가!#REF!</definedName>
    <definedName name="일" localSheetId="2">#REF!</definedName>
    <definedName name="자갈" localSheetId="2">#REF!</definedName>
    <definedName name="작업반장" localSheetId="2">'[10]00하노임'!#REF!</definedName>
    <definedName name="잠수부" localSheetId="2">'[10]00하노임'!#REF!</definedName>
    <definedName name="장산교" localSheetId="2">#REF!</definedName>
    <definedName name="저압케이블전공" localSheetId="2">'[10]00하노임'!#REF!</definedName>
    <definedName name="적용단가" localSheetId="2">#REF!</definedName>
    <definedName name="전기공사기사1급" localSheetId="2">'[10]00하노임'!#REF!</definedName>
    <definedName name="전기공사기사2급" localSheetId="2">'[10]00하노임'!#REF!</definedName>
    <definedName name="전자조판료" localSheetId="2">#REF!</definedName>
    <definedName name="전장" localSheetId="2">#REF!</definedName>
    <definedName name="절단공" localSheetId="2">'[10]00하노임'!#REF!</definedName>
    <definedName name="접촉밸브" localSheetId="2">#REF!</definedName>
    <definedName name="정화조" localSheetId="2">#REF!</definedName>
    <definedName name="제도사" localSheetId="2">'[10]00하노임'!#REF!</definedName>
    <definedName name="제철축로공" localSheetId="2">'[10]00하노임'!#REF!</definedName>
    <definedName name="조력공" localSheetId="2">'[10]00하노임'!#REF!</definedName>
    <definedName name="조림인부" localSheetId="2">'[10]00하노임'!#REF!</definedName>
    <definedName name="조합페인트" localSheetId="2">[14]자재단가!#REF!</definedName>
    <definedName name="주형받침" localSheetId="2">#REF!</definedName>
    <definedName name="주형받침EA" localSheetId="2">#REF!</definedName>
    <definedName name="준설선기관사" localSheetId="2">'[10]00하노임'!#REF!</definedName>
    <definedName name="준설선기관장" localSheetId="2">'[10]00하노임'!#REF!</definedName>
    <definedName name="중급기능사" localSheetId="2">#REF!</definedName>
    <definedName name="중급기술자" localSheetId="2">#REF!</definedName>
    <definedName name="중급원자력기술자" localSheetId="2">'[10]00하노임'!#REF!</definedName>
    <definedName name="지붕잇기공" localSheetId="2">'[10]00하노임'!#REF!</definedName>
    <definedName name="직종명" localSheetId="2">#REF!</definedName>
    <definedName name="착암공" localSheetId="2">'[10]00하노임'!#REF!</definedName>
    <definedName name="창호목공" localSheetId="2">'[10]00하노임'!#REF!</definedName>
    <definedName name="책자제본" localSheetId="2">#REF!</definedName>
    <definedName name="철골공" localSheetId="2">'[10]00하노임'!#REF!</definedName>
    <definedName name="철공" localSheetId="2">'[10]00하노임'!#REF!</definedName>
    <definedName name="철근공" localSheetId="2">'[10]00하노임'!#REF!</definedName>
    <definedName name="철도신호공" localSheetId="2">'[10]00하노임'!#REF!</definedName>
    <definedName name="철선" localSheetId="2">#REF!</definedName>
    <definedName name="철판공" localSheetId="2">'[10]00하노임'!#REF!</definedName>
    <definedName name="초급기능사" localSheetId="2">#REF!</definedName>
    <definedName name="초급기술자" localSheetId="2">#REF!</definedName>
    <definedName name="초핑비트_BX" localSheetId="2">#REF!</definedName>
    <definedName name="초핑비트_NX" localSheetId="2">#REF!</definedName>
    <definedName name="총공사비" localSheetId="2">[15]설계명세서!$H$7</definedName>
    <definedName name="출입구" localSheetId="2">#REF!</definedName>
    <definedName name="측부" localSheetId="2">'[10]00하노임'!#REF!</definedName>
    <definedName name="치장벽돌공" localSheetId="2">'[10]00하노임'!#REF!</definedName>
    <definedName name="코아리프트_BX" localSheetId="2">#REF!</definedName>
    <definedName name="코아리프트_NX" localSheetId="2">#REF!</definedName>
    <definedName name="코킹공" localSheetId="2">'[10]00하노임'!#REF!</definedName>
    <definedName name="콘크리트공" localSheetId="2">'[10]00하노임'!#REF!</definedName>
    <definedName name="타일공" localSheetId="2">'[10]00하노임'!#REF!</definedName>
    <definedName name="테이블" localSheetId="2">#REF!</definedName>
    <definedName name="토" localSheetId="2">#REF!</definedName>
    <definedName name="토공_본선환기구" localSheetId="2">#REF!</definedName>
    <definedName name="토사" localSheetId="2">#REF!</definedName>
    <definedName name="통신기능사" localSheetId="2">'[10]00하노임'!#REF!</definedName>
    <definedName name="통신기사1급" localSheetId="2">'[10]00하노임'!#REF!</definedName>
    <definedName name="통신기사2급" localSheetId="2">'[10]00하노임'!#REF!</definedName>
    <definedName name="통신내선공" localSheetId="2">'[10]00하노임'!#REF!</definedName>
    <definedName name="특고압케이블전공" localSheetId="2">'[10]00하노임'!#REF!</definedName>
    <definedName name="특급기술자" localSheetId="2">#REF!</definedName>
    <definedName name="특급원자력비파괴시_험공" localSheetId="2">'[10]00하노임'!#REF!</definedName>
    <definedName name="특수인부" localSheetId="2">#REF!</definedName>
    <definedName name="특수화공" localSheetId="2">'[10]00하노임'!#REF!</definedName>
    <definedName name="파이1" localSheetId="2">#REF!</definedName>
    <definedName name="파이2" localSheetId="2">#REF!</definedName>
    <definedName name="판넬조립공" localSheetId="2">'[10]00하노임'!#REF!</definedName>
    <definedName name="판재" localSheetId="2">#REF!</definedName>
    <definedName name="포대" localSheetId="2">#REF!</definedName>
    <definedName name="포설공" localSheetId="2">'[10]00하노임'!#REF!</definedName>
    <definedName name="포장공" localSheetId="2">'[10]00하노임'!#REF!</definedName>
    <definedName name="표준양식" localSheetId="2">#REF!</definedName>
    <definedName name="품셈">'[20]품셈총괄(출력X)'!$A$3:$I$292</definedName>
    <definedName name="풍화암" localSheetId="2">#REF!</definedName>
    <definedName name="풍화토" localSheetId="2">#REF!</definedName>
    <definedName name="플랜트기계설치공" localSheetId="2">'[10]00하노임'!#REF!</definedName>
    <definedName name="플랜트배관공" localSheetId="2">'[10]00하노임'!#REF!</definedName>
    <definedName name="플랜트용접공" localSheetId="2">'[10]00하노임'!#REF!</definedName>
    <definedName name="플랜트전공" localSheetId="2">'[10]00하노임'!#REF!</definedName>
    <definedName name="필름" localSheetId="2">#REF!</definedName>
    <definedName name="한" localSheetId="2" hidden="1">{#N/A,#N/A,FALSE,"조골재"}</definedName>
    <definedName name="한" hidden="1">{#N/A,#N/A,FALSE,"조골재"}</definedName>
    <definedName name="한독" localSheetId="2">#REF!</definedName>
    <definedName name="한동" localSheetId="2" hidden="1">{#N/A,#N/A,FALSE,"단가표지"}</definedName>
    <definedName name="한동" hidden="1">{#N/A,#N/A,FALSE,"단가표지"}</definedName>
    <definedName name="한식목공" localSheetId="2">'[10]00하노임'!#REF!</definedName>
    <definedName name="한식목공조공" localSheetId="2">'[10]00하노임'!#REF!</definedName>
    <definedName name="한식미장공" localSheetId="2">'[10]00하노임'!#REF!</definedName>
    <definedName name="한식와공" localSheetId="2">'[10]00하노임'!#REF!</definedName>
    <definedName name="합판" localSheetId="2">#REF!</definedName>
    <definedName name="현도사" localSheetId="2">'[10]00하노임'!#REF!</definedName>
    <definedName name="현상" localSheetId="2">#REF!</definedName>
    <definedName name="형틀목공" localSheetId="2">'[10]00하노임'!#REF!</definedName>
    <definedName name="호박돌" localSheetId="2">#REF!</definedName>
    <definedName name="화" localSheetId="2">#REF!</definedName>
    <definedName name="화공" localSheetId="2">'[10]00하노임'!#REF!</definedName>
    <definedName name="화약취급공" localSheetId="2">'[10]00하노임'!#REF!</definedName>
    <definedName name="환기구" localSheetId="2">#REF!</definedName>
    <definedName name="환기덕트1" localSheetId="2">#REF!</definedName>
    <definedName name="환기덕트2" localSheetId="2">#REF!</definedName>
    <definedName name="환기덕트3" localSheetId="2">#REF!</definedName>
    <definedName name="환기덕트4" localSheetId="2">#REF!</definedName>
    <definedName name="휘발유" localSheetId="2">#REF!</definedName>
    <definedName name="A" localSheetId="2">#REF!</definedName>
    <definedName name="A_1" localSheetId="2">#REF!</definedName>
    <definedName name="a_2" localSheetId="2">#REF!</definedName>
    <definedName name="a_3" localSheetId="2">#REF!</definedName>
    <definedName name="A1_E" localSheetId="2">#REF!</definedName>
    <definedName name="A삼" localSheetId="2">#REF!</definedName>
    <definedName name="A이" localSheetId="2">#REF!</definedName>
    <definedName name="A일" localSheetId="2">#REF!</definedName>
    <definedName name="aaa" localSheetId="2">[8]TEBAK2!#REF!</definedName>
    <definedName name="ac" localSheetId="2">#REF!</definedName>
    <definedName name="ag" localSheetId="2">#REF!</definedName>
    <definedName name="an1_ea" localSheetId="2">#REF!</definedName>
    <definedName name="an21_e" localSheetId="2">#REF!</definedName>
    <definedName name="an21_ea" localSheetId="2">#REF!</definedName>
    <definedName name="an22_ea" localSheetId="2">#REF!</definedName>
    <definedName name="ANGLE1" localSheetId="2">#REF!</definedName>
    <definedName name="ANGLE21" localSheetId="2">#REF!</definedName>
    <definedName name="ANGLE22" localSheetId="2">#REF!</definedName>
    <definedName name="B" localSheetId="2">#REF!</definedName>
    <definedName name="B">#REF!</definedName>
    <definedName name="B이" localSheetId="2">#REF!</definedName>
    <definedName name="B일" localSheetId="2">#REF!</definedName>
    <definedName name="B제로" localSheetId="2">#REF!</definedName>
    <definedName name="BBB" localSheetId="2">[9]별표집계!#REF!</definedName>
    <definedName name="BLOCK01">#N/A</definedName>
    <definedName name="BLOCK02">#N/A</definedName>
    <definedName name="br_ea" localSheetId="2">#REF!</definedName>
    <definedName name="BRACING" localSheetId="2">#REF!</definedName>
    <definedName name="C_1" localSheetId="2">#REF!</definedName>
    <definedName name="c_1e" localSheetId="2">#REF!</definedName>
    <definedName name="C_2" localSheetId="2">#REF!</definedName>
    <definedName name="C_2E" localSheetId="2">#REF!</definedName>
    <definedName name="CH" localSheetId="2">#REF!</definedName>
    <definedName name="CH">#REF!</definedName>
    <definedName name="ch_e" localSheetId="2">#REF!</definedName>
    <definedName name="ch_ea" localSheetId="2">#REF!</definedName>
    <definedName name="CHANNEL" localSheetId="2">#REF!</definedName>
    <definedName name="CPU시험기사" localSheetId="2">'[10]00하노임'!#REF!</definedName>
    <definedName name="D" localSheetId="2">#REF!</definedName>
    <definedName name="D">#REF!</definedName>
    <definedName name="D_1" localSheetId="2">#REF!</definedName>
    <definedName name="D_2" localSheetId="2">#REF!</definedName>
    <definedName name="D_3" localSheetId="2">#REF!</definedName>
    <definedName name="D_4" localSheetId="2">#REF!</definedName>
    <definedName name="d1_e" localSheetId="2">#REF!</definedName>
    <definedName name="d1_ea" localSheetId="2">#REF!</definedName>
    <definedName name="D2_E" localSheetId="2">#REF!</definedName>
    <definedName name="d3_e" localSheetId="2">#REF!</definedName>
    <definedName name="d3_ea" localSheetId="2">#REF!</definedName>
    <definedName name="d4_e" localSheetId="2">#REF!</definedName>
    <definedName name="d4_ea" localSheetId="2">#REF!</definedName>
    <definedName name="_xlnm.Database">#REF!</definedName>
    <definedName name="DD" localSheetId="2">#REF!</definedName>
    <definedName name="DDD" localSheetId="2" hidden="1">{#N/A,#N/A,FALSE,"2~8번"}</definedName>
    <definedName name="DDD" hidden="1">{#N/A,#N/A,FALSE,"2~8번"}</definedName>
    <definedName name="deck" localSheetId="2">#REF!</definedName>
    <definedName name="deck_ea" localSheetId="2">#REF!</definedName>
    <definedName name="ds" localSheetId="2">#REF!</definedName>
    <definedName name="E_1" localSheetId="2">#REF!</definedName>
    <definedName name="e_2" localSheetId="2">#REF!</definedName>
    <definedName name="e1_e" localSheetId="2">#REF!</definedName>
    <definedName name="e1_ea" localSheetId="2">#REF!</definedName>
    <definedName name="e2_e" localSheetId="2">#REF!</definedName>
    <definedName name="e2_ea" localSheetId="2">#REF!</definedName>
    <definedName name="ELEV1" localSheetId="2">#REF!</definedName>
    <definedName name="ELEV2" localSheetId="2">#REF!</definedName>
    <definedName name="esteban" localSheetId="2" hidden="1">{#N/A,#N/A,FALSE,"골재소요량";#N/A,#N/A,FALSE,"골재소요량"}</definedName>
    <definedName name="esteban" hidden="1">{#N/A,#N/A,FALSE,"골재소요량";#N/A,#N/A,FALSE,"골재소요량"}</definedName>
    <definedName name="F이" localSheetId="2">#REF!</definedName>
    <definedName name="F일" localSheetId="2">#REF!</definedName>
    <definedName name="fdjk" localSheetId="2" hidden="1">{#N/A,#N/A,FALSE,"골재소요량";#N/A,#N/A,FALSE,"골재소요량"}</definedName>
    <definedName name="fdjk" hidden="1">{#N/A,#N/A,FALSE,"골재소요량";#N/A,#N/A,FALSE,"골재소요량"}</definedName>
    <definedName name="ft" localSheetId="2">#REF!</definedName>
    <definedName name="G" localSheetId="2">#REF!</definedName>
    <definedName name="G">#REF!</definedName>
    <definedName name="GHHJ" localSheetId="2">#REF!</definedName>
    <definedName name="gt" localSheetId="2">#REF!</definedName>
    <definedName name="H" localSheetId="2">#REF!</definedName>
    <definedName name="H_1" localSheetId="2">#REF!</definedName>
    <definedName name="H_2" localSheetId="2">#REF!</definedName>
    <definedName name="h_pile" localSheetId="2">#REF!</definedName>
    <definedName name="h_pileea" localSheetId="2">#REF!</definedName>
    <definedName name="H_W설치기사" localSheetId="2">'[10]00하노임'!#REF!</definedName>
    <definedName name="H_W시험기사" localSheetId="2">'[10]00하노임'!#REF!</definedName>
    <definedName name="H사" localSheetId="2">#REF!</definedName>
    <definedName name="H삼" localSheetId="2">#REF!</definedName>
    <definedName name="H이" localSheetId="2">#REF!</definedName>
    <definedName name="H일" localSheetId="2">#REF!</definedName>
    <definedName name="Hs" localSheetId="2">#REF!</definedName>
    <definedName name="I_BEAM" localSheetId="2">#REF!</definedName>
    <definedName name="I_EA" localSheetId="2">#REF!</definedName>
    <definedName name="id_공통공사비" localSheetId="0">[11]내역색인!#REF!</definedName>
    <definedName name="INT" localSheetId="2">#REF!</definedName>
    <definedName name="J" localSheetId="2">[12]자재단가!#REF!</definedName>
    <definedName name="J_1" localSheetId="2">#REF!</definedName>
    <definedName name="j1_e" localSheetId="2">#REF!</definedName>
    <definedName name="j1_ea" localSheetId="2">#REF!</definedName>
    <definedName name="JACK" localSheetId="2">#REF!</definedName>
    <definedName name="jack_ea" localSheetId="2">#REF!</definedName>
    <definedName name="k" localSheetId="2" hidden="1">{#N/A,#N/A,FALSE,"조골재"}</definedName>
    <definedName name="k" hidden="1">{#N/A,#N/A,FALSE,"조골재"}</definedName>
    <definedName name="Ka일" localSheetId="2">#REF!</definedName>
    <definedName name="Ka투" localSheetId="2">#REF!</definedName>
    <definedName name="Kea" localSheetId="2">#REF!</definedName>
    <definedName name="Kh" localSheetId="2">#REF!</definedName>
    <definedName name="Ko" localSheetId="2">#REF!</definedName>
    <definedName name="Kv" localSheetId="2">#REF!</definedName>
    <definedName name="L" localSheetId="2">#REF!</definedName>
    <definedName name="L_1" localSheetId="2">#REF!</definedName>
    <definedName name="l1_ea" localSheetId="2">#REF!</definedName>
    <definedName name="LS" localSheetId="2">#REF!</definedName>
    <definedName name="ls_ea" localSheetId="2">#REF!</definedName>
    <definedName name="MaH" localSheetId="2">#REF!</definedName>
    <definedName name="MM" localSheetId="2" hidden="1">{#N/A,#N/A,FALSE,"단가표지"}</definedName>
    <definedName name="MM" hidden="1">{#N/A,#N/A,FALSE,"단가표지"}</definedName>
    <definedName name="mmm" localSheetId="2" hidden="1">{#N/A,#N/A,FALSE,"단가표지"}</definedName>
    <definedName name="mmm" hidden="1">{#N/A,#N/A,FALSE,"단가표지"}</definedName>
    <definedName name="n이" localSheetId="2">#REF!</definedName>
    <definedName name="n이_1" localSheetId="2">#REF!</definedName>
    <definedName name="n이_2" localSheetId="2">#REF!</definedName>
    <definedName name="n일" localSheetId="2">#REF!</definedName>
    <definedName name="Pa" localSheetId="2">#REF!</definedName>
    <definedName name="pa삼" localSheetId="2">#REF!</definedName>
    <definedName name="Pa오" localSheetId="2">#REF!</definedName>
    <definedName name="pi_e" localSheetId="2">#REF!</definedName>
    <definedName name="pi_ea" localSheetId="2">#REF!</definedName>
    <definedName name="piece" localSheetId="2">#REF!</definedName>
    <definedName name="pile길이" localSheetId="2">#REF!</definedName>
    <definedName name="_xlnm.Print_Area" localSheetId="3">'공정표(1차)'!$A$1:$O$12</definedName>
    <definedName name="_xlnm.Print_Area" localSheetId="4">'공정표(2차)'!$A$1:$K$12</definedName>
    <definedName name="_xlnm.Print_Area" localSheetId="1">내역!$A$1:$T$113</definedName>
    <definedName name="_xlnm.Print_Area" localSheetId="0">예산서!$A$1:$F$20</definedName>
    <definedName name="_xlnm.Print_Area" localSheetId="2">[13]설계기준!#REF!</definedName>
    <definedName name="_xlnm.Print_Area">#REF!</definedName>
    <definedName name="PRINT_AREA_MI" localSheetId="2">#REF!</definedName>
    <definedName name="PRINT_AREA_MI">#N/A</definedName>
    <definedName name="_xlnm.Print_Titles" localSheetId="2">#REF!</definedName>
    <definedName name="_xlnm.Print_Titles">#N/A</definedName>
    <definedName name="PRINT_TITLES_MI" localSheetId="2">#REF!</definedName>
    <definedName name="PRINT_TITLES_MI">#N/A</definedName>
    <definedName name="PVC호스_D25" localSheetId="2">#REF!</definedName>
    <definedName name="PVC호스_D40" localSheetId="2">[14]자재단가!#REF!</definedName>
    <definedName name="PVCPIPE" localSheetId="2">#REF!</definedName>
    <definedName name="q디" localSheetId="2">#REF!</definedName>
    <definedName name="q앨" localSheetId="2">#REF!</definedName>
    <definedName name="Qe앨" localSheetId="2">#REF!</definedName>
    <definedName name="qu" localSheetId="2">#REF!</definedName>
    <definedName name="_xlnm.Recorder" localSheetId="2">#REF!</definedName>
    <definedName name="Rl이" localSheetId="2">#REF!</definedName>
    <definedName name="Rl일" localSheetId="2">#REF!</definedName>
    <definedName name="ROCK1" localSheetId="2">#REF!</definedName>
    <definedName name="rock1_e" localSheetId="2">#REF!</definedName>
    <definedName name="rock1_ea" localSheetId="2">#REF!</definedName>
    <definedName name="ROCK2" localSheetId="2">#REF!</definedName>
    <definedName name="rock2_e" localSheetId="2">#REF!</definedName>
    <definedName name="rock2_ea" localSheetId="2">#REF!</definedName>
    <definedName name="ROCK3" localSheetId="2">#REF!</definedName>
    <definedName name="rock3_e" localSheetId="2">#REF!</definedName>
    <definedName name="rock3_ea" localSheetId="2">#REF!</definedName>
    <definedName name="ROCK4" localSheetId="2">#REF!</definedName>
    <definedName name="rock4_e" localSheetId="2">#REF!</definedName>
    <definedName name="rock4_ea" localSheetId="2">#REF!</definedName>
    <definedName name="S" localSheetId="2">#REF!</definedName>
    <definedName name="S">#REF!</definedName>
    <definedName name="S_1" localSheetId="2">#REF!</definedName>
    <definedName name="S_W시험기사" localSheetId="2">'[10]00하노임'!#REF!</definedName>
    <definedName name="saj" localSheetId="2" hidden="1">{#N/A,#N/A,FALSE,"단가표지"}</definedName>
    <definedName name="saj" hidden="1">{#N/A,#N/A,FALSE,"단가표지"}</definedName>
    <definedName name="sb_공통공사비" localSheetId="0">[11]표준내역!#REF!</definedName>
    <definedName name="sb_단위시설별공사비" localSheetId="0">[11]표준내역!#REF!</definedName>
    <definedName name="sb010_가설공사_1" localSheetId="0">[11]표준내역!#REF!</definedName>
    <definedName name="sb020_가설공사_2" localSheetId="0">[11]표준내역!#REF!</definedName>
    <definedName name="sb030_공통장비비" localSheetId="0">[11]표준내역!#REF!</definedName>
    <definedName name="sb040_현장관리비" localSheetId="0">[11]표준내역!#REF!</definedName>
    <definedName name="sb050_기타공통비" localSheetId="0">[11]표준내역!#REF!</definedName>
    <definedName name="sb117_수장공사_2" localSheetId="0">[11]표준내역!#REF!</definedName>
    <definedName name="sb201_창고" localSheetId="0">[11]표준내역!#REF!</definedName>
    <definedName name="sb202_경비실" localSheetId="0">[11]표준내역!#REF!</definedName>
    <definedName name="sb203_기타경비시설" localSheetId="0">[11]표준내역!#REF!</definedName>
    <definedName name="sb204_차고" localSheetId="0">[11]표준내역!#REF!</definedName>
    <definedName name="sb402_식재_파종" localSheetId="0">[11]표준내역!#REF!</definedName>
    <definedName name="sb503_기타경계시설" localSheetId="0">[11]표준내역!#REF!</definedName>
    <definedName name="sheet" localSheetId="2" hidden="1">{#N/A,#N/A,FALSE,"골재소요량";#N/A,#N/A,FALSE,"골재소요량"}</definedName>
    <definedName name="sheet" hidden="1">{#N/A,#N/A,FALSE,"골재소요량";#N/A,#N/A,FALSE,"골재소요량"}</definedName>
    <definedName name="sigy" localSheetId="2">#REF!</definedName>
    <definedName name="STRUT" localSheetId="2">#REF!</definedName>
    <definedName name="STRUT_E" localSheetId="2">#REF!</definedName>
    <definedName name="STRUT_EA" localSheetId="2">#REF!</definedName>
    <definedName name="STRUT_EA1" localSheetId="2">#REF!</definedName>
    <definedName name="su" localSheetId="2" hidden="1">{#N/A,#N/A,FALSE,"골재소요량";#N/A,#N/A,FALSE,"골재소요량"}</definedName>
    <definedName name="su" hidden="1">{#N/A,#N/A,FALSE,"골재소요량";#N/A,#N/A,FALSE,"골재소요량"}</definedName>
    <definedName name="Tb" localSheetId="2">#REF!</definedName>
    <definedName name="Tba" localSheetId="2">#REF!</definedName>
    <definedName name="tc" localSheetId="2">#REF!</definedName>
    <definedName name="Ted" localSheetId="2">#REF!</definedName>
    <definedName name="Tel" localSheetId="2">#REF!</definedName>
    <definedName name="Tl" localSheetId="2">#REF!</definedName>
    <definedName name="Tra" localSheetId="2">#REF!</definedName>
    <definedName name="Tsa" localSheetId="2">#REF!</definedName>
    <definedName name="type_a1" localSheetId="2">#REF!</definedName>
    <definedName name="type_a2" localSheetId="2">#REF!</definedName>
    <definedName name="type_a3" localSheetId="2">#REF!</definedName>
    <definedName name="type_b" localSheetId="2">#REF!</definedName>
    <definedName name="type_c" localSheetId="2">#REF!</definedName>
    <definedName name="type_d1" localSheetId="2">#REF!</definedName>
    <definedName name="type_d2" localSheetId="2">#REF!</definedName>
    <definedName name="type1" localSheetId="2">#REF!</definedName>
    <definedName name="type2" localSheetId="2">#REF!</definedName>
    <definedName name="type3" localSheetId="2">#REF!</definedName>
    <definedName name="WALE" localSheetId="2">#REF!</definedName>
    <definedName name="wale_e" localSheetId="2">#REF!</definedName>
    <definedName name="wale_ea" localSheetId="2">#REF!</definedName>
    <definedName name="wrn.2번." localSheetId="2" hidden="1">{#N/A,#N/A,FALSE,"2~8번"}</definedName>
    <definedName name="wrn.2번." hidden="1">{#N/A,#N/A,FALSE,"2~8번"}</definedName>
    <definedName name="wrn.골재소요량." localSheetId="2" hidden="1">{#N/A,#N/A,FALSE,"골재소요량";#N/A,#N/A,FALSE,"골재소요량"}</definedName>
    <definedName name="wrn.골재소요량." hidden="1">{#N/A,#N/A,FALSE,"골재소요량";#N/A,#N/A,FALSE,"골재소요량"}</definedName>
    <definedName name="wrn.단가표지." localSheetId="2" hidden="1">{#N/A,#N/A,FALSE,"단가표지"}</definedName>
    <definedName name="wrn.단가표지." hidden="1">{#N/A,#N/A,FALSE,"단가표지"}</definedName>
    <definedName name="wrn.운반시간." localSheetId="2" hidden="1">{#N/A,#N/A,FALSE,"운반시간"}</definedName>
    <definedName name="wrn.운반시간." hidden="1">{#N/A,#N/A,FALSE,"운반시간"}</definedName>
    <definedName name="wrn.조골재." localSheetId="2" hidden="1">{#N/A,#N/A,FALSE,"조골재"}</definedName>
    <definedName name="wrn.조골재." hidden="1">{#N/A,#N/A,FALSE,"조골재"}</definedName>
    <definedName name="wrn.표지목차." localSheetId="2" hidden="1">{#N/A,#N/A,FALSE,"표지목차"}</definedName>
    <definedName name="wrn.표지목차." hidden="1">{#N/A,#N/A,FALSE,"표지목차"}</definedName>
    <definedName name="wrn.혼합골재." localSheetId="2" hidden="1">{#N/A,#N/A,FALSE,"혼합골재"}</definedName>
    <definedName name="wrn.혼합골재." hidden="1">{#N/A,#N/A,FALSE,"혼합골재"}</definedName>
    <definedName name="Ws삼" localSheetId="2">#REF!</definedName>
    <definedName name="Ws이" localSheetId="2">#REF!</definedName>
    <definedName name="Ws일" localSheetId="2">#REF!</definedName>
    <definedName name="WT1B" localSheetId="2">#REF!</definedName>
    <definedName name="WT1BA" localSheetId="2">#REF!</definedName>
    <definedName name="WT1BB" localSheetId="2">#REF!</definedName>
    <definedName name="WT1H" localSheetId="2">#REF!</definedName>
    <definedName name="WT1HA" localSheetId="2">#REF!</definedName>
    <definedName name="WT1HB" localSheetId="2">#REF!</definedName>
    <definedName name="WT1HC" localSheetId="2">#REF!</definedName>
    <definedName name="WT1T" localSheetId="2">#REF!</definedName>
    <definedName name="WT2B" localSheetId="2">#REF!</definedName>
    <definedName name="WT2BA" localSheetId="2">#REF!</definedName>
    <definedName name="WT2BB" localSheetId="2">#REF!</definedName>
    <definedName name="WT2BD" localSheetId="2">#REF!</definedName>
    <definedName name="WT2H" localSheetId="2">#REF!</definedName>
    <definedName name="WT2HA" localSheetId="2">#REF!</definedName>
    <definedName name="WT2HB" localSheetId="2">#REF!</definedName>
    <definedName name="WT2HC" localSheetId="2">#REF!</definedName>
    <definedName name="WT2HD" localSheetId="2">#REF!</definedName>
    <definedName name="WT2HE" localSheetId="2">#REF!</definedName>
    <definedName name="WT2HF" localSheetId="2">#REF!</definedName>
    <definedName name="WT2T" localSheetId="2">#REF!</definedName>
    <definedName name="y" localSheetId="2">#REF!</definedName>
    <definedName name="y">#REF!</definedName>
    <definedName name="zuu" localSheetId="2" hidden="1">{#N/A,#N/A,FALSE,"골재소요량";#N/A,#N/A,FALSE,"골재소요량"}</definedName>
    <definedName name="zuu" hidden="1">{#N/A,#N/A,FALSE,"골재소요량";#N/A,#N/A,FALSE,"골재소요량"}</definedName>
  </definedNames>
  <calcPr calcId="125725"/>
</workbook>
</file>

<file path=xl/calcChain.xml><?xml version="1.0" encoding="utf-8"?>
<calcChain xmlns="http://schemas.openxmlformats.org/spreadsheetml/2006/main">
  <c r="D17" i="32"/>
  <c r="R101" i="27"/>
  <c r="S24"/>
  <c r="S23"/>
  <c r="S22"/>
  <c r="S40"/>
  <c r="S38"/>
  <c r="S37"/>
  <c r="S36"/>
  <c r="S26"/>
  <c r="T40"/>
  <c r="T24"/>
  <c r="T23"/>
  <c r="F56"/>
  <c r="R34"/>
  <c r="R33"/>
  <c r="R32"/>
  <c r="R30"/>
  <c r="P30"/>
  <c r="Q31"/>
  <c r="Q30"/>
  <c r="Q29"/>
  <c r="Q27"/>
  <c r="P27"/>
  <c r="O29"/>
  <c r="O30"/>
  <c r="O35"/>
  <c r="O27"/>
  <c r="A3" i="32"/>
  <c r="O41" i="27"/>
  <c r="N59" l="1"/>
  <c r="P72" l="1"/>
  <c r="L60"/>
  <c r="J82" l="1"/>
  <c r="P82" s="1"/>
  <c r="F7"/>
  <c r="R97"/>
  <c r="D14" i="32" s="1"/>
  <c r="D15"/>
  <c r="N61" i="27" l="1"/>
  <c r="H62"/>
  <c r="O33"/>
  <c r="O39"/>
  <c r="O32"/>
  <c r="J59"/>
  <c r="Q59" s="1"/>
  <c r="J58" s="1"/>
  <c r="L108"/>
  <c r="O31"/>
  <c r="O38"/>
  <c r="O34"/>
  <c r="O58" l="1"/>
  <c r="F55" l="1"/>
  <c r="T22"/>
  <c r="T25" s="1"/>
  <c r="S33"/>
  <c r="T33" s="1"/>
  <c r="S34"/>
  <c r="S32"/>
  <c r="T32" s="1"/>
  <c r="S41"/>
  <c r="T41" s="1"/>
  <c r="S27"/>
  <c r="S28"/>
  <c r="S29"/>
  <c r="S30"/>
  <c r="S31"/>
  <c r="S39"/>
  <c r="T39" s="1"/>
  <c r="S35"/>
  <c r="T35" s="1"/>
  <c r="T38" l="1"/>
  <c r="T36"/>
  <c r="T37"/>
  <c r="T29"/>
  <c r="T44"/>
  <c r="T26"/>
  <c r="T31"/>
  <c r="T34"/>
  <c r="T43"/>
  <c r="T28"/>
  <c r="T30"/>
  <c r="T27"/>
  <c r="D64" l="1"/>
  <c r="T42"/>
  <c r="L64"/>
  <c r="T45"/>
  <c r="G64"/>
  <c r="O64" l="1"/>
  <c r="F68" s="1"/>
  <c r="T46"/>
  <c r="F67" l="1"/>
  <c r="L67" s="1"/>
  <c r="J71" s="1"/>
  <c r="P71" s="1"/>
  <c r="J81" s="1"/>
  <c r="P81" s="1"/>
  <c r="C95" s="1"/>
  <c r="R95" s="1"/>
  <c r="D13" i="32" s="1"/>
  <c r="J68" i="27" l="1"/>
  <c r="L68" s="1"/>
  <c r="J73" s="1"/>
  <c r="P73" s="1"/>
  <c r="Q77" s="1"/>
  <c r="J83" l="1"/>
  <c r="P83" s="1"/>
  <c r="C93" s="1"/>
  <c r="R93" s="1"/>
  <c r="D12" i="32" s="1"/>
  <c r="P84" i="27" l="1"/>
  <c r="D8" i="32" l="1"/>
  <c r="C89" i="27"/>
  <c r="J86"/>
  <c r="R86" s="1"/>
  <c r="D9" i="32" s="1"/>
  <c r="F89" i="27" l="1"/>
  <c r="R89" s="1"/>
  <c r="D10" i="32" l="1"/>
  <c r="F108" i="27"/>
  <c r="R108" s="1"/>
  <c r="D16" i="32" s="1"/>
  <c r="D11" s="1"/>
  <c r="H29" i="7"/>
  <c r="B32" s="1"/>
  <c r="G15"/>
  <c r="I15" s="1"/>
  <c r="I16" s="1"/>
  <c r="G12"/>
  <c r="I12" s="1"/>
  <c r="I13" s="1"/>
  <c r="R110" i="27" l="1"/>
  <c r="D18" i="32"/>
  <c r="D19" s="1"/>
  <c r="D20" s="1"/>
  <c r="I17" i="7"/>
  <c r="I19" s="1"/>
  <c r="F32" s="1"/>
  <c r="J32" s="1"/>
  <c r="R111" i="27" l="1"/>
  <c r="Q113"/>
</calcChain>
</file>

<file path=xl/sharedStrings.xml><?xml version="1.0" encoding="utf-8"?>
<sst xmlns="http://schemas.openxmlformats.org/spreadsheetml/2006/main" count="361" uniqueCount="265">
  <si>
    <t>×</t>
  </si>
  <si>
    <t>1. 용 역 명</t>
    <phoneticPr fontId="43" type="noConversion"/>
  </si>
  <si>
    <t>:</t>
    <phoneticPr fontId="43" type="noConversion"/>
  </si>
  <si>
    <t xml:space="preserve"> </t>
    <phoneticPr fontId="43" type="noConversion"/>
  </si>
  <si>
    <t>2. 적용기준</t>
    <phoneticPr fontId="43" type="noConversion"/>
  </si>
  <si>
    <t>가. 적용공사비</t>
    <phoneticPr fontId="43" type="noConversion"/>
  </si>
  <si>
    <t>원</t>
    <phoneticPr fontId="43" type="noConversion"/>
  </si>
  <si>
    <t>착수후</t>
    <phoneticPr fontId="43" type="noConversion"/>
  </si>
  <si>
    <t>일</t>
    <phoneticPr fontId="43" type="noConversion"/>
  </si>
  <si>
    <t>(</t>
    <phoneticPr fontId="43" type="noConversion"/>
  </si>
  <si>
    <t>)</t>
    <phoneticPr fontId="43" type="noConversion"/>
  </si>
  <si>
    <t>×</t>
    <phoneticPr fontId="43" type="noConversion"/>
  </si>
  <si>
    <t>=</t>
    <phoneticPr fontId="43" type="noConversion"/>
  </si>
  <si>
    <t>+</t>
    <phoneticPr fontId="43" type="noConversion"/>
  </si>
  <si>
    <t>%</t>
    <phoneticPr fontId="43" type="noConversion"/>
  </si>
  <si>
    <t>소       계</t>
    <phoneticPr fontId="43" type="noConversion"/>
  </si>
  <si>
    <t xml:space="preserve">      =</t>
    <phoneticPr fontId="43" type="noConversion"/>
  </si>
  <si>
    <t>라. 직접 경비</t>
    <phoneticPr fontId="43" type="noConversion"/>
  </si>
  <si>
    <t>1) 주재비 (상주 직접인건비의 30%)</t>
    <phoneticPr fontId="43" type="noConversion"/>
  </si>
  <si>
    <t>2) 출장비 (비상주 직접인건비의 10%)</t>
    <phoneticPr fontId="43" type="noConversion"/>
  </si>
  <si>
    <t>4) 도서인쇄비</t>
    <phoneticPr fontId="43" type="noConversion"/>
  </si>
  <si>
    <t xml:space="preserve">   가) 비계상 비용 (PC사용)</t>
    <phoneticPr fontId="43" type="noConversion"/>
  </si>
  <si>
    <t>=</t>
    <phoneticPr fontId="41" type="noConversion"/>
  </si>
  <si>
    <t>-</t>
    <phoneticPr fontId="41" type="noConversion"/>
  </si>
  <si>
    <t>:</t>
    <phoneticPr fontId="41" type="noConversion"/>
  </si>
  <si>
    <t>■ 예정 공정표</t>
    <phoneticPr fontId="41" type="noConversion"/>
  </si>
  <si>
    <t>공사명 : 인천 영종지역 전기공급시설 전력구공사 (영종-중산 1차)</t>
    <phoneticPr fontId="41" type="noConversion"/>
  </si>
  <si>
    <t>공 기</t>
    <phoneticPr fontId="41" type="noConversion"/>
  </si>
  <si>
    <t>공사 착공 후 360일</t>
    <phoneticPr fontId="41" type="noConversion"/>
  </si>
  <si>
    <t>비 고</t>
    <phoneticPr fontId="41" type="noConversion"/>
  </si>
  <si>
    <t>공 종</t>
    <phoneticPr fontId="41" type="noConversion"/>
  </si>
  <si>
    <t>1. 작업준비공</t>
    <phoneticPr fontId="41" type="noConversion"/>
  </si>
  <si>
    <t>2. 전력구공</t>
    <phoneticPr fontId="41" type="noConversion"/>
  </si>
  <si>
    <t>가시설공</t>
    <phoneticPr fontId="41" type="noConversion"/>
  </si>
  <si>
    <t>토      공</t>
    <phoneticPr fontId="41" type="noConversion"/>
  </si>
  <si>
    <t>구조물공</t>
    <phoneticPr fontId="41" type="noConversion"/>
  </si>
  <si>
    <t>3. 맨홀 및 분기구공</t>
    <phoneticPr fontId="41" type="noConversion"/>
  </si>
  <si>
    <t>m</t>
    <phoneticPr fontId="41" type="noConversion"/>
  </si>
  <si>
    <t>4. 부 대 공</t>
    <phoneticPr fontId="41" type="noConversion"/>
  </si>
  <si>
    <t>■ 예정 공정표</t>
    <phoneticPr fontId="41" type="noConversion"/>
  </si>
  <si>
    <t>공사명 : 인천 영종지역 전기공급시설 전력구공사 (영종-중산 2차)</t>
    <phoneticPr fontId="41" type="noConversion"/>
  </si>
  <si>
    <t>공 기</t>
    <phoneticPr fontId="41" type="noConversion"/>
  </si>
  <si>
    <t>공사 착공 후 240일</t>
    <phoneticPr fontId="41" type="noConversion"/>
  </si>
  <si>
    <t>비 고</t>
    <phoneticPr fontId="41" type="noConversion"/>
  </si>
  <si>
    <t>공 종</t>
    <phoneticPr fontId="41" type="noConversion"/>
  </si>
  <si>
    <t>1. 작업준비공</t>
    <phoneticPr fontId="41" type="noConversion"/>
  </si>
  <si>
    <t>2. 관로공</t>
    <phoneticPr fontId="41" type="noConversion"/>
  </si>
  <si>
    <t>가시설공(차수포함)</t>
    <phoneticPr fontId="41" type="noConversion"/>
  </si>
  <si>
    <t>토     공</t>
    <phoneticPr fontId="41" type="noConversion"/>
  </si>
  <si>
    <t>부설공</t>
    <phoneticPr fontId="41" type="noConversion"/>
  </si>
  <si>
    <t>3. 맨홀</t>
    <phoneticPr fontId="41" type="noConversion"/>
  </si>
  <si>
    <t>가시설공(차수포함)</t>
    <phoneticPr fontId="41" type="noConversion"/>
  </si>
  <si>
    <t>토    공</t>
    <phoneticPr fontId="41" type="noConversion"/>
  </si>
  <si>
    <t>구조물공</t>
    <phoneticPr fontId="41" type="noConversion"/>
  </si>
  <si>
    <t>4. 부 대 공</t>
    <phoneticPr fontId="41" type="noConversion"/>
  </si>
  <si>
    <t>자 재 단 가</t>
    <phoneticPr fontId="43" type="noConversion"/>
  </si>
  <si>
    <t>품      명</t>
    <phoneticPr fontId="43" type="noConversion"/>
  </si>
  <si>
    <t>규    격</t>
    <phoneticPr fontId="43" type="noConversion"/>
  </si>
  <si>
    <t>수량</t>
    <phoneticPr fontId="43" type="noConversion"/>
  </si>
  <si>
    <t>단위</t>
    <phoneticPr fontId="43" type="noConversion"/>
  </si>
  <si>
    <t>단     가</t>
    <phoneticPr fontId="43" type="noConversion"/>
  </si>
  <si>
    <t>비            고</t>
    <phoneticPr fontId="43" type="noConversion"/>
  </si>
  <si>
    <t>베르나</t>
    <phoneticPr fontId="43" type="noConversion"/>
  </si>
  <si>
    <t>1,400cc</t>
    <phoneticPr fontId="43" type="noConversion"/>
  </si>
  <si>
    <t>대</t>
    <phoneticPr fontId="43" type="noConversion"/>
  </si>
  <si>
    <t xml:space="preserve"> 휘  발  유</t>
    <phoneticPr fontId="43" type="noConversion"/>
  </si>
  <si>
    <t>무  연</t>
    <phoneticPr fontId="43" type="noConversion"/>
  </si>
  <si>
    <t>L</t>
    <phoneticPr fontId="43" type="noConversion"/>
  </si>
  <si>
    <t>기 계 경  비</t>
    <phoneticPr fontId="43" type="noConversion"/>
  </si>
  <si>
    <t>차 량 명 : 베르나 1,400cc</t>
    <phoneticPr fontId="43" type="noConversion"/>
  </si>
  <si>
    <t>명              칭</t>
    <phoneticPr fontId="43" type="noConversion"/>
  </si>
  <si>
    <t>수  량</t>
    <phoneticPr fontId="43" type="noConversion"/>
  </si>
  <si>
    <t>단   가</t>
    <phoneticPr fontId="43" type="noConversion"/>
  </si>
  <si>
    <t>금   액</t>
    <phoneticPr fontId="43" type="noConversion"/>
  </si>
  <si>
    <t>비          고</t>
    <phoneticPr fontId="43" type="noConversion"/>
  </si>
  <si>
    <t>경   비    차량손료</t>
    <phoneticPr fontId="43" type="noConversion"/>
  </si>
  <si>
    <t>천원</t>
    <phoneticPr fontId="43" type="noConversion"/>
  </si>
  <si>
    <t>＊ 소    계</t>
    <phoneticPr fontId="43" type="noConversion"/>
  </si>
  <si>
    <t>재 료 비    휘 발 유</t>
    <phoneticPr fontId="43" type="noConversion"/>
  </si>
  <si>
    <t>10L/일 /8시간</t>
    <phoneticPr fontId="43" type="noConversion"/>
  </si>
  <si>
    <t xml:space="preserve">               잡     품</t>
    <phoneticPr fontId="43" type="noConversion"/>
  </si>
  <si>
    <t>＊ 총    계</t>
    <phoneticPr fontId="43" type="noConversion"/>
  </si>
  <si>
    <t xml:space="preserve">  1.차량대수 : 공사비1,000억 미만 ⇒ 승용차 배기량2,000CC이하 1대</t>
    <phoneticPr fontId="43" type="noConversion"/>
  </si>
  <si>
    <t xml:space="preserve">  2. 차량운행 경비</t>
    <phoneticPr fontId="43" type="noConversion"/>
  </si>
  <si>
    <t xml:space="preserve">  </t>
    <phoneticPr fontId="43" type="noConversion"/>
  </si>
  <si>
    <t>시간당 손료계수 : 1,547 × 10-7</t>
    <phoneticPr fontId="43" type="noConversion"/>
  </si>
  <si>
    <t>차량운행 산정일수 : 22일/월(휴알근무 제외)</t>
    <phoneticPr fontId="43" type="noConversion"/>
  </si>
  <si>
    <t>주    연     료 : 휘발유 10 ℓ/일</t>
    <phoneticPr fontId="43" type="noConversion"/>
  </si>
  <si>
    <t>잡          품 : 주연료비의 10 %</t>
    <phoneticPr fontId="43" type="noConversion"/>
  </si>
  <si>
    <t>시간</t>
    <phoneticPr fontId="43" type="noConversion"/>
  </si>
  <si>
    <t>■  차 량 비</t>
    <phoneticPr fontId="43" type="noConversion"/>
  </si>
  <si>
    <t>원/시간</t>
    <phoneticPr fontId="43" type="noConversion"/>
  </si>
  <si>
    <r>
      <t xml:space="preserve">차량가격 : 10,260,000원                                                     </t>
    </r>
    <r>
      <rPr>
        <b/>
        <sz val="10"/>
        <rFont val="굴림"/>
        <family val="3"/>
        <charset val="129"/>
      </rPr>
      <t>시간당 손료</t>
    </r>
    <phoneticPr fontId="43" type="noConversion"/>
  </si>
  <si>
    <t>■ 차량운행비 산출 기준 (건설교통부고시 제2009-769호)</t>
    <phoneticPr fontId="43" type="noConversion"/>
  </si>
  <si>
    <t>■ 용역기간 : 착공후 12개월</t>
    <phoneticPr fontId="43" type="noConversion"/>
  </si>
  <si>
    <t>■  근무시간 산출(12개월×22일/월=264일)</t>
    <phoneticPr fontId="43" type="noConversion"/>
  </si>
  <si>
    <t>2010년 11월 물가정보</t>
    <phoneticPr fontId="43" type="noConversion"/>
  </si>
  <si>
    <t>2010년 11월 한국석유공사 주유소판매가</t>
    <phoneticPr fontId="43" type="noConversion"/>
  </si>
  <si>
    <t>단수정리</t>
    <phoneticPr fontId="41" type="noConversion"/>
  </si>
  <si>
    <t>(적용)</t>
    <phoneticPr fontId="41" type="noConversion"/>
  </si>
  <si>
    <t xml:space="preserve"> </t>
    <phoneticPr fontId="41" type="noConversion"/>
  </si>
  <si>
    <t>업무분류체계</t>
  </si>
  <si>
    <t>단위</t>
  </si>
  <si>
    <t>보정계수</t>
  </si>
  <si>
    <t>난이도</t>
  </si>
  <si>
    <t>단계</t>
  </si>
  <si>
    <t>기본업무</t>
  </si>
  <si>
    <t>a</t>
  </si>
  <si>
    <t>b</t>
  </si>
  <si>
    <t>c</t>
  </si>
  <si>
    <t>식</t>
  </si>
  <si>
    <t>회</t>
  </si>
  <si>
    <t>공사착수</t>
  </si>
  <si>
    <t>시공성과확인 및 적정성 검토</t>
  </si>
  <si>
    <t>사용자재의 적정성 검토</t>
  </si>
  <si>
    <t>품질시험 및 성과검토</t>
  </si>
  <si>
    <t>시공계획검토</t>
  </si>
  <si>
    <t>기술검토 및 교육</t>
  </si>
  <si>
    <t>공정관리</t>
  </si>
  <si>
    <t xml:space="preserve">안전관리 </t>
  </si>
  <si>
    <t>환경관리</t>
  </si>
  <si>
    <t>설계변경 관리</t>
  </si>
  <si>
    <t>기성검사</t>
  </si>
  <si>
    <t>준공검사</t>
  </si>
  <si>
    <t>계약자간 시공인터페이스 조정</t>
  </si>
  <si>
    <t>하도급타당성검토</t>
  </si>
  <si>
    <t>일반행정업무</t>
  </si>
  <si>
    <t>시설물 유지관리지침서 검토</t>
  </si>
  <si>
    <t>적용
수량</t>
    <phoneticPr fontId="41" type="noConversion"/>
  </si>
  <si>
    <t>투입인원수 합계</t>
    <phoneticPr fontId="41" type="noConversion"/>
  </si>
  <si>
    <t>인.일</t>
    <phoneticPr fontId="43" type="noConversion"/>
  </si>
  <si>
    <t>원/일  =</t>
    <phoneticPr fontId="43" type="noConversion"/>
  </si>
  <si>
    <t>개월</t>
    <phoneticPr fontId="41" type="noConversion"/>
  </si>
  <si>
    <t>-</t>
    <phoneticPr fontId="43" type="noConversion"/>
  </si>
  <si>
    <t>☞ 공사난이도</t>
    <phoneticPr fontId="41" type="noConversion"/>
  </si>
  <si>
    <t>기준
인원수
(인･일)</t>
    <phoneticPr fontId="41" type="noConversion"/>
  </si>
  <si>
    <t>=</t>
    <phoneticPr fontId="43" type="noConversion"/>
  </si>
  <si>
    <t>가. 직접인건비 (1개월  = 22일 기준)</t>
    <phoneticPr fontId="43" type="noConversion"/>
  </si>
  <si>
    <t>- 건설사업관리기간보정계수</t>
    <phoneticPr fontId="41" type="noConversion"/>
  </si>
  <si>
    <t>{(평균건설사업관리기간-해당공사 건설사업관리기간)/평균건설사업관리기간}×0.1</t>
  </si>
  <si>
    <t>인.일</t>
    <phoneticPr fontId="41" type="noConversion"/>
  </si>
  <si>
    <t>나. 제경비 (직접인건비의 110%)</t>
    <phoneticPr fontId="43" type="noConversion"/>
  </si>
  <si>
    <t>+</t>
    <phoneticPr fontId="41" type="noConversion"/>
  </si>
  <si>
    <t>* 평균건설사업
관리기간</t>
    <phoneticPr fontId="41" type="noConversion"/>
  </si>
  <si>
    <t>-</t>
    <phoneticPr fontId="41" type="noConversion"/>
  </si>
  <si>
    <t xml:space="preserve"> )   =</t>
    <phoneticPr fontId="41" type="noConversion"/>
  </si>
  <si>
    <t>직접경비 소계  1) + 2) + 3) + 4) +5)</t>
    <phoneticPr fontId="43" type="noConversion"/>
  </si>
  <si>
    <t>(16/12 + 16/12 × 1/12) × 22 ×</t>
    <phoneticPr fontId="41" type="noConversion"/>
  </si>
  <si>
    <t>공통업무</t>
    <phoneticPr fontId="41" type="noConversion"/>
  </si>
  <si>
    <t>시공단계</t>
    <phoneticPr fontId="41" type="noConversion"/>
  </si>
  <si>
    <t>시공후 단계</t>
    <phoneticPr fontId="41" type="noConversion"/>
  </si>
  <si>
    <t>공사일수</t>
    <phoneticPr fontId="41" type="noConversion"/>
  </si>
  <si>
    <t>공사개월</t>
    <phoneticPr fontId="41" type="noConversion"/>
  </si>
  <si>
    <t>공사년수</t>
    <phoneticPr fontId="41" type="noConversion"/>
  </si>
  <si>
    <t>용역일수</t>
    <phoneticPr fontId="41" type="noConversion"/>
  </si>
  <si>
    <t>인수·인계계획 검토 및 관련업무 지원</t>
    <phoneticPr fontId="41" type="noConversion"/>
  </si>
  <si>
    <t>건설사업관리 대가기준에 의거 금액별, 기간별 감리배치 인원 산정</t>
    <phoneticPr fontId="43" type="noConversion"/>
  </si>
  <si>
    <t>다. 용역기간</t>
    <phoneticPr fontId="43" type="noConversion"/>
  </si>
  <si>
    <t>나. 건설사업관리기술자</t>
    <phoneticPr fontId="43" type="noConversion"/>
  </si>
  <si>
    <t>4. 용역비 산출</t>
    <phoneticPr fontId="43" type="noConversion"/>
  </si>
  <si>
    <t xml:space="preserve">  □ 기술지원기술자</t>
    <phoneticPr fontId="43" type="noConversion"/>
  </si>
  <si>
    <t xml:space="preserve">  □ 건설사업관리기술자</t>
    <phoneticPr fontId="43" type="noConversion"/>
  </si>
  <si>
    <t>인.일 ×</t>
    <phoneticPr fontId="43" type="noConversion"/>
  </si>
  <si>
    <t>총 용역비 합계</t>
    <phoneticPr fontId="43" type="noConversion"/>
  </si>
  <si>
    <t>×    (</t>
    <phoneticPr fontId="41" type="noConversion"/>
  </si>
  <si>
    <t>원/일  =</t>
    <phoneticPr fontId="43" type="noConversion"/>
  </si>
  <si>
    <t>수석감리사</t>
    <phoneticPr fontId="41" type="noConversion"/>
  </si>
  <si>
    <t>감리사</t>
    <phoneticPr fontId="41" type="noConversion"/>
  </si>
  <si>
    <t>감리사보</t>
    <phoneticPr fontId="41" type="noConversion"/>
  </si>
  <si>
    <t>나. 적용 기술자 산정</t>
    <phoneticPr fontId="43" type="noConversion"/>
  </si>
  <si>
    <t xml:space="preserve">  □ 기술지원기술자 산정</t>
    <phoneticPr fontId="41" type="noConversion"/>
  </si>
  <si>
    <t xml:space="preserve">  □ 기술지원기술자</t>
    <phoneticPr fontId="43" type="noConversion"/>
  </si>
  <si>
    <t xml:space="preserve">  □ 건설사업관리기술자</t>
    <phoneticPr fontId="43" type="noConversion"/>
  </si>
  <si>
    <t>감리사</t>
    <phoneticPr fontId="41" type="noConversion"/>
  </si>
  <si>
    <t>감리사보</t>
    <phoneticPr fontId="41" type="noConversion"/>
  </si>
  <si>
    <t>수석감리사</t>
    <phoneticPr fontId="41" type="noConversion"/>
  </si>
  <si>
    <t>인.일    /</t>
    <phoneticPr fontId="41" type="noConversion"/>
  </si>
  <si>
    <t>(환산비)  =</t>
    <phoneticPr fontId="41" type="noConversion"/>
  </si>
  <si>
    <t>인.일</t>
    <phoneticPr fontId="41" type="noConversion"/>
  </si>
  <si>
    <t>+</t>
    <phoneticPr fontId="41" type="noConversion"/>
  </si>
  <si>
    <t>=</t>
    <phoneticPr fontId="41" type="noConversion"/>
  </si>
  <si>
    <t>인.일</t>
    <phoneticPr fontId="41" type="noConversion"/>
  </si>
  <si>
    <t>[적용산출]</t>
  </si>
  <si>
    <t>주  간</t>
  </si>
  <si>
    <t>감리사보 :</t>
    <phoneticPr fontId="41" type="noConversion"/>
  </si>
  <si>
    <t>건설사업관리 용역설계서</t>
    <phoneticPr fontId="43" type="noConversion"/>
  </si>
  <si>
    <t xml:space="preserve">   - 기술지원기술자</t>
    <phoneticPr fontId="43" type="noConversion"/>
  </si>
  <si>
    <t xml:space="preserve">   - 건설사업관리기술자</t>
    <phoneticPr fontId="43" type="noConversion"/>
  </si>
  <si>
    <t>소계</t>
    <phoneticPr fontId="41" type="noConversion"/>
  </si>
  <si>
    <t>(용역비 산정 일수  :</t>
    <phoneticPr fontId="41" type="noConversion"/>
  </si>
  <si>
    <t>(공통업무)</t>
    <phoneticPr fontId="41" type="noConversion"/>
  </si>
  <si>
    <t>(시공단계)</t>
    <phoneticPr fontId="41" type="noConversion"/>
  </si>
  <si>
    <t>(시공후단계)</t>
    <phoneticPr fontId="41" type="noConversion"/>
  </si>
  <si>
    <t>5) 용역손해배상공제료 (5억원  미만)</t>
    <phoneticPr fontId="43" type="noConversion"/>
  </si>
  <si>
    <t>투입
인원수</t>
    <phoneticPr fontId="41" type="noConversion"/>
  </si>
  <si>
    <t>작성일 :</t>
    <phoneticPr fontId="43" type="noConversion"/>
  </si>
  <si>
    <t>작성자 :</t>
    <phoneticPr fontId="43" type="noConversion"/>
  </si>
  <si>
    <t>검토자 :</t>
    <phoneticPr fontId="43" type="noConversion"/>
  </si>
  <si>
    <t>구         분</t>
    <phoneticPr fontId="43" type="noConversion"/>
  </si>
  <si>
    <t>금          액</t>
    <phoneticPr fontId="43" type="noConversion"/>
  </si>
  <si>
    <t>비   고</t>
    <phoneticPr fontId="43" type="noConversion"/>
  </si>
  <si>
    <t>도급분</t>
    <phoneticPr fontId="43" type="noConversion"/>
  </si>
  <si>
    <t>회사분</t>
    <phoneticPr fontId="43" type="noConversion"/>
  </si>
  <si>
    <t>부가가치세</t>
    <phoneticPr fontId="43" type="noConversion"/>
  </si>
  <si>
    <t>총      계</t>
    <phoneticPr fontId="43" type="noConversion"/>
  </si>
  <si>
    <t>직접인건비</t>
    <phoneticPr fontId="41" type="noConversion"/>
  </si>
  <si>
    <t>용 역  비  예  산  서</t>
    <phoneticPr fontId="43" type="noConversion"/>
  </si>
  <si>
    <t>제경비(직접인건비의 110%)</t>
    <phoneticPr fontId="43" type="noConversion"/>
  </si>
  <si>
    <t>다. 기술료 ((직접인건비+제경비)의 20% )</t>
    <phoneticPr fontId="43" type="noConversion"/>
  </si>
  <si>
    <t>기술료 ((직접인건비+제경비)의 20% )</t>
    <phoneticPr fontId="43" type="noConversion"/>
  </si>
  <si>
    <t>직접경비</t>
    <phoneticPr fontId="41" type="noConversion"/>
  </si>
  <si>
    <t>1) 주재비(상주인건비의 30%)</t>
    <phoneticPr fontId="41" type="noConversion"/>
  </si>
  <si>
    <t>2) 출장비(비상주 직접인건비의 10%)</t>
    <phoneticPr fontId="41" type="noConversion"/>
  </si>
  <si>
    <t>3) 현지사무원 급료</t>
    <phoneticPr fontId="41" type="noConversion"/>
  </si>
  <si>
    <t>4) 도서인쇄비</t>
    <phoneticPr fontId="41" type="noConversion"/>
  </si>
  <si>
    <t>5) 용역손해배상공제료</t>
    <phoneticPr fontId="41" type="noConversion"/>
  </si>
  <si>
    <t>1.</t>
    <phoneticPr fontId="43" type="noConversion"/>
  </si>
  <si>
    <t>2.</t>
    <phoneticPr fontId="43" type="noConversion"/>
  </si>
  <si>
    <t>3.</t>
    <phoneticPr fontId="43" type="noConversion"/>
  </si>
  <si>
    <t>4.</t>
    <phoneticPr fontId="43" type="noConversion"/>
  </si>
  <si>
    <t>소계 (1~4)</t>
    <phoneticPr fontId="41" type="noConversion"/>
  </si>
  <si>
    <t>5.</t>
    <phoneticPr fontId="43" type="noConversion"/>
  </si>
  <si>
    <t>6.</t>
    <phoneticPr fontId="43" type="noConversion"/>
  </si>
  <si>
    <t>합계 (1~5)</t>
    <phoneticPr fontId="41" type="noConversion"/>
  </si>
  <si>
    <t xml:space="preserve">  □ 투입인원수 산정</t>
    <phoneticPr fontId="43" type="noConversion"/>
  </si>
  <si>
    <t>3) 현지 사무원 급료</t>
    <phoneticPr fontId="43" type="noConversion"/>
  </si>
  <si>
    <t>교량</t>
    <phoneticPr fontId="41" type="noConversion"/>
  </si>
  <si>
    <t>3. 용역비 산출 근거</t>
    <phoneticPr fontId="43" type="noConversion"/>
  </si>
  <si>
    <t>가. 건설사업관리기술자 산출 근거 : 「건설기술 진흥법」 제37조제1항 “건설사업관리 대가기준(국토교통부고시 제2013-114호)”</t>
    <phoneticPr fontId="43" type="noConversion"/>
  </si>
  <si>
    <t xml:space="preserve">일  ☞ 6개월, 22일/1개월) </t>
    <phoneticPr fontId="41" type="noConversion"/>
  </si>
  <si>
    <t>☞ 보정계수(3개)</t>
    <phoneticPr fontId="41" type="noConversion"/>
  </si>
  <si>
    <t>:</t>
    <phoneticPr fontId="41" type="noConversion"/>
  </si>
  <si>
    <t xml:space="preserve">① 일반국도 : 1.0     ② 고속국도 : 1.1    ③ 지방도이하 : 0.8 </t>
    <phoneticPr fontId="41" type="noConversion"/>
  </si>
  <si>
    <t>적용:</t>
    <phoneticPr fontId="41" type="noConversion"/>
  </si>
  <si>
    <t>①신설 : 1.0     ②확장 : 1.1</t>
    <phoneticPr fontId="41" type="noConversion"/>
  </si>
  <si>
    <t>①일반부 : 1.0     ②도시부 : 1.1</t>
    <phoneticPr fontId="41" type="noConversion"/>
  </si>
  <si>
    <t>시공단계의 예산검증 및 지원</t>
    <phoneticPr fontId="41" type="noConversion"/>
  </si>
  <si>
    <t>a)도로등급</t>
    <phoneticPr fontId="41" type="noConversion"/>
  </si>
  <si>
    <t>b)공사성격</t>
    <phoneticPr fontId="41" type="noConversion"/>
  </si>
  <si>
    <t>c)지역</t>
    <phoneticPr fontId="41" type="noConversion"/>
  </si>
  <si>
    <t>0.011X총공사비X(1-0.0025X총공사비) + 건설사업관리기간보정계수 + 0.1X구조물비중 + 0.2</t>
    <phoneticPr fontId="41" type="noConversion"/>
  </si>
  <si>
    <t xml:space="preserve">- 구조물공사비중 = 구조물공사비중/총공사비
</t>
    <phoneticPr fontId="41" type="noConversion"/>
  </si>
  <si>
    <t>과업착수준비</t>
    <phoneticPr fontId="41" type="noConversion"/>
  </si>
  <si>
    <t>건설사업관리 업무수행계획서 작성</t>
    <phoneticPr fontId="41" type="noConversion"/>
  </si>
  <si>
    <t>최종 건설사업관리 보고(시공이후단계)</t>
    <phoneticPr fontId="41" type="noConversion"/>
  </si>
  <si>
    <t xml:space="preserve"> ※ 적용기준 :  상주기술자 85%</t>
    <phoneticPr fontId="41" type="noConversion"/>
  </si>
  <si>
    <t xml:space="preserve">                      지원기술자  15%</t>
    <phoneticPr fontId="41" type="noConversion"/>
  </si>
  <si>
    <t xml:space="preserve">  ■ 적용 투입인원수 결정 (감독 권한대행 등 건설사업관리가 아닌 경우)</t>
  </si>
  <si>
    <t xml:space="preserve">        □  월간보고서 : 50p × 6개월 = 300p</t>
    <phoneticPr fontId="43" type="noConversion"/>
  </si>
  <si>
    <t xml:space="preserve">        □  최종보고서 : 100p</t>
    <phoneticPr fontId="43" type="noConversion"/>
  </si>
  <si>
    <t>시공감리 공제요율 교량공사 적용</t>
    <phoneticPr fontId="41" type="noConversion"/>
  </si>
  <si>
    <t xml:space="preserve">      (인)</t>
    <phoneticPr fontId="43" type="noConversion"/>
  </si>
  <si>
    <t xml:space="preserve">       (인)</t>
    <phoneticPr fontId="43" type="noConversion"/>
  </si>
  <si>
    <t>2015.  5.</t>
    <phoneticPr fontId="43" type="noConversion"/>
  </si>
  <si>
    <t>2015년 건설사업관리기술자 임금 공표</t>
    <phoneticPr fontId="41" type="noConversion"/>
  </si>
  <si>
    <t>특급</t>
    <phoneticPr fontId="41" type="noConversion"/>
  </si>
  <si>
    <t>고급</t>
    <phoneticPr fontId="41" type="noConversion"/>
  </si>
  <si>
    <t>중급</t>
    <phoneticPr fontId="41" type="noConversion"/>
  </si>
  <si>
    <t>초급</t>
    <phoneticPr fontId="41" type="noConversion"/>
  </si>
  <si>
    <t>구분</t>
    <phoneticPr fontId="41" type="noConversion"/>
  </si>
  <si>
    <t>일일금액(원)</t>
    <phoneticPr fontId="41" type="noConversion"/>
  </si>
  <si>
    <t>환산비(Si)</t>
    <phoneticPr fontId="41" type="noConversion"/>
  </si>
  <si>
    <t>단수조정 -872,514</t>
    <phoneticPr fontId="41" type="noConversion"/>
  </si>
  <si>
    <t>(구조분야, 토질분야)</t>
    <phoneticPr fontId="41" type="noConversion"/>
  </si>
  <si>
    <t>출렁교량공사 건설사업관리용역</t>
    <phoneticPr fontId="43" type="noConversion"/>
  </si>
</sst>
</file>

<file path=xl/styles.xml><?xml version="1.0" encoding="utf-8"?>
<styleSheet xmlns="http://schemas.openxmlformats.org/spreadsheetml/2006/main">
  <numFmts count="44">
    <numFmt numFmtId="5" formatCode="&quot;₩&quot;#,##0;\-&quot;₩&quot;#,##0"/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_-* #,##0.00_-;\-* #,##0.00_-;_-* &quot;-&quot;_-;_-@_-"/>
    <numFmt numFmtId="178" formatCode="0.00_);[Red]\(0.00\)"/>
    <numFmt numFmtId="179" formatCode="0.00_ "/>
    <numFmt numFmtId="180" formatCode="0_);[Red]\(0\)"/>
    <numFmt numFmtId="181" formatCode="_-* #,##0.000_-;\-* #,##0.000_-;_-* &quot;-&quot;_-;_-@_-"/>
    <numFmt numFmtId="182" formatCode="_-* #,##0_-;\-* #,##0_-;_-* &quot;-&quot;??_-;_-@_-"/>
    <numFmt numFmtId="183" formatCode="yyyy&quot;₩&quot;&quot;₩&quot;/mm&quot;₩&quot;&quot;₩&quot;/dd"/>
    <numFmt numFmtId="184" formatCode="&quot;₩&quot;#,##0;&quot;₩&quot;\-&quot;₩&quot;#,##0"/>
    <numFmt numFmtId="185" formatCode="&quot;₩&quot;#,##0.0;&quot;₩&quot;\-#,##0.0"/>
    <numFmt numFmtId="186" formatCode="_(* #,##0_);_(* \(#,##0\);_(* &quot;-&quot;_);_(@_)"/>
    <numFmt numFmtId="187" formatCode="&quot;₩&quot;&quot;₩&quot;\$#,##0.00_);&quot;₩&quot;&quot;₩&quot;\(&quot;₩&quot;&quot;₩&quot;\$#,##0.00&quot;₩&quot;&quot;₩&quot;\)"/>
    <numFmt numFmtId="188" formatCode="0.0000000000000000"/>
    <numFmt numFmtId="189" formatCode="&quot;₩&quot;#,##0;&quot;₩&quot;\-#,##0"/>
    <numFmt numFmtId="190" formatCode="_ &quot;₩&quot;* #,##0_ ;_ &quot;₩&quot;* \-#,##0_ ;_ &quot;₩&quot;* &quot;-&quot;_ ;_ @_ "/>
    <numFmt numFmtId="191" formatCode="_ &quot;₩&quot;* #,##0.00_ ;_ &quot;₩&quot;* \-#,##0.00_ ;_ &quot;₩&quot;* &quot;-&quot;??_ ;_ @_ "/>
    <numFmt numFmtId="192" formatCode="_ * #,##0_ ;_ * \-#,##0_ ;_ * &quot;-&quot;_ ;_ @_ "/>
    <numFmt numFmtId="193" formatCode="_ * #,##0.00_ ;_ * \-#,##0.00_ ;_ * &quot;-&quot;??_ ;_ @_ "/>
    <numFmt numFmtId="194" formatCode="_-* #,##0.000000_-;\-* #,##0.000000_-;_-* &quot;-&quot;_-;_-@_-"/>
    <numFmt numFmtId="195" formatCode="0.000%"/>
    <numFmt numFmtId="196" formatCode="0.00000%"/>
    <numFmt numFmtId="197" formatCode="0.00000_ "/>
    <numFmt numFmtId="198" formatCode="_-* #,##0.0000_-;\-* #,##0.0000_-;_-* &quot;-&quot;_-;_-@_-"/>
    <numFmt numFmtId="199" formatCode="#,##0.0000;[Red]\-#,##0.0000"/>
    <numFmt numFmtId="200" formatCode="0.000"/>
    <numFmt numFmtId="201" formatCode="#,##0_ ;[Red]\-#,##0\ "/>
    <numFmt numFmtId="202" formatCode="#,##0.0;[Red]\-#,##0.0"/>
    <numFmt numFmtId="203" formatCode="_ * #,##0_ ;_ * &quot;₩&quot;&quot;₩&quot;&quot;₩&quot;&quot;₩&quot;\-#,##0_ ;_ * &quot;-&quot;_ ;_ @_ "/>
    <numFmt numFmtId="204" formatCode="#,##0.0"/>
    <numFmt numFmtId="205" formatCode="#,##0;\(#,##0\)"/>
    <numFmt numFmtId="206" formatCode="&quot;$&quot;#,##0_);[Red]\(&quot;$&quot;#,##0\)"/>
    <numFmt numFmtId="207" formatCode="&quot;₩&quot;#,##0.00;&quot;₩&quot;&quot;₩&quot;&quot;₩&quot;&quot;₩&quot;\-#,##0.00"/>
    <numFmt numFmtId="208" formatCode="\$#,##0;\(\$#,##0\)"/>
    <numFmt numFmtId="209" formatCode="General_)"/>
    <numFmt numFmtId="210" formatCode="0.0_)"/>
    <numFmt numFmtId="211" formatCode="&quot;₩&quot;#,##0_);[Red]\(&quot;₩&quot;#,##0\)"/>
    <numFmt numFmtId="212" formatCode="#,##0_);[Red]\(#,##0\)"/>
    <numFmt numFmtId="213" formatCode="_(&quot;$&quot;* #,##0.00_);_(&quot;$&quot;* \(#,##0.00\);_(&quot;$&quot;* &quot;-&quot;??_);_(@_)"/>
    <numFmt numFmtId="214" formatCode="_-* #,##0_-;&quot;₩&quot;\!\-* #,##0_-;_-* &quot;-&quot;_-;_-@_-"/>
    <numFmt numFmtId="215" formatCode="0.000_ "/>
    <numFmt numFmtId="216" formatCode="_-&quot;₩&quot;* #,##0_-;&quot;₩&quot;\!\-&quot;₩&quot;* #,##0_-;_-&quot;₩&quot;* &quot;-&quot;_-;_-@_-"/>
  </numFmts>
  <fonts count="105">
    <font>
      <sz val="11"/>
      <color indexed="8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0"/>
      <name val="Arial"/>
      <family val="2"/>
    </font>
    <font>
      <sz val="12"/>
      <name val="바탕체"/>
      <family val="1"/>
      <charset val="129"/>
    </font>
    <font>
      <sz val="11"/>
      <name val="굴림체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20"/>
      <name val="맑은 고딕"/>
      <family val="3"/>
      <charset val="129"/>
    </font>
    <font>
      <sz val="11"/>
      <name val="돋움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1"/>
      <charset val="129"/>
    </font>
    <font>
      <sz val="9"/>
      <name val="굴림체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0"/>
      <name val="명조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name val="돋움체"/>
      <family val="3"/>
      <charset val="129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sz val="12"/>
      <name val="System"/>
      <family val="2"/>
      <charset val="129"/>
    </font>
    <font>
      <b/>
      <sz val="10"/>
      <name val="Helv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sz val="8"/>
      <name val="맑은 고딕"/>
      <family val="3"/>
      <charset val="129"/>
    </font>
    <font>
      <u/>
      <sz val="20"/>
      <name val="휴먼엑스포"/>
      <family val="1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b/>
      <sz val="12"/>
      <name val="굴림"/>
      <family val="3"/>
      <charset val="129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굴림"/>
      <family val="3"/>
      <charset val="129"/>
    </font>
    <font>
      <b/>
      <sz val="10"/>
      <name val="굴림"/>
      <family val="3"/>
      <charset val="129"/>
    </font>
    <font>
      <b/>
      <sz val="11"/>
      <name val="굴림"/>
      <family val="3"/>
      <charset val="129"/>
    </font>
    <font>
      <sz val="11"/>
      <name val="Arial Black"/>
      <family val="2"/>
    </font>
    <font>
      <sz val="12"/>
      <name val="휴먼엑스포"/>
      <family val="1"/>
      <charset val="129"/>
    </font>
    <font>
      <sz val="11"/>
      <name val="굴림"/>
      <family val="3"/>
      <charset val="129"/>
    </font>
    <font>
      <sz val="10"/>
      <name val="돋움"/>
      <family val="3"/>
      <charset val="129"/>
    </font>
    <font>
      <sz val="10"/>
      <color rgb="FFFF0000"/>
      <name val="굴림"/>
      <family val="3"/>
      <charset val="129"/>
    </font>
    <font>
      <b/>
      <sz val="9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u/>
      <sz val="24"/>
      <name val="굴림"/>
      <family val="3"/>
      <charset val="129"/>
    </font>
    <font>
      <u/>
      <sz val="11"/>
      <name val="굴림"/>
      <family val="3"/>
      <charset val="129"/>
    </font>
    <font>
      <b/>
      <sz val="11"/>
      <name val="굴림체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2"/>
      <name val="굴림체"/>
      <family val="3"/>
      <charset val="129"/>
    </font>
    <font>
      <sz val="10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color indexed="12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돋움"/>
      <family val="3"/>
      <charset val="129"/>
    </font>
    <font>
      <sz val="8"/>
      <name val="굴림"/>
      <family val="3"/>
      <charset val="129"/>
    </font>
    <font>
      <sz val="12"/>
      <name val="돋움체"/>
      <family val="3"/>
      <charset val="129"/>
    </font>
    <font>
      <sz val="12"/>
      <name val="¹????¼"/>
      <family val="1"/>
      <charset val="129"/>
    </font>
    <font>
      <u/>
      <sz val="11"/>
      <color indexed="36"/>
      <name val="돋움"/>
      <family val="3"/>
      <charset val="129"/>
    </font>
    <font>
      <sz val="12"/>
      <name val="Times New Roman"/>
      <family val="1"/>
    </font>
    <font>
      <sz val="10"/>
      <name val="돋움체"/>
      <family val="3"/>
      <charset val="129"/>
    </font>
    <font>
      <sz val="10"/>
      <name val="MS Sans Serif"/>
      <family val="2"/>
    </font>
    <font>
      <sz val="9"/>
      <name val="돋움체"/>
      <family val="3"/>
      <charset val="129"/>
    </font>
    <font>
      <u/>
      <sz val="12"/>
      <color indexed="36"/>
      <name val="바탕체"/>
      <family val="1"/>
      <charset val="129"/>
    </font>
    <font>
      <sz val="10"/>
      <name val="굴림체"/>
      <family val="3"/>
      <charset val="129"/>
    </font>
    <font>
      <sz val="9.5"/>
      <name val="굴림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0"/>
      <name val="μ¸¿oA¼"/>
      <family val="3"/>
      <charset val="129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i/>
      <sz val="12"/>
      <name val="Times New Roman"/>
      <family val="1"/>
    </font>
    <font>
      <b/>
      <sz val="10"/>
      <name val="돋움"/>
      <family val="3"/>
      <charset val="129"/>
    </font>
    <font>
      <b/>
      <i/>
      <sz val="9"/>
      <name val="Times New Roman"/>
      <family val="1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u/>
      <sz val="10"/>
      <color indexed="36"/>
      <name val="Arial"/>
      <family val="2"/>
    </font>
    <font>
      <b/>
      <sz val="10"/>
      <color rgb="FF000000"/>
      <name val="맑은 고딕"/>
      <family val="3"/>
      <charset val="129"/>
      <scheme val="minor"/>
    </font>
    <font>
      <b/>
      <u val="double"/>
      <sz val="20"/>
      <name val="신명조"/>
      <family val="1"/>
      <charset val="129"/>
    </font>
    <font>
      <sz val="11"/>
      <name val="신명조"/>
      <family val="1"/>
      <charset val="129"/>
    </font>
    <font>
      <u val="doubleAccounting"/>
      <sz val="11"/>
      <name val="굴림"/>
      <family val="3"/>
      <charset val="129"/>
    </font>
    <font>
      <sz val="10"/>
      <name val="바탕체"/>
      <family val="1"/>
      <charset val="129"/>
    </font>
    <font>
      <sz val="9"/>
      <color indexed="8"/>
      <name val="굴림체"/>
      <family val="3"/>
      <charset val="129"/>
    </font>
    <font>
      <sz val="8"/>
      <color indexed="8"/>
      <name val="굴림체"/>
      <family val="3"/>
      <charset val="129"/>
    </font>
    <font>
      <b/>
      <sz val="12"/>
      <name val="HY신명조"/>
      <family val="1"/>
      <charset val="129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</fills>
  <borders count="10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09">
    <xf numFmtId="0" fontId="0" fillId="0" borderId="0">
      <alignment vertical="center"/>
    </xf>
    <xf numFmtId="0" fontId="4" fillId="0" borderId="0" applyFont="0" applyFill="0" applyBorder="0" applyAlignment="0" applyProtection="0"/>
    <xf numFmtId="0" fontId="5" fillId="0" borderId="0"/>
    <xf numFmtId="0" fontId="5" fillId="0" borderId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6" fillId="0" borderId="0">
      <alignment horizontal="center" vertical="center"/>
    </xf>
    <xf numFmtId="186" fontId="5" fillId="0" borderId="0">
      <alignment horizontal="center"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2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3" fillId="21" borderId="2" applyNumberFormat="0" applyFont="0" applyAlignment="0" applyProtection="0">
      <alignment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22" borderId="0" applyNumberFormat="0" applyBorder="0" applyAlignment="0" applyProtection="0">
      <alignment vertical="center"/>
    </xf>
    <xf numFmtId="0" fontId="16" fillId="0" borderId="0"/>
    <xf numFmtId="0" fontId="17" fillId="0" borderId="0" applyNumberFormat="0" applyFont="0" applyFill="0" applyBorder="0" applyProtection="0">
      <alignment horizontal="centerContinuous" vertical="center"/>
    </xf>
    <xf numFmtId="0" fontId="18" fillId="0" borderId="0" applyNumberFormat="0" applyFill="0" applyBorder="0" applyAlignment="0" applyProtection="0">
      <alignment vertical="center"/>
    </xf>
    <xf numFmtId="0" fontId="19" fillId="23" borderId="3" applyNumberFormat="0" applyAlignment="0" applyProtection="0">
      <alignment vertical="center"/>
    </xf>
    <xf numFmtId="0" fontId="17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0" borderId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7" fontId="14" fillId="0" borderId="0" applyFont="0" applyFill="0" applyBorder="0" applyAlignment="0" applyProtection="0"/>
    <xf numFmtId="184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7" fontId="14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20" fillId="0" borderId="4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0" borderId="0" applyNumberFormat="0" applyFont="0" applyFill="0" applyBorder="0" applyProtection="0">
      <alignment vertical="center"/>
    </xf>
    <xf numFmtId="0" fontId="23" fillId="7" borderId="1" applyNumberFormat="0" applyAlignment="0" applyProtection="0">
      <alignment vertical="center"/>
    </xf>
    <xf numFmtId="4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20" borderId="10" applyNumberFormat="0" applyAlignment="0" applyProtection="0">
      <alignment vertical="center"/>
    </xf>
    <xf numFmtId="181" fontId="30" fillId="0" borderId="11">
      <alignment vertical="center"/>
    </xf>
    <xf numFmtId="10" fontId="10" fillId="0" borderId="0" applyFont="0" applyFill="0" applyBorder="0" applyAlignment="0" applyProtection="0"/>
    <xf numFmtId="0" fontId="14" fillId="0" borderId="0"/>
    <xf numFmtId="0" fontId="14" fillId="0" borderId="0">
      <alignment vertical="center"/>
    </xf>
    <xf numFmtId="0" fontId="10" fillId="0" borderId="12" applyNumberFormat="0" applyFont="0" applyFill="0" applyAlignment="0" applyProtection="0"/>
    <xf numFmtId="188" fontId="14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191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192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193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/>
    <xf numFmtId="0" fontId="33" fillId="0" borderId="0"/>
    <xf numFmtId="0" fontId="14" fillId="0" borderId="0" applyFill="0" applyBorder="0" applyAlignment="0"/>
    <xf numFmtId="0" fontId="34" fillId="0" borderId="0"/>
    <xf numFmtId="0" fontId="6" fillId="0" borderId="0">
      <protection locked="0"/>
    </xf>
    <xf numFmtId="0" fontId="4" fillId="0" borderId="0" applyFont="0" applyFill="0" applyBorder="0" applyAlignment="0" applyProtection="0"/>
    <xf numFmtId="0" fontId="6" fillId="0" borderId="0">
      <protection locked="0"/>
    </xf>
    <xf numFmtId="0" fontId="5" fillId="0" borderId="0" applyFont="0" applyFill="0" applyBorder="0" applyAlignment="0" applyProtection="0"/>
    <xf numFmtId="0" fontId="1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14" fillId="0" borderId="0">
      <protection locked="0"/>
    </xf>
    <xf numFmtId="38" fontId="37" fillId="24" borderId="0" applyNumberFormat="0" applyBorder="0" applyAlignment="0" applyProtection="0"/>
    <xf numFmtId="0" fontId="38" fillId="0" borderId="0">
      <alignment horizontal="left"/>
    </xf>
    <xf numFmtId="0" fontId="39" fillId="0" borderId="13" applyNumberFormat="0" applyAlignment="0" applyProtection="0">
      <alignment horizontal="left" vertical="center"/>
    </xf>
    <xf numFmtId="0" fontId="39" fillId="0" borderId="14">
      <alignment horizontal="left" vertical="center"/>
    </xf>
    <xf numFmtId="0" fontId="14" fillId="0" borderId="0">
      <protection locked="0"/>
    </xf>
    <xf numFmtId="0" fontId="14" fillId="0" borderId="0">
      <protection locked="0"/>
    </xf>
    <xf numFmtId="10" fontId="37" fillId="24" borderId="11" applyNumberFormat="0" applyBorder="0" applyAlignment="0" applyProtection="0"/>
    <xf numFmtId="0" fontId="40" fillId="0" borderId="15"/>
    <xf numFmtId="194" fontId="14" fillId="0" borderId="0"/>
    <xf numFmtId="0" fontId="4" fillId="0" borderId="0"/>
    <xf numFmtId="0" fontId="6" fillId="0" borderId="0">
      <protection locked="0"/>
    </xf>
    <xf numFmtId="10" fontId="4" fillId="0" borderId="0" applyFont="0" applyFill="0" applyBorder="0" applyAlignment="0" applyProtection="0"/>
    <xf numFmtId="0" fontId="40" fillId="0" borderId="0"/>
    <xf numFmtId="0" fontId="14" fillId="0" borderId="16">
      <protection locked="0"/>
    </xf>
    <xf numFmtId="9" fontId="3" fillId="0" borderId="0" applyFont="0" applyFill="0" applyBorder="0" applyAlignment="0" applyProtection="0">
      <alignment vertical="center"/>
    </xf>
    <xf numFmtId="0" fontId="58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5" fillId="0" borderId="0"/>
    <xf numFmtId="190" fontId="5" fillId="0" borderId="0" applyFont="0" applyFill="0" applyBorder="0" applyAlignment="0" applyProtection="0"/>
    <xf numFmtId="0" fontId="16" fillId="0" borderId="0"/>
    <xf numFmtId="3" fontId="74" fillId="0" borderId="11"/>
    <xf numFmtId="0" fontId="75" fillId="0" borderId="0" applyFont="0" applyFill="0" applyBorder="0" applyAlignment="0" applyProtection="0"/>
    <xf numFmtId="0" fontId="4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77" fillId="0" borderId="0"/>
    <xf numFmtId="3" fontId="74" fillId="0" borderId="11"/>
    <xf numFmtId="3" fontId="74" fillId="0" borderId="11"/>
    <xf numFmtId="0" fontId="5" fillId="0" borderId="58">
      <alignment horizontal="center"/>
    </xf>
    <xf numFmtId="9" fontId="5" fillId="0" borderId="0">
      <protection locked="0"/>
    </xf>
    <xf numFmtId="0" fontId="78" fillId="0" borderId="0">
      <alignment vertical="center"/>
    </xf>
    <xf numFmtId="37" fontId="74" fillId="0" borderId="59">
      <alignment horizontal="center" vertical="center"/>
    </xf>
    <xf numFmtId="37" fontId="74" fillId="0" borderId="31" applyAlignment="0"/>
    <xf numFmtId="3" fontId="79" fillId="0" borderId="60">
      <alignment horizontal="center"/>
    </xf>
    <xf numFmtId="0" fontId="72" fillId="0" borderId="18">
      <alignment vertical="center"/>
    </xf>
    <xf numFmtId="0" fontId="80" fillId="0" borderId="45" applyFont="0" applyFill="0" applyBorder="0" applyAlignment="0" applyProtection="0">
      <alignment horizontal="center" vertical="center"/>
    </xf>
    <xf numFmtId="0" fontId="81" fillId="0" borderId="0" applyNumberFormat="0" applyFill="0" applyBorder="0" applyAlignment="0" applyProtection="0">
      <alignment vertical="top"/>
      <protection locked="0"/>
    </xf>
    <xf numFmtId="41" fontId="82" fillId="0" borderId="0" applyFont="0" applyFill="0" applyBorder="0" applyAlignment="0" applyProtection="0"/>
    <xf numFmtId="0" fontId="14" fillId="0" borderId="0">
      <protection locked="0"/>
    </xf>
    <xf numFmtId="9" fontId="6" fillId="24" borderId="0" applyFill="0" applyBorder="0" applyProtection="0">
      <alignment horizontal="right"/>
    </xf>
    <xf numFmtId="10" fontId="6" fillId="0" borderId="0" applyFill="0" applyBorder="0" applyProtection="0">
      <alignment horizontal="right"/>
    </xf>
    <xf numFmtId="9" fontId="14" fillId="0" borderId="0" applyFont="0" applyFill="0" applyBorder="0" applyAlignment="0" applyProtection="0"/>
    <xf numFmtId="0" fontId="5" fillId="0" borderId="0"/>
    <xf numFmtId="0" fontId="14" fillId="0" borderId="61" applyNumberFormat="0" applyFont="0" applyFill="0" applyAlignment="0">
      <alignment vertical="center"/>
    </xf>
    <xf numFmtId="0" fontId="14" fillId="0" borderId="0">
      <protection locked="0"/>
    </xf>
    <xf numFmtId="192" fontId="82" fillId="0" borderId="34">
      <alignment vertical="center"/>
    </xf>
    <xf numFmtId="203" fontId="4" fillId="0" borderId="11"/>
    <xf numFmtId="204" fontId="5" fillId="24" borderId="0" applyFill="0" applyBorder="0" applyProtection="0">
      <alignment horizontal="right"/>
    </xf>
    <xf numFmtId="0" fontId="14" fillId="0" borderId="0">
      <protection locked="0"/>
    </xf>
    <xf numFmtId="2" fontId="83" fillId="0" borderId="35" applyNumberFormat="0" applyFont="0" applyFill="0" applyAlignment="0" applyProtection="0">
      <alignment vertical="center"/>
    </xf>
    <xf numFmtId="0" fontId="14" fillId="0" borderId="0"/>
    <xf numFmtId="0" fontId="14" fillId="0" borderId="0"/>
    <xf numFmtId="1" fontId="74" fillId="0" borderId="4">
      <alignment horizontal="centerContinuous"/>
    </xf>
    <xf numFmtId="49" fontId="78" fillId="0" borderId="0">
      <alignment horizontal="left"/>
    </xf>
    <xf numFmtId="0" fontId="5" fillId="0" borderId="0"/>
    <xf numFmtId="5" fontId="14" fillId="0" borderId="0" applyBorder="0"/>
    <xf numFmtId="43" fontId="82" fillId="0" borderId="0" applyFont="0" applyFill="0" applyBorder="0" applyAlignment="0" applyProtection="0"/>
    <xf numFmtId="0" fontId="14" fillId="0" borderId="0">
      <protection locked="0"/>
    </xf>
    <xf numFmtId="0" fontId="14" fillId="0" borderId="0">
      <protection locked="0"/>
    </xf>
    <xf numFmtId="0" fontId="84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78" fillId="0" borderId="0" applyNumberFormat="0" applyFont="0" applyBorder="0" applyAlignment="0">
      <alignment vertical="center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84" fillId="0" borderId="0" applyFont="0" applyFill="0" applyBorder="0" applyAlignment="0" applyProtection="0"/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79" fillId="0" borderId="0"/>
    <xf numFmtId="0" fontId="14" fillId="0" borderId="0">
      <protection locked="0"/>
    </xf>
    <xf numFmtId="0" fontId="86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4" fillId="0" borderId="0">
      <protection locked="0"/>
    </xf>
    <xf numFmtId="0" fontId="14" fillId="0" borderId="0">
      <protection locked="0"/>
    </xf>
    <xf numFmtId="0" fontId="33" fillId="0" borderId="0"/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205" fontId="88" fillId="0" borderId="0"/>
    <xf numFmtId="3" fontId="4" fillId="0" borderId="0" applyFont="0" applyFill="0" applyBorder="0" applyAlignment="0" applyProtection="0"/>
    <xf numFmtId="0" fontId="82" fillId="0" borderId="0" applyFont="0" applyFill="0" applyBorder="0" applyAlignment="0" applyProtection="0"/>
    <xf numFmtId="206" fontId="4" fillId="0" borderId="0" applyFont="0" applyFill="0" applyBorder="0" applyAlignment="0" applyProtection="0"/>
    <xf numFmtId="207" fontId="14" fillId="0" borderId="0" applyFont="0" applyFill="0" applyBorder="0" applyAlignment="0" applyProtection="0"/>
    <xf numFmtId="0" fontId="1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08" fontId="88" fillId="0" borderId="0"/>
    <xf numFmtId="0" fontId="8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9" fontId="82" fillId="0" borderId="0" applyFont="0" applyFill="0" applyBorder="0" applyAlignment="0" applyProtection="0"/>
    <xf numFmtId="209" fontId="91" fillId="0" borderId="0">
      <alignment horizontal="left"/>
    </xf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93" fontId="78" fillId="0" borderId="0">
      <alignment vertical="center"/>
    </xf>
    <xf numFmtId="0" fontId="92" fillId="0" borderId="0">
      <alignment vertical="center"/>
    </xf>
    <xf numFmtId="0" fontId="35" fillId="0" borderId="0">
      <protection locked="0"/>
    </xf>
    <xf numFmtId="0" fontId="4" fillId="27" borderId="0"/>
    <xf numFmtId="210" fontId="93" fillId="0" borderId="0">
      <alignment horizontal="center"/>
    </xf>
    <xf numFmtId="0" fontId="94" fillId="0" borderId="0" applyFill="0" applyBorder="0" applyProtection="0">
      <alignment horizontal="centerContinuous" vertical="center"/>
    </xf>
    <xf numFmtId="0" fontId="65" fillId="24" borderId="0" applyFill="0" applyBorder="0" applyProtection="0">
      <alignment horizontal="center" vertical="center"/>
    </xf>
    <xf numFmtId="0" fontId="95" fillId="0" borderId="58">
      <alignment horizontal="left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20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101" fillId="0" borderId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/>
    <xf numFmtId="0" fontId="75" fillId="0" borderId="0" applyFont="0" applyFill="0" applyBorder="0" applyAlignment="0" applyProtection="0"/>
    <xf numFmtId="4" fontId="35" fillId="0" borderId="0">
      <protection locked="0"/>
    </xf>
    <xf numFmtId="4" fontId="35" fillId="0" borderId="0">
      <protection locked="0"/>
    </xf>
    <xf numFmtId="4" fontId="35" fillId="0" borderId="0">
      <protection locked="0"/>
    </xf>
    <xf numFmtId="4" fontId="35" fillId="0" borderId="0">
      <protection locked="0"/>
    </xf>
    <xf numFmtId="4" fontId="35" fillId="0" borderId="0">
      <protection locked="0"/>
    </xf>
    <xf numFmtId="4" fontId="35" fillId="0" borderId="0">
      <protection locked="0"/>
    </xf>
    <xf numFmtId="4" fontId="35" fillId="0" borderId="0">
      <protection locked="0"/>
    </xf>
    <xf numFmtId="4" fontId="35" fillId="0" borderId="0">
      <protection locked="0"/>
    </xf>
    <xf numFmtId="4" fontId="35" fillId="0" borderId="0">
      <protection locked="0"/>
    </xf>
    <xf numFmtId="4" fontId="35" fillId="0" borderId="0">
      <protection locked="0"/>
    </xf>
    <xf numFmtId="4" fontId="35" fillId="0" borderId="0">
      <protection locked="0"/>
    </xf>
    <xf numFmtId="4" fontId="35" fillId="0" borderId="0">
      <protection locked="0"/>
    </xf>
    <xf numFmtId="4" fontId="35" fillId="0" borderId="0">
      <protection locked="0"/>
    </xf>
    <xf numFmtId="213" fontId="14" fillId="0" borderId="0">
      <protection locked="0"/>
    </xf>
    <xf numFmtId="213" fontId="14" fillId="0" borderId="0">
      <protection locked="0"/>
    </xf>
    <xf numFmtId="213" fontId="14" fillId="0" borderId="0">
      <protection locked="0"/>
    </xf>
    <xf numFmtId="213" fontId="14" fillId="0" borderId="0">
      <protection locked="0"/>
    </xf>
    <xf numFmtId="213" fontId="14" fillId="0" borderId="0">
      <protection locked="0"/>
    </xf>
    <xf numFmtId="213" fontId="14" fillId="0" borderId="0">
      <protection locked="0"/>
    </xf>
    <xf numFmtId="213" fontId="14" fillId="0" borderId="0">
      <protection locked="0"/>
    </xf>
    <xf numFmtId="213" fontId="14" fillId="0" borderId="0">
      <protection locked="0"/>
    </xf>
    <xf numFmtId="213" fontId="14" fillId="0" borderId="0">
      <protection locked="0"/>
    </xf>
    <xf numFmtId="213" fontId="14" fillId="0" borderId="0">
      <protection locked="0"/>
    </xf>
    <xf numFmtId="213" fontId="14" fillId="0" borderId="0">
      <protection locked="0"/>
    </xf>
    <xf numFmtId="213" fontId="14" fillId="0" borderId="0">
      <protection locked="0"/>
    </xf>
    <xf numFmtId="213" fontId="14" fillId="0" borderId="0">
      <protection locked="0"/>
    </xf>
    <xf numFmtId="0" fontId="4" fillId="0" borderId="0" applyNumberFormat="0" applyFill="0" applyBorder="0" applyAlignment="0" applyProtection="0"/>
    <xf numFmtId="22" fontId="17" fillId="0" borderId="0">
      <protection locked="0"/>
    </xf>
    <xf numFmtId="22" fontId="17" fillId="0" borderId="0">
      <protection locked="0"/>
    </xf>
    <xf numFmtId="22" fontId="17" fillId="0" borderId="0">
      <protection locked="0"/>
    </xf>
    <xf numFmtId="22" fontId="17" fillId="0" borderId="0">
      <protection locked="0"/>
    </xf>
    <xf numFmtId="22" fontId="17" fillId="0" borderId="0">
      <protection locked="0"/>
    </xf>
    <xf numFmtId="22" fontId="17" fillId="0" borderId="0">
      <protection locked="0"/>
    </xf>
    <xf numFmtId="22" fontId="17" fillId="0" borderId="0">
      <protection locked="0"/>
    </xf>
    <xf numFmtId="22" fontId="17" fillId="0" borderId="0">
      <protection locked="0"/>
    </xf>
    <xf numFmtId="22" fontId="17" fillId="0" borderId="0">
      <protection locked="0"/>
    </xf>
    <xf numFmtId="22" fontId="17" fillId="0" borderId="0">
      <protection locked="0"/>
    </xf>
    <xf numFmtId="22" fontId="17" fillId="0" borderId="0">
      <protection locked="0"/>
    </xf>
    <xf numFmtId="22" fontId="17" fillId="0" borderId="0">
      <protection locked="0"/>
    </xf>
    <xf numFmtId="22" fontId="17" fillId="0" borderId="0">
      <protection locked="0"/>
    </xf>
    <xf numFmtId="9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58" fillId="0" borderId="0" applyFont="0" applyFill="0" applyBorder="0" applyAlignment="0" applyProtection="0">
      <alignment vertical="center"/>
    </xf>
    <xf numFmtId="215" fontId="14" fillId="0" borderId="0" applyFont="0" applyFill="0" applyBorder="0" applyAlignment="0" applyProtection="0"/>
    <xf numFmtId="215" fontId="14" fillId="0" borderId="0" applyFont="0" applyFill="0" applyBorder="0" applyAlignment="0" applyProtection="0"/>
    <xf numFmtId="215" fontId="14" fillId="0" borderId="0" applyFont="0" applyFill="0" applyBorder="0" applyAlignment="0" applyProtection="0"/>
    <xf numFmtId="215" fontId="14" fillId="0" borderId="0" applyFont="0" applyFill="0" applyBorder="0" applyAlignment="0" applyProtection="0"/>
    <xf numFmtId="215" fontId="14" fillId="0" borderId="0" applyFont="0" applyFill="0" applyBorder="0" applyAlignment="0" applyProtection="0"/>
    <xf numFmtId="215" fontId="14" fillId="0" borderId="0" applyFont="0" applyFill="0" applyBorder="0" applyAlignment="0" applyProtection="0"/>
    <xf numFmtId="215" fontId="14" fillId="0" borderId="0" applyFont="0" applyFill="0" applyBorder="0" applyAlignment="0" applyProtection="0"/>
    <xf numFmtId="215" fontId="14" fillId="0" borderId="0" applyFont="0" applyFill="0" applyBorder="0" applyAlignment="0" applyProtection="0"/>
    <xf numFmtId="215" fontId="14" fillId="0" borderId="0" applyFont="0" applyFill="0" applyBorder="0" applyAlignment="0" applyProtection="0"/>
    <xf numFmtId="215" fontId="14" fillId="0" borderId="0" applyFont="0" applyFill="0" applyBorder="0" applyAlignment="0" applyProtection="0"/>
    <xf numFmtId="215" fontId="14" fillId="0" borderId="0" applyFont="0" applyFill="0" applyBorder="0" applyAlignment="0" applyProtection="0"/>
    <xf numFmtId="215" fontId="14" fillId="0" borderId="0" applyFont="0" applyFill="0" applyBorder="0" applyAlignment="0" applyProtection="0"/>
    <xf numFmtId="215" fontId="14" fillId="0" borderId="0" applyFont="0" applyFill="0" applyBorder="0" applyAlignment="0" applyProtection="0"/>
    <xf numFmtId="216" fontId="14" fillId="0" borderId="0" applyFont="0" applyFill="0" applyBorder="0" applyAlignment="0" applyProtection="0"/>
    <xf numFmtId="0" fontId="102" fillId="0" borderId="0"/>
    <xf numFmtId="0" fontId="103" fillId="0" borderId="0"/>
    <xf numFmtId="0" fontId="102" fillId="0" borderId="0"/>
    <xf numFmtId="0" fontId="1" fillId="0" borderId="0">
      <alignment vertical="center"/>
    </xf>
  </cellStyleXfs>
  <cellXfs count="444">
    <xf numFmtId="0" fontId="0" fillId="0" borderId="0" xfId="0">
      <alignment vertical="center"/>
    </xf>
    <xf numFmtId="0" fontId="44" fillId="0" borderId="0" xfId="82" applyFont="1">
      <alignment vertical="center"/>
    </xf>
    <xf numFmtId="0" fontId="44" fillId="0" borderId="0" xfId="82" applyFont="1" applyFill="1">
      <alignment vertical="center"/>
    </xf>
    <xf numFmtId="0" fontId="45" fillId="0" borderId="0" xfId="82" applyFont="1">
      <alignment vertical="center"/>
    </xf>
    <xf numFmtId="0" fontId="44" fillId="0" borderId="0" xfId="82" quotePrefix="1" applyFont="1">
      <alignment vertical="center"/>
    </xf>
    <xf numFmtId="0" fontId="44" fillId="0" borderId="0" xfId="82" quotePrefix="1" applyFont="1" applyAlignment="1">
      <alignment horizontal="right" vertical="center"/>
    </xf>
    <xf numFmtId="176" fontId="47" fillId="0" borderId="0" xfId="82" applyNumberFormat="1" applyFont="1" applyAlignment="1">
      <alignment horizontal="center" vertical="center"/>
    </xf>
    <xf numFmtId="0" fontId="44" fillId="0" borderId="0" xfId="82" quotePrefix="1" applyFont="1" applyAlignment="1">
      <alignment vertical="center"/>
    </xf>
    <xf numFmtId="177" fontId="46" fillId="0" borderId="0" xfId="52" applyNumberFormat="1" applyFont="1" applyAlignment="1">
      <alignment horizontal="right" vertical="center"/>
    </xf>
    <xf numFmtId="14" fontId="44" fillId="0" borderId="0" xfId="82" applyNumberFormat="1" applyFont="1">
      <alignment vertical="center"/>
    </xf>
    <xf numFmtId="180" fontId="44" fillId="0" borderId="0" xfId="82" applyNumberFormat="1" applyFont="1">
      <alignment vertical="center"/>
    </xf>
    <xf numFmtId="0" fontId="44" fillId="0" borderId="0" xfId="82" applyFont="1" applyAlignment="1">
      <alignment horizontal="right" vertical="center"/>
    </xf>
    <xf numFmtId="0" fontId="4" fillId="0" borderId="0" xfId="82" quotePrefix="1" applyFont="1" applyAlignment="1">
      <alignment horizontal="center" vertical="center"/>
    </xf>
    <xf numFmtId="0" fontId="4" fillId="0" borderId="0" xfId="82" applyFont="1">
      <alignment vertical="center"/>
    </xf>
    <xf numFmtId="0" fontId="44" fillId="0" borderId="0" xfId="82" applyFont="1" applyBorder="1">
      <alignment vertical="center"/>
    </xf>
    <xf numFmtId="0" fontId="51" fillId="0" borderId="0" xfId="82" applyFont="1" applyFill="1">
      <alignment vertical="center"/>
    </xf>
    <xf numFmtId="176" fontId="44" fillId="0" borderId="0" xfId="82" applyNumberFormat="1" applyFont="1">
      <alignment vertical="center"/>
    </xf>
    <xf numFmtId="0" fontId="50" fillId="0" borderId="0" xfId="82" applyFont="1" applyFill="1">
      <alignment vertical="center"/>
    </xf>
    <xf numFmtId="0" fontId="44" fillId="0" borderId="17" xfId="82" applyFont="1" applyBorder="1">
      <alignment vertical="center"/>
    </xf>
    <xf numFmtId="0" fontId="44" fillId="0" borderId="0" xfId="82" applyFont="1" applyFill="1" applyBorder="1">
      <alignment vertical="center"/>
    </xf>
    <xf numFmtId="0" fontId="4" fillId="0" borderId="0" xfId="82" applyFont="1" applyBorder="1">
      <alignment vertical="center"/>
    </xf>
    <xf numFmtId="0" fontId="53" fillId="0" borderId="0" xfId="82" applyFont="1" applyFill="1">
      <alignment vertical="center"/>
    </xf>
    <xf numFmtId="0" fontId="39" fillId="0" borderId="0" xfId="82" applyFont="1" applyAlignment="1">
      <alignment horizontal="center" vertical="center"/>
    </xf>
    <xf numFmtId="179" fontId="46" fillId="0" borderId="0" xfId="82" applyNumberFormat="1" applyFont="1">
      <alignment vertical="center"/>
    </xf>
    <xf numFmtId="196" fontId="44" fillId="0" borderId="0" xfId="82" applyNumberFormat="1" applyFont="1" applyAlignment="1">
      <alignment horizontal="center" vertical="center"/>
    </xf>
    <xf numFmtId="197" fontId="6" fillId="0" borderId="0" xfId="0" applyNumberFormat="1" applyFont="1" applyFill="1" applyAlignment="1">
      <alignment vertical="center" shrinkToFit="1"/>
    </xf>
    <xf numFmtId="0" fontId="44" fillId="0" borderId="0" xfId="82" applyFont="1" applyFill="1" applyAlignment="1">
      <alignment vertical="center"/>
    </xf>
    <xf numFmtId="0" fontId="44" fillId="0" borderId="0" xfId="82" quotePrefix="1" applyFont="1" applyFill="1" applyAlignment="1">
      <alignment vertical="center"/>
    </xf>
    <xf numFmtId="41" fontId="44" fillId="0" borderId="0" xfId="82" applyNumberFormat="1" applyFont="1">
      <alignment vertical="center"/>
    </xf>
    <xf numFmtId="0" fontId="55" fillId="0" borderId="0" xfId="82" applyFont="1" applyFill="1">
      <alignment vertical="center"/>
    </xf>
    <xf numFmtId="196" fontId="44" fillId="0" borderId="0" xfId="82" applyNumberFormat="1" applyFont="1" applyFill="1" applyAlignment="1">
      <alignment horizontal="center" vertical="center"/>
    </xf>
    <xf numFmtId="0" fontId="44" fillId="0" borderId="0" xfId="82" applyFont="1" applyFill="1" applyAlignment="1">
      <alignment horizontal="left" vertical="center"/>
    </xf>
    <xf numFmtId="176" fontId="49" fillId="0" borderId="0" xfId="82" applyNumberFormat="1" applyFont="1" applyFill="1" applyAlignment="1">
      <alignment horizontal="center" vertical="center"/>
    </xf>
    <xf numFmtId="0" fontId="59" fillId="0" borderId="0" xfId="126" applyFont="1" applyProtection="1">
      <alignment vertical="center"/>
    </xf>
    <xf numFmtId="0" fontId="58" fillId="0" borderId="0" xfId="126" applyProtection="1">
      <alignment vertical="center"/>
    </xf>
    <xf numFmtId="0" fontId="60" fillId="0" borderId="0" xfId="126" applyFont="1" applyProtection="1">
      <alignment vertical="center"/>
    </xf>
    <xf numFmtId="0" fontId="58" fillId="0" borderId="27" xfId="126" applyBorder="1" applyAlignment="1" applyProtection="1">
      <alignment horizontal="center" vertical="center"/>
    </xf>
    <xf numFmtId="0" fontId="58" fillId="0" borderId="31" xfId="126" applyBorder="1" applyProtection="1">
      <alignment vertical="center"/>
    </xf>
    <xf numFmtId="0" fontId="58" fillId="0" borderId="32" xfId="126" applyBorder="1" applyProtection="1">
      <alignment vertical="center"/>
    </xf>
    <xf numFmtId="0" fontId="58" fillId="0" borderId="34" xfId="126" applyBorder="1" applyAlignment="1" applyProtection="1">
      <alignment horizontal="center" vertical="center"/>
    </xf>
    <xf numFmtId="0" fontId="58" fillId="0" borderId="35" xfId="126" applyBorder="1" applyProtection="1">
      <alignment vertical="center"/>
    </xf>
    <xf numFmtId="0" fontId="58" fillId="0" borderId="36" xfId="126" applyBorder="1" applyProtection="1">
      <alignment vertical="center"/>
    </xf>
    <xf numFmtId="0" fontId="58" fillId="0" borderId="39" xfId="126" applyBorder="1" applyProtection="1">
      <alignment vertical="center"/>
    </xf>
    <xf numFmtId="0" fontId="58" fillId="0" borderId="40" xfId="126" applyBorder="1" applyProtection="1">
      <alignment vertical="center"/>
    </xf>
    <xf numFmtId="0" fontId="14" fillId="0" borderId="0" xfId="82">
      <alignment vertical="center"/>
    </xf>
    <xf numFmtId="0" fontId="57" fillId="0" borderId="11" xfId="82" applyFont="1" applyBorder="1" applyAlignment="1">
      <alignment horizontal="center" vertical="center" shrinkToFit="1"/>
    </xf>
    <xf numFmtId="0" fontId="51" fillId="0" borderId="11" xfId="82" applyFont="1" applyBorder="1" applyAlignment="1">
      <alignment horizontal="center" vertical="center" shrinkToFit="1"/>
    </xf>
    <xf numFmtId="0" fontId="51" fillId="0" borderId="0" xfId="82" applyFont="1">
      <alignment vertical="center"/>
    </xf>
    <xf numFmtId="0" fontId="54" fillId="0" borderId="0" xfId="82" applyFont="1">
      <alignment vertical="center"/>
    </xf>
    <xf numFmtId="0" fontId="50" fillId="0" borderId="44" xfId="82" applyFont="1" applyBorder="1" applyAlignment="1">
      <alignment horizontal="center" vertical="center"/>
    </xf>
    <xf numFmtId="41" fontId="50" fillId="0" borderId="11" xfId="52" applyFont="1" applyBorder="1" applyAlignment="1">
      <alignment horizontal="center" vertical="center"/>
    </xf>
    <xf numFmtId="0" fontId="50" fillId="0" borderId="11" xfId="82" applyFont="1" applyBorder="1" applyAlignment="1">
      <alignment horizontal="center" vertical="center" shrinkToFit="1"/>
    </xf>
    <xf numFmtId="0" fontId="50" fillId="0" borderId="11" xfId="82" applyFont="1" applyFill="1" applyBorder="1" applyAlignment="1">
      <alignment horizontal="center" vertical="center" shrinkToFit="1"/>
    </xf>
    <xf numFmtId="0" fontId="50" fillId="0" borderId="45" xfId="82" applyFont="1" applyBorder="1" applyAlignment="1">
      <alignment horizontal="center" vertical="center" shrinkToFit="1"/>
    </xf>
    <xf numFmtId="0" fontId="50" fillId="0" borderId="46" xfId="82" applyFont="1" applyBorder="1" applyAlignment="1">
      <alignment horizontal="center" vertical="center" shrinkToFit="1"/>
    </xf>
    <xf numFmtId="0" fontId="57" fillId="0" borderId="0" xfId="82" applyFont="1">
      <alignment vertical="center"/>
    </xf>
    <xf numFmtId="0" fontId="57" fillId="0" borderId="0" xfId="82" applyFont="1" applyFill="1">
      <alignment vertical="center"/>
    </xf>
    <xf numFmtId="0" fontId="57" fillId="0" borderId="0" xfId="82" applyFont="1" applyFill="1" applyAlignment="1">
      <alignment horizontal="center" vertical="center"/>
    </xf>
    <xf numFmtId="0" fontId="63" fillId="0" borderId="0" xfId="82" applyFont="1">
      <alignment vertical="center"/>
    </xf>
    <xf numFmtId="195" fontId="44" fillId="0" borderId="0" xfId="82" applyNumberFormat="1" applyFont="1" applyFill="1" applyAlignment="1">
      <alignment vertical="center"/>
    </xf>
    <xf numFmtId="177" fontId="44" fillId="0" borderId="0" xfId="82" applyNumberFormat="1" applyFont="1" applyFill="1" applyBorder="1">
      <alignment vertical="center"/>
    </xf>
    <xf numFmtId="41" fontId="4" fillId="0" borderId="0" xfId="82" applyNumberFormat="1" applyFont="1" applyBorder="1" applyAlignment="1">
      <alignment vertical="center"/>
    </xf>
    <xf numFmtId="195" fontId="4" fillId="0" borderId="0" xfId="82" applyNumberFormat="1" applyFont="1" applyFill="1" applyAlignment="1">
      <alignment vertical="center"/>
    </xf>
    <xf numFmtId="0" fontId="42" fillId="0" borderId="0" xfId="82" applyFont="1" applyAlignment="1">
      <alignment horizontal="centerContinuous" vertical="center"/>
    </xf>
    <xf numFmtId="0" fontId="44" fillId="0" borderId="47" xfId="82" applyFont="1" applyBorder="1">
      <alignment vertical="center"/>
    </xf>
    <xf numFmtId="9" fontId="44" fillId="0" borderId="0" xfId="82" applyNumberFormat="1" applyFont="1" applyAlignment="1">
      <alignment vertical="center"/>
    </xf>
    <xf numFmtId="0" fontId="66" fillId="0" borderId="0" xfId="0" applyFont="1">
      <alignment vertical="center"/>
    </xf>
    <xf numFmtId="0" fontId="44" fillId="0" borderId="0" xfId="82" applyFont="1" applyAlignment="1">
      <alignment horizontal="left" vertical="center"/>
    </xf>
    <xf numFmtId="41" fontId="44" fillId="0" borderId="0" xfId="82" applyNumberFormat="1" applyFont="1" applyBorder="1" applyAlignment="1">
      <alignment horizontal="center" vertical="center"/>
    </xf>
    <xf numFmtId="0" fontId="44" fillId="0" borderId="0" xfId="82" applyFont="1" applyBorder="1" applyAlignment="1">
      <alignment horizontal="center" vertical="center"/>
    </xf>
    <xf numFmtId="38" fontId="4" fillId="0" borderId="0" xfId="82" applyNumberFormat="1" applyFont="1" applyBorder="1" applyAlignment="1">
      <alignment horizontal="center" vertical="center"/>
    </xf>
    <xf numFmtId="0" fontId="44" fillId="0" borderId="0" xfId="82" applyFont="1" applyAlignment="1">
      <alignment horizontal="center" vertical="center"/>
    </xf>
    <xf numFmtId="0" fontId="44" fillId="0" borderId="0" xfId="82" applyFont="1" applyAlignment="1">
      <alignment vertical="center"/>
    </xf>
    <xf numFmtId="0" fontId="44" fillId="0" borderId="0" xfId="82" applyFont="1" applyFill="1" applyAlignment="1">
      <alignment horizontal="right" vertical="center"/>
    </xf>
    <xf numFmtId="41" fontId="47" fillId="0" borderId="0" xfId="82" applyNumberFormat="1" applyFont="1" applyBorder="1" applyAlignment="1">
      <alignment horizontal="center" vertical="center"/>
    </xf>
    <xf numFmtId="195" fontId="4" fillId="0" borderId="0" xfId="82" applyNumberFormat="1" applyFont="1" applyFill="1" applyAlignment="1">
      <alignment horizontal="center" vertical="center"/>
    </xf>
    <xf numFmtId="40" fontId="44" fillId="0" borderId="0" xfId="82" applyNumberFormat="1" applyFont="1">
      <alignment vertical="center"/>
    </xf>
    <xf numFmtId="40" fontId="44" fillId="0" borderId="0" xfId="82" applyNumberFormat="1" applyFont="1" applyFill="1" applyBorder="1">
      <alignment vertical="center"/>
    </xf>
    <xf numFmtId="40" fontId="66" fillId="0" borderId="0" xfId="0" applyNumberFormat="1" applyFont="1">
      <alignment vertical="center"/>
    </xf>
    <xf numFmtId="40" fontId="66" fillId="0" borderId="0" xfId="0" applyNumberFormat="1" applyFont="1" applyAlignment="1">
      <alignment vertical="center"/>
    </xf>
    <xf numFmtId="40" fontId="66" fillId="0" borderId="0" xfId="0" applyNumberFormat="1" applyFont="1" applyBorder="1" applyAlignment="1">
      <alignment horizontal="centerContinuous" vertical="center"/>
    </xf>
    <xf numFmtId="40" fontId="66" fillId="0" borderId="0" xfId="0" applyNumberFormat="1" applyFont="1" applyBorder="1">
      <alignment vertical="center"/>
    </xf>
    <xf numFmtId="38" fontId="66" fillId="0" borderId="0" xfId="0" applyNumberFormat="1" applyFont="1" applyBorder="1">
      <alignment vertical="center"/>
    </xf>
    <xf numFmtId="41" fontId="46" fillId="0" borderId="0" xfId="52" applyNumberFormat="1" applyFont="1" applyAlignment="1">
      <alignment horizontal="right" vertical="center"/>
    </xf>
    <xf numFmtId="0" fontId="66" fillId="0" borderId="0" xfId="0" quotePrefix="1" applyFont="1" applyAlignment="1">
      <alignment vertical="center"/>
    </xf>
    <xf numFmtId="0" fontId="4" fillId="0" borderId="0" xfId="82" applyFont="1" applyBorder="1" applyAlignment="1">
      <alignment horizontal="right" vertical="center"/>
    </xf>
    <xf numFmtId="41" fontId="44" fillId="0" borderId="0" xfId="82" applyNumberFormat="1" applyFont="1" applyAlignment="1">
      <alignment vertical="center"/>
    </xf>
    <xf numFmtId="40" fontId="66" fillId="0" borderId="0" xfId="0" applyNumberFormat="1" applyFont="1" applyBorder="1" applyAlignment="1">
      <alignment horizontal="center" vertical="center"/>
    </xf>
    <xf numFmtId="38" fontId="67" fillId="0" borderId="0" xfId="0" applyNumberFormat="1" applyFont="1" applyBorder="1">
      <alignment vertical="center"/>
    </xf>
    <xf numFmtId="3" fontId="66" fillId="0" borderId="0" xfId="0" quotePrefix="1" applyNumberFormat="1" applyFont="1" applyAlignment="1">
      <alignment vertical="center"/>
    </xf>
    <xf numFmtId="0" fontId="66" fillId="0" borderId="0" xfId="0" applyFont="1" applyAlignment="1">
      <alignment horizontal="center" vertical="center"/>
    </xf>
    <xf numFmtId="0" fontId="68" fillId="0" borderId="0" xfId="82" applyFont="1">
      <alignment vertical="center"/>
    </xf>
    <xf numFmtId="180" fontId="68" fillId="0" borderId="0" xfId="82" applyNumberFormat="1" applyFont="1" applyFill="1" applyBorder="1" applyAlignment="1">
      <alignment vertical="center"/>
    </xf>
    <xf numFmtId="0" fontId="68" fillId="0" borderId="0" xfId="82" applyFont="1" applyFill="1" applyBorder="1" applyAlignment="1">
      <alignment horizontal="center" vertical="center"/>
    </xf>
    <xf numFmtId="178" fontId="68" fillId="0" borderId="0" xfId="82" applyNumberFormat="1" applyFont="1" applyFill="1" applyBorder="1" applyAlignment="1">
      <alignment vertical="center"/>
    </xf>
    <xf numFmtId="0" fontId="68" fillId="0" borderId="0" xfId="82" quotePrefix="1" applyFont="1" applyFill="1" applyBorder="1" applyAlignment="1">
      <alignment horizontal="center" vertical="center"/>
    </xf>
    <xf numFmtId="180" fontId="68" fillId="0" borderId="0" xfId="82" applyNumberFormat="1" applyFont="1" applyFill="1" applyBorder="1">
      <alignment vertical="center"/>
    </xf>
    <xf numFmtId="177" fontId="69" fillId="0" borderId="0" xfId="52" applyNumberFormat="1" applyFont="1" applyFill="1" applyBorder="1" applyAlignment="1">
      <alignment vertical="center"/>
    </xf>
    <xf numFmtId="178" fontId="68" fillId="0" borderId="0" xfId="82" applyNumberFormat="1" applyFont="1" applyFill="1" applyBorder="1" applyAlignment="1">
      <alignment horizontal="center" vertical="center"/>
    </xf>
    <xf numFmtId="178" fontId="68" fillId="0" borderId="0" xfId="82" applyNumberFormat="1" applyFont="1" applyFill="1" applyBorder="1">
      <alignment vertical="center"/>
    </xf>
    <xf numFmtId="0" fontId="68" fillId="0" borderId="0" xfId="82" applyFont="1" applyFill="1" applyBorder="1">
      <alignment vertical="center"/>
    </xf>
    <xf numFmtId="43" fontId="69" fillId="0" borderId="0" xfId="82" applyNumberFormat="1" applyFont="1" applyFill="1" applyBorder="1" applyAlignment="1">
      <alignment vertical="center"/>
    </xf>
    <xf numFmtId="0" fontId="68" fillId="0" borderId="0" xfId="82" applyFont="1" applyFill="1">
      <alignment vertical="center"/>
    </xf>
    <xf numFmtId="0" fontId="44" fillId="0" borderId="0" xfId="82" applyFont="1" applyAlignment="1">
      <alignment horizontal="center" vertical="center"/>
    </xf>
    <xf numFmtId="0" fontId="66" fillId="0" borderId="0" xfId="0" applyFont="1" applyAlignment="1">
      <alignment vertical="center"/>
    </xf>
    <xf numFmtId="0" fontId="68" fillId="0" borderId="18" xfId="82" applyFont="1" applyBorder="1" applyAlignment="1">
      <alignment horizontal="center" vertical="center"/>
    </xf>
    <xf numFmtId="40" fontId="68" fillId="0" borderId="0" xfId="82" applyNumberFormat="1" applyFont="1" applyFill="1" applyBorder="1">
      <alignment vertical="center"/>
    </xf>
    <xf numFmtId="40" fontId="68" fillId="0" borderId="0" xfId="82" applyNumberFormat="1" applyFont="1" applyFill="1" applyBorder="1" applyAlignment="1">
      <alignment horizontal="centerContinuous" vertical="center"/>
    </xf>
    <xf numFmtId="40" fontId="68" fillId="0" borderId="0" xfId="82" applyNumberFormat="1" applyFont="1" applyBorder="1" applyAlignment="1">
      <alignment horizontal="centerContinuous" vertical="center"/>
    </xf>
    <xf numFmtId="40" fontId="68" fillId="0" borderId="0" xfId="82" applyNumberFormat="1" applyFont="1" applyBorder="1" applyAlignment="1">
      <alignment vertical="center"/>
    </xf>
    <xf numFmtId="40" fontId="68" fillId="0" borderId="0" xfId="82" applyNumberFormat="1" applyFont="1" applyAlignment="1">
      <alignment horizontal="right" vertical="center"/>
    </xf>
    <xf numFmtId="40" fontId="68" fillId="0" borderId="0" xfId="82" applyNumberFormat="1" applyFont="1">
      <alignment vertical="center"/>
    </xf>
    <xf numFmtId="0" fontId="66" fillId="0" borderId="18" xfId="0" applyFont="1" applyBorder="1" applyAlignment="1">
      <alignment horizontal="center" vertical="center"/>
    </xf>
    <xf numFmtId="0" fontId="68" fillId="0" borderId="0" xfId="82" applyFont="1" applyAlignment="1">
      <alignment horizontal="center" vertical="center"/>
    </xf>
    <xf numFmtId="41" fontId="44" fillId="0" borderId="0" xfId="52" applyFont="1" applyFill="1" applyAlignment="1">
      <alignment horizontal="center" vertical="center"/>
    </xf>
    <xf numFmtId="9" fontId="44" fillId="0" borderId="0" xfId="82" applyNumberFormat="1" applyFont="1" applyAlignment="1">
      <alignment horizontal="center" vertical="center"/>
    </xf>
    <xf numFmtId="2" fontId="66" fillId="0" borderId="0" xfId="0" applyNumberFormat="1" applyFont="1" applyFill="1" applyAlignment="1">
      <alignment vertical="center"/>
    </xf>
    <xf numFmtId="38" fontId="44" fillId="0" borderId="0" xfId="82" applyNumberFormat="1" applyFont="1" applyAlignment="1">
      <alignment vertical="center"/>
    </xf>
    <xf numFmtId="38" fontId="4" fillId="0" borderId="0" xfId="82" applyNumberFormat="1" applyFont="1" applyAlignment="1">
      <alignment vertical="center"/>
    </xf>
    <xf numFmtId="38" fontId="4" fillId="0" borderId="0" xfId="52" applyNumberFormat="1" applyFont="1" applyAlignment="1">
      <alignment vertical="center"/>
    </xf>
    <xf numFmtId="38" fontId="49" fillId="0" borderId="0" xfId="52" applyNumberFormat="1" applyFont="1" applyFill="1" applyAlignment="1">
      <alignment vertical="center"/>
    </xf>
    <xf numFmtId="0" fontId="4" fillId="0" borderId="0" xfId="82" applyFont="1" applyAlignment="1">
      <alignment horizontal="right" vertical="center"/>
    </xf>
    <xf numFmtId="0" fontId="44" fillId="0" borderId="47" xfId="82" applyFont="1" applyBorder="1" applyAlignment="1">
      <alignment vertical="center"/>
    </xf>
    <xf numFmtId="38" fontId="48" fillId="0" borderId="0" xfId="82" applyNumberFormat="1" applyFont="1" applyAlignment="1">
      <alignment vertical="center"/>
    </xf>
    <xf numFmtId="38" fontId="44" fillId="0" borderId="0" xfId="52" applyNumberFormat="1" applyFont="1" applyAlignment="1">
      <alignment horizontal="center" vertical="center"/>
    </xf>
    <xf numFmtId="38" fontId="4" fillId="0" borderId="0" xfId="82" applyNumberFormat="1" applyFont="1" applyAlignment="1">
      <alignment vertical="center"/>
    </xf>
    <xf numFmtId="38" fontId="44" fillId="0" borderId="0" xfId="52" applyNumberFormat="1" applyFont="1" applyAlignment="1">
      <alignment vertical="center"/>
    </xf>
    <xf numFmtId="38" fontId="44" fillId="0" borderId="17" xfId="52" applyNumberFormat="1" applyFont="1" applyBorder="1" applyAlignment="1">
      <alignment vertical="center"/>
    </xf>
    <xf numFmtId="0" fontId="50" fillId="0" borderId="0" xfId="82" applyFont="1">
      <alignment vertical="center"/>
    </xf>
    <xf numFmtId="0" fontId="71" fillId="0" borderId="0" xfId="82" applyFont="1">
      <alignment vertical="center"/>
    </xf>
    <xf numFmtId="201" fontId="44" fillId="0" borderId="0" xfId="82" applyNumberFormat="1" applyFont="1">
      <alignment vertical="center"/>
    </xf>
    <xf numFmtId="200" fontId="44" fillId="0" borderId="0" xfId="82" applyNumberFormat="1" applyFont="1">
      <alignment vertical="center"/>
    </xf>
    <xf numFmtId="0" fontId="44" fillId="0" borderId="17" xfId="82" applyFont="1" applyBorder="1" applyAlignment="1">
      <alignment horizontal="right" vertical="center"/>
    </xf>
    <xf numFmtId="0" fontId="44" fillId="0" borderId="0" xfId="82" applyFont="1">
      <alignment vertical="center"/>
    </xf>
    <xf numFmtId="0" fontId="44" fillId="0" borderId="0" xfId="82" applyFont="1" applyFill="1">
      <alignment vertical="center"/>
    </xf>
    <xf numFmtId="0" fontId="44" fillId="0" borderId="0" xfId="82" applyFont="1" applyAlignment="1">
      <alignment vertical="center"/>
    </xf>
    <xf numFmtId="0" fontId="44" fillId="0" borderId="0" xfId="82" applyFont="1" applyAlignment="1">
      <alignment horizontal="right" vertical="center"/>
    </xf>
    <xf numFmtId="0" fontId="4" fillId="0" borderId="0" xfId="82" quotePrefix="1" applyFont="1" applyAlignment="1">
      <alignment horizontal="center" vertical="center"/>
    </xf>
    <xf numFmtId="1" fontId="44" fillId="0" borderId="0" xfId="82" applyNumberFormat="1" applyFont="1">
      <alignment vertical="center"/>
    </xf>
    <xf numFmtId="0" fontId="44" fillId="0" borderId="0" xfId="82" applyFont="1" applyAlignment="1">
      <alignment horizontal="center" vertical="center"/>
    </xf>
    <xf numFmtId="0" fontId="44" fillId="0" borderId="0" xfId="82" applyFont="1" applyBorder="1" applyAlignment="1">
      <alignment vertical="center"/>
    </xf>
    <xf numFmtId="0" fontId="44" fillId="0" borderId="47" xfId="82" applyFont="1" applyBorder="1">
      <alignment vertical="center"/>
    </xf>
    <xf numFmtId="38" fontId="44" fillId="0" borderId="0" xfId="82" applyNumberFormat="1" applyFont="1">
      <alignment vertical="center"/>
    </xf>
    <xf numFmtId="38" fontId="44" fillId="0" borderId="0" xfId="82" applyNumberFormat="1" applyFont="1" applyAlignment="1">
      <alignment horizontal="center" vertical="center"/>
    </xf>
    <xf numFmtId="0" fontId="68" fillId="0" borderId="0" xfId="82" applyFont="1" applyAlignment="1">
      <alignment horizontal="center" vertical="center"/>
    </xf>
    <xf numFmtId="38" fontId="47" fillId="0" borderId="0" xfId="52" applyNumberFormat="1" applyFont="1" applyFill="1" applyAlignment="1">
      <alignment horizontal="center" vertical="center"/>
    </xf>
    <xf numFmtId="3" fontId="44" fillId="0" borderId="0" xfId="52" applyNumberFormat="1" applyFont="1" applyAlignment="1">
      <alignment vertical="center"/>
    </xf>
    <xf numFmtId="0" fontId="44" fillId="0" borderId="0" xfId="0" applyFont="1" applyAlignment="1">
      <alignment horizontal="right" vertical="center"/>
    </xf>
    <xf numFmtId="0" fontId="0" fillId="0" borderId="0" xfId="0">
      <alignment vertical="center"/>
    </xf>
    <xf numFmtId="0" fontId="44" fillId="0" borderId="0" xfId="82" quotePrefix="1" applyFont="1" applyAlignment="1">
      <alignment horizontal="right" vertical="center"/>
    </xf>
    <xf numFmtId="177" fontId="4" fillId="0" borderId="0" xfId="52" applyNumberFormat="1" applyFont="1">
      <alignment vertical="center"/>
    </xf>
    <xf numFmtId="0" fontId="44" fillId="0" borderId="0" xfId="0" applyFont="1" applyFill="1">
      <alignment vertical="center"/>
    </xf>
    <xf numFmtId="0" fontId="44" fillId="0" borderId="0" xfId="0" applyFont="1">
      <alignment vertical="center"/>
    </xf>
    <xf numFmtId="0" fontId="44" fillId="0" borderId="53" xfId="0" applyFont="1" applyBorder="1">
      <alignment vertical="center"/>
    </xf>
    <xf numFmtId="0" fontId="44" fillId="0" borderId="0" xfId="0" applyFont="1" applyBorder="1">
      <alignment vertical="center"/>
    </xf>
    <xf numFmtId="0" fontId="44" fillId="0" borderId="54" xfId="0" applyFont="1" applyBorder="1">
      <alignment vertical="center"/>
    </xf>
    <xf numFmtId="0" fontId="4" fillId="0" borderId="0" xfId="82" applyFont="1" applyAlignment="1">
      <alignment horizontal="center" vertical="center"/>
    </xf>
    <xf numFmtId="0" fontId="44" fillId="0" borderId="0" xfId="82" applyFont="1" applyAlignment="1">
      <alignment horizontal="left" vertical="center"/>
    </xf>
    <xf numFmtId="177" fontId="44" fillId="0" borderId="0" xfId="52" applyNumberFormat="1" applyFont="1" applyAlignment="1">
      <alignment horizontal="center" vertical="center"/>
    </xf>
    <xf numFmtId="0" fontId="44" fillId="0" borderId="0" xfId="82" applyFont="1" applyBorder="1" applyAlignment="1">
      <alignment horizontal="left" vertical="center"/>
    </xf>
    <xf numFmtId="181" fontId="56" fillId="0" borderId="0" xfId="52" applyNumberFormat="1" applyFont="1" applyAlignment="1">
      <alignment horizontal="center" vertical="center"/>
    </xf>
    <xf numFmtId="0" fontId="50" fillId="0" borderId="0" xfId="82" applyFont="1" applyFill="1" applyAlignment="1">
      <alignment horizontal="center" vertical="center"/>
    </xf>
    <xf numFmtId="0" fontId="68" fillId="0" borderId="0" xfId="82" applyFont="1" applyBorder="1">
      <alignment vertical="center"/>
    </xf>
    <xf numFmtId="9" fontId="44" fillId="0" borderId="0" xfId="82" applyNumberFormat="1" applyFont="1" applyBorder="1" applyAlignment="1">
      <alignment vertical="center"/>
    </xf>
    <xf numFmtId="40" fontId="64" fillId="0" borderId="68" xfId="0" applyNumberFormat="1" applyFont="1" applyBorder="1" applyAlignment="1">
      <alignment horizontal="centerContinuous" vertical="center" wrapText="1"/>
    </xf>
    <xf numFmtId="40" fontId="64" fillId="0" borderId="69" xfId="0" applyNumberFormat="1" applyFont="1" applyBorder="1" applyAlignment="1">
      <alignment horizontal="centerContinuous" vertical="center" wrapText="1"/>
    </xf>
    <xf numFmtId="40" fontId="64" fillId="0" borderId="71" xfId="0" applyNumberFormat="1" applyFont="1" applyBorder="1" applyAlignment="1">
      <alignment horizontal="center" vertical="center" wrapText="1"/>
    </xf>
    <xf numFmtId="40" fontId="64" fillId="0" borderId="65" xfId="0" applyNumberFormat="1" applyFont="1" applyBorder="1" applyAlignment="1">
      <alignment horizontal="centerContinuous" vertical="center" wrapText="1"/>
    </xf>
    <xf numFmtId="40" fontId="64" fillId="0" borderId="67" xfId="0" applyNumberFormat="1" applyFont="1" applyBorder="1" applyAlignment="1">
      <alignment horizontal="centerContinuous" vertical="center" wrapText="1"/>
    </xf>
    <xf numFmtId="40" fontId="64" fillId="0" borderId="64" xfId="0" applyNumberFormat="1" applyFont="1" applyBorder="1" applyAlignment="1">
      <alignment horizontal="center" vertical="center" wrapText="1"/>
    </xf>
    <xf numFmtId="199" fontId="64" fillId="0" borderId="64" xfId="0" applyNumberFormat="1" applyFont="1" applyBorder="1" applyAlignment="1">
      <alignment horizontal="center" vertical="center" wrapText="1"/>
    </xf>
    <xf numFmtId="202" fontId="66" fillId="0" borderId="64" xfId="0" applyNumberFormat="1" applyFont="1" applyBorder="1">
      <alignment vertical="center"/>
    </xf>
    <xf numFmtId="40" fontId="64" fillId="0" borderId="73" xfId="0" applyNumberFormat="1" applyFont="1" applyBorder="1" applyAlignment="1">
      <alignment horizontal="centerContinuous" vertical="center" wrapText="1"/>
    </xf>
    <xf numFmtId="40" fontId="64" fillId="0" borderId="57" xfId="0" applyNumberFormat="1" applyFont="1" applyBorder="1" applyAlignment="1">
      <alignment horizontal="centerContinuous" vertical="center" wrapText="1"/>
    </xf>
    <xf numFmtId="199" fontId="64" fillId="0" borderId="72" xfId="0" applyNumberFormat="1" applyFont="1" applyBorder="1" applyAlignment="1">
      <alignment horizontal="center" vertical="center" wrapText="1"/>
    </xf>
    <xf numFmtId="202" fontId="66" fillId="0" borderId="72" xfId="0" applyNumberFormat="1" applyFont="1" applyBorder="1">
      <alignment vertical="center"/>
    </xf>
    <xf numFmtId="199" fontId="64" fillId="0" borderId="71" xfId="0" applyNumberFormat="1" applyFont="1" applyBorder="1" applyAlignment="1">
      <alignment horizontal="center" vertical="center" wrapText="1"/>
    </xf>
    <xf numFmtId="202" fontId="66" fillId="0" borderId="71" xfId="0" applyNumberFormat="1" applyFont="1" applyBorder="1">
      <alignment vertical="center"/>
    </xf>
    <xf numFmtId="38" fontId="64" fillId="0" borderId="72" xfId="0" applyNumberFormat="1" applyFont="1" applyFill="1" applyBorder="1" applyAlignment="1">
      <alignment horizontal="center" vertical="center" wrapText="1"/>
    </xf>
    <xf numFmtId="40" fontId="64" fillId="0" borderId="72" xfId="0" applyNumberFormat="1" applyFont="1" applyFill="1" applyBorder="1" applyAlignment="1">
      <alignment horizontal="center" vertical="center" wrapText="1"/>
    </xf>
    <xf numFmtId="38" fontId="64" fillId="0" borderId="71" xfId="0" applyNumberFormat="1" applyFont="1" applyBorder="1" applyAlignment="1">
      <alignment horizontal="center" vertical="center" wrapText="1"/>
    </xf>
    <xf numFmtId="199" fontId="64" fillId="0" borderId="74" xfId="0" applyNumberFormat="1" applyFont="1" applyBorder="1" applyAlignment="1">
      <alignment horizontal="center" vertical="center" wrapText="1"/>
    </xf>
    <xf numFmtId="40" fontId="64" fillId="0" borderId="62" xfId="0" applyNumberFormat="1" applyFont="1" applyBorder="1" applyAlignment="1">
      <alignment horizontal="center" vertical="center" wrapText="1"/>
    </xf>
    <xf numFmtId="40" fontId="64" fillId="0" borderId="63" xfId="0" applyNumberFormat="1" applyFont="1" applyBorder="1" applyAlignment="1">
      <alignment horizontal="center" vertical="center" wrapText="1"/>
    </xf>
    <xf numFmtId="199" fontId="64" fillId="0" borderId="58" xfId="0" applyNumberFormat="1" applyFont="1" applyBorder="1" applyAlignment="1">
      <alignment horizontal="center" vertical="center" wrapText="1"/>
    </xf>
    <xf numFmtId="40" fontId="64" fillId="0" borderId="35" xfId="0" applyNumberFormat="1" applyFont="1" applyBorder="1" applyAlignment="1">
      <alignment horizontal="center" vertical="center" wrapText="1"/>
    </xf>
    <xf numFmtId="40" fontId="64" fillId="0" borderId="34" xfId="0" applyNumberFormat="1" applyFont="1" applyBorder="1" applyAlignment="1">
      <alignment horizontal="center" vertical="center" wrapText="1"/>
    </xf>
    <xf numFmtId="199" fontId="64" fillId="0" borderId="75" xfId="0" applyNumberFormat="1" applyFont="1" applyBorder="1" applyAlignment="1">
      <alignment horizontal="center" vertical="center" wrapText="1"/>
    </xf>
    <xf numFmtId="40" fontId="64" fillId="0" borderId="60" xfId="0" applyNumberFormat="1" applyFont="1" applyBorder="1" applyAlignment="1">
      <alignment horizontal="center" vertical="center" wrapText="1"/>
    </xf>
    <xf numFmtId="40" fontId="64" fillId="0" borderId="76" xfId="0" applyNumberFormat="1" applyFont="1" applyBorder="1" applyAlignment="1">
      <alignment horizontal="center" vertical="center" wrapText="1"/>
    </xf>
    <xf numFmtId="40" fontId="64" fillId="0" borderId="58" xfId="0" applyNumberFormat="1" applyFont="1" applyBorder="1" applyAlignment="1">
      <alignment horizontal="center" vertical="center" wrapText="1"/>
    </xf>
    <xf numFmtId="40" fontId="64" fillId="0" borderId="75" xfId="0" applyNumberFormat="1" applyFont="1" applyBorder="1" applyAlignment="1">
      <alignment horizontal="center" vertical="center" wrapText="1"/>
    </xf>
    <xf numFmtId="40" fontId="64" fillId="25" borderId="53" xfId="0" applyNumberFormat="1" applyFont="1" applyFill="1" applyBorder="1" applyAlignment="1">
      <alignment horizontal="center" vertical="center" wrapText="1"/>
    </xf>
    <xf numFmtId="40" fontId="64" fillId="25" borderId="54" xfId="0" applyNumberFormat="1" applyFont="1" applyFill="1" applyBorder="1" applyAlignment="1">
      <alignment horizontal="center" vertical="center" wrapText="1"/>
    </xf>
    <xf numFmtId="40" fontId="64" fillId="25" borderId="80" xfId="0" applyNumberFormat="1" applyFont="1" applyFill="1" applyBorder="1" applyAlignment="1">
      <alignment horizontal="center" vertical="center" wrapText="1"/>
    </xf>
    <xf numFmtId="199" fontId="64" fillId="25" borderId="55" xfId="0" applyNumberFormat="1" applyFont="1" applyFill="1" applyBorder="1" applyAlignment="1">
      <alignment horizontal="center" vertical="center" wrapText="1"/>
    </xf>
    <xf numFmtId="40" fontId="64" fillId="25" borderId="59" xfId="0" applyNumberFormat="1" applyFont="1" applyFill="1" applyBorder="1" applyAlignment="1">
      <alignment horizontal="center" vertical="center" wrapText="1"/>
    </xf>
    <xf numFmtId="40" fontId="64" fillId="25" borderId="81" xfId="0" applyNumberFormat="1" applyFont="1" applyFill="1" applyBorder="1" applyAlignment="1">
      <alignment horizontal="center" vertical="center" wrapText="1"/>
    </xf>
    <xf numFmtId="199" fontId="64" fillId="25" borderId="80" xfId="0" applyNumberFormat="1" applyFont="1" applyFill="1" applyBorder="1" applyAlignment="1">
      <alignment horizontal="center" vertical="center" wrapText="1"/>
    </xf>
    <xf numFmtId="202" fontId="67" fillId="25" borderId="80" xfId="0" applyNumberFormat="1" applyFont="1" applyFill="1" applyBorder="1">
      <alignment vertical="center"/>
    </xf>
    <xf numFmtId="40" fontId="44" fillId="0" borderId="0" xfId="82" applyNumberFormat="1" applyFont="1" applyBorder="1" applyAlignment="1">
      <alignment horizontal="centerContinuous" vertical="center"/>
    </xf>
    <xf numFmtId="40" fontId="44" fillId="0" borderId="0" xfId="82" applyNumberFormat="1" applyFont="1" applyBorder="1" applyAlignment="1">
      <alignment horizontal="center" vertical="center"/>
    </xf>
    <xf numFmtId="40" fontId="44" fillId="0" borderId="0" xfId="82" applyNumberFormat="1" applyFont="1" applyFill="1" applyBorder="1" applyAlignment="1">
      <alignment horizontal="center" vertical="center"/>
    </xf>
    <xf numFmtId="40" fontId="66" fillId="28" borderId="11" xfId="0" applyNumberFormat="1" applyFont="1" applyFill="1" applyBorder="1" applyAlignment="1">
      <alignment horizontal="centerContinuous" vertical="center"/>
    </xf>
    <xf numFmtId="40" fontId="44" fillId="28" borderId="11" xfId="82" applyNumberFormat="1" applyFont="1" applyFill="1" applyBorder="1" applyAlignment="1">
      <alignment horizontal="centerContinuous" vertical="center"/>
    </xf>
    <xf numFmtId="40" fontId="44" fillId="28" borderId="19" xfId="82" applyNumberFormat="1" applyFont="1" applyFill="1" applyBorder="1" applyAlignment="1">
      <alignment horizontal="center" vertical="center"/>
    </xf>
    <xf numFmtId="40" fontId="44" fillId="28" borderId="20" xfId="82" applyNumberFormat="1" applyFont="1" applyFill="1" applyBorder="1" applyAlignment="1">
      <alignment horizontal="center" vertical="center"/>
    </xf>
    <xf numFmtId="38" fontId="66" fillId="28" borderId="11" xfId="0" applyNumberFormat="1" applyFont="1" applyFill="1" applyBorder="1">
      <alignment vertical="center"/>
    </xf>
    <xf numFmtId="40" fontId="66" fillId="28" borderId="77" xfId="0" applyNumberFormat="1" applyFont="1" applyFill="1" applyBorder="1">
      <alignment vertical="center"/>
    </xf>
    <xf numFmtId="40" fontId="66" fillId="28" borderId="78" xfId="0" applyNumberFormat="1" applyFont="1" applyFill="1" applyBorder="1">
      <alignment vertical="center"/>
    </xf>
    <xf numFmtId="40" fontId="66" fillId="28" borderId="79" xfId="0" applyNumberFormat="1" applyFont="1" applyFill="1" applyBorder="1">
      <alignment vertical="center"/>
    </xf>
    <xf numFmtId="40" fontId="66" fillId="28" borderId="11" xfId="0" applyNumberFormat="1" applyFont="1" applyFill="1" applyBorder="1">
      <alignment vertical="center"/>
    </xf>
    <xf numFmtId="38" fontId="67" fillId="28" borderId="11" xfId="0" applyNumberFormat="1" applyFont="1" applyFill="1" applyBorder="1">
      <alignment vertical="center"/>
    </xf>
    <xf numFmtId="0" fontId="44" fillId="0" borderId="83" xfId="82" applyFont="1" applyBorder="1">
      <alignment vertical="center"/>
    </xf>
    <xf numFmtId="0" fontId="44" fillId="0" borderId="84" xfId="82" applyFont="1" applyBorder="1">
      <alignment vertical="center"/>
    </xf>
    <xf numFmtId="0" fontId="44" fillId="0" borderId="4" xfId="82" applyFont="1" applyBorder="1">
      <alignment vertical="center"/>
    </xf>
    <xf numFmtId="0" fontId="44" fillId="0" borderId="86" xfId="82" applyFont="1" applyBorder="1">
      <alignment vertical="center"/>
    </xf>
    <xf numFmtId="40" fontId="97" fillId="29" borderId="11" xfId="0" applyNumberFormat="1" applyFont="1" applyFill="1" applyBorder="1" applyAlignment="1">
      <alignment horizontal="centerContinuous" vertical="center" wrapText="1"/>
    </xf>
    <xf numFmtId="40" fontId="50" fillId="29" borderId="11" xfId="82" applyNumberFormat="1" applyFont="1" applyFill="1" applyBorder="1" applyAlignment="1">
      <alignment horizontal="centerContinuous" vertical="center"/>
    </xf>
    <xf numFmtId="40" fontId="97" fillId="29" borderId="19" xfId="0" applyNumberFormat="1" applyFont="1" applyFill="1" applyBorder="1" applyAlignment="1">
      <alignment horizontal="center" vertical="center" wrapText="1"/>
    </xf>
    <xf numFmtId="40" fontId="97" fillId="29" borderId="19" xfId="0" applyNumberFormat="1" applyFont="1" applyFill="1" applyBorder="1" applyAlignment="1">
      <alignment horizontal="centerContinuous" vertical="center" wrapText="1"/>
    </xf>
    <xf numFmtId="40" fontId="97" fillId="29" borderId="14" xfId="0" applyNumberFormat="1" applyFont="1" applyFill="1" applyBorder="1" applyAlignment="1">
      <alignment horizontal="centerContinuous" vertical="center" wrapText="1"/>
    </xf>
    <xf numFmtId="40" fontId="97" fillId="29" borderId="11" xfId="0" applyNumberFormat="1" applyFont="1" applyFill="1" applyBorder="1" applyAlignment="1">
      <alignment horizontal="center" vertical="center" wrapText="1"/>
    </xf>
    <xf numFmtId="0" fontId="54" fillId="0" borderId="0" xfId="448" applyFont="1"/>
    <xf numFmtId="49" fontId="99" fillId="0" borderId="0" xfId="448" applyNumberFormat="1" applyFont="1" applyAlignment="1">
      <alignment horizontal="left" vertical="center"/>
    </xf>
    <xf numFmtId="0" fontId="99" fillId="0" borderId="0" xfId="448" applyFont="1" applyAlignment="1">
      <alignment horizontal="center" vertical="top"/>
    </xf>
    <xf numFmtId="0" fontId="99" fillId="0" borderId="0" xfId="448" applyFont="1" applyAlignment="1">
      <alignment horizontal="left" vertical="center"/>
    </xf>
    <xf numFmtId="0" fontId="99" fillId="0" borderId="0" xfId="448" applyFont="1" applyAlignment="1">
      <alignment horizontal="right" vertical="center"/>
    </xf>
    <xf numFmtId="49" fontId="54" fillId="0" borderId="15" xfId="448" applyNumberFormat="1" applyFont="1" applyBorder="1" applyAlignment="1">
      <alignment horizontal="center" vertical="center"/>
    </xf>
    <xf numFmtId="0" fontId="54" fillId="0" borderId="15" xfId="448" applyFont="1" applyBorder="1" applyAlignment="1">
      <alignment vertical="center"/>
    </xf>
    <xf numFmtId="0" fontId="51" fillId="30" borderId="87" xfId="448" applyFont="1" applyFill="1" applyBorder="1" applyAlignment="1">
      <alignment horizontal="center" vertical="center"/>
    </xf>
    <xf numFmtId="0" fontId="54" fillId="30" borderId="0" xfId="448" applyFont="1" applyFill="1"/>
    <xf numFmtId="0" fontId="51" fillId="30" borderId="43" xfId="448" applyFont="1" applyFill="1" applyBorder="1" applyAlignment="1">
      <alignment horizontal="center" vertical="center"/>
    </xf>
    <xf numFmtId="0" fontId="51" fillId="30" borderId="91" xfId="448" applyFont="1" applyFill="1" applyBorder="1" applyAlignment="1">
      <alignment horizontal="center" vertical="center"/>
    </xf>
    <xf numFmtId="0" fontId="51" fillId="30" borderId="92" xfId="448" applyFont="1" applyFill="1" applyBorder="1" applyAlignment="1">
      <alignment horizontal="center" vertical="center"/>
    </xf>
    <xf numFmtId="49" fontId="51" fillId="0" borderId="0" xfId="448" applyNumberFormat="1" applyFont="1" applyBorder="1" applyAlignment="1">
      <alignment horizontal="center" vertical="center"/>
    </xf>
    <xf numFmtId="49" fontId="51" fillId="0" borderId="0" xfId="448" applyNumberFormat="1" applyFont="1" applyBorder="1" applyAlignment="1">
      <alignment horizontal="distributed" vertical="center"/>
    </xf>
    <xf numFmtId="211" fontId="54" fillId="0" borderId="80" xfId="528" applyNumberFormat="1" applyFont="1" applyBorder="1" applyAlignment="1">
      <alignment horizontal="right" vertical="center"/>
    </xf>
    <xf numFmtId="0" fontId="54" fillId="0" borderId="53" xfId="448" applyFont="1" applyBorder="1" applyAlignment="1">
      <alignment vertical="center"/>
    </xf>
    <xf numFmtId="49" fontId="51" fillId="0" borderId="0" xfId="448" applyNumberFormat="1" applyFont="1" applyBorder="1" applyAlignment="1">
      <alignment horizontal="left" vertical="center"/>
    </xf>
    <xf numFmtId="41" fontId="54" fillId="0" borderId="0" xfId="529" applyFont="1"/>
    <xf numFmtId="211" fontId="100" fillId="0" borderId="54" xfId="528" applyNumberFormat="1" applyFont="1" applyBorder="1" applyAlignment="1">
      <alignment horizontal="right" vertical="center"/>
    </xf>
    <xf numFmtId="211" fontId="54" fillId="0" borderId="54" xfId="528" applyNumberFormat="1" applyFont="1" applyBorder="1" applyAlignment="1">
      <alignment horizontal="right" vertical="center"/>
    </xf>
    <xf numFmtId="0" fontId="54" fillId="0" borderId="0" xfId="448" applyFont="1" applyAlignment="1">
      <alignment horizontal="right" vertical="center"/>
    </xf>
    <xf numFmtId="212" fontId="54" fillId="0" borderId="0" xfId="448" applyNumberFormat="1" applyFont="1" applyAlignment="1">
      <alignment horizontal="right" vertical="center"/>
    </xf>
    <xf numFmtId="212" fontId="54" fillId="0" borderId="0" xfId="528" applyNumberFormat="1" applyFont="1" applyAlignment="1">
      <alignment vertical="center"/>
    </xf>
    <xf numFmtId="212" fontId="54" fillId="0" borderId="0" xfId="448" applyNumberFormat="1" applyFont="1"/>
    <xf numFmtId="49" fontId="51" fillId="0" borderId="94" xfId="448" applyNumberFormat="1" applyFont="1" applyBorder="1" applyAlignment="1">
      <alignment horizontal="center" vertical="center"/>
    </xf>
    <xf numFmtId="0" fontId="54" fillId="0" borderId="95" xfId="448" applyFont="1" applyBorder="1" applyAlignment="1">
      <alignment vertical="center"/>
    </xf>
    <xf numFmtId="0" fontId="54" fillId="0" borderId="0" xfId="448" applyFont="1" applyAlignment="1">
      <alignment horizontal="right"/>
    </xf>
    <xf numFmtId="211" fontId="54" fillId="0" borderId="0" xfId="448" applyNumberFormat="1" applyFont="1"/>
    <xf numFmtId="41" fontId="54" fillId="0" borderId="0" xfId="448" applyNumberFormat="1" applyFont="1"/>
    <xf numFmtId="49" fontId="50" fillId="0" borderId="0" xfId="448" applyNumberFormat="1" applyFont="1" applyBorder="1" applyAlignment="1">
      <alignment horizontal="distributed" vertical="center"/>
    </xf>
    <xf numFmtId="49" fontId="54" fillId="0" borderId="0" xfId="448" quotePrefix="1" applyNumberFormat="1" applyFont="1" applyBorder="1" applyAlignment="1">
      <alignment horizontal="distributed" vertical="center"/>
    </xf>
    <xf numFmtId="211" fontId="51" fillId="0" borderId="80" xfId="528" applyNumberFormat="1" applyFont="1" applyBorder="1" applyAlignment="1">
      <alignment horizontal="right" vertical="center"/>
    </xf>
    <xf numFmtId="38" fontId="47" fillId="0" borderId="0" xfId="82" applyNumberFormat="1" applyFont="1" applyAlignment="1">
      <alignment vertical="center"/>
    </xf>
    <xf numFmtId="38" fontId="44" fillId="0" borderId="0" xfId="52" applyNumberFormat="1" applyFont="1" applyFill="1" applyAlignment="1">
      <alignment vertical="center"/>
    </xf>
    <xf numFmtId="40" fontId="64" fillId="25" borderId="19" xfId="0" applyNumberFormat="1" applyFont="1" applyFill="1" applyBorder="1" applyAlignment="1">
      <alignment horizontal="center" vertical="center" wrapText="1"/>
    </xf>
    <xf numFmtId="40" fontId="64" fillId="25" borderId="20" xfId="0" applyNumberFormat="1" applyFont="1" applyFill="1" applyBorder="1" applyAlignment="1">
      <alignment horizontal="center" vertical="center" wrapText="1"/>
    </xf>
    <xf numFmtId="0" fontId="68" fillId="0" borderId="0" xfId="82" applyFont="1" applyAlignment="1">
      <alignment horizontal="center" vertical="center"/>
    </xf>
    <xf numFmtId="49" fontId="51" fillId="0" borderId="94" xfId="448" applyNumberFormat="1" applyFont="1" applyBorder="1" applyAlignment="1">
      <alignment horizontal="center" vertical="center"/>
    </xf>
    <xf numFmtId="211" fontId="51" fillId="0" borderId="95" xfId="528" applyNumberFormat="1" applyFont="1" applyBorder="1" applyAlignment="1">
      <alignment horizontal="center" vertical="center"/>
    </xf>
    <xf numFmtId="211" fontId="51" fillId="0" borderId="96" xfId="528" applyNumberFormat="1" applyFont="1" applyBorder="1" applyAlignment="1">
      <alignment horizontal="center" vertical="center"/>
    </xf>
    <xf numFmtId="0" fontId="98" fillId="0" borderId="0" xfId="448" applyFont="1" applyAlignment="1">
      <alignment horizontal="center" vertical="center"/>
    </xf>
    <xf numFmtId="0" fontId="104" fillId="0" borderId="0" xfId="448" applyNumberFormat="1" applyFont="1" applyAlignment="1">
      <alignment horizontal="left" vertical="center" wrapText="1" shrinkToFit="1"/>
    </xf>
    <xf numFmtId="0" fontId="51" fillId="30" borderId="87" xfId="448" applyFont="1" applyFill="1" applyBorder="1" applyAlignment="1">
      <alignment horizontal="center" vertical="center"/>
    </xf>
    <xf numFmtId="0" fontId="51" fillId="30" borderId="43" xfId="448" applyFont="1" applyFill="1" applyBorder="1" applyAlignment="1">
      <alignment horizontal="center" vertical="center"/>
    </xf>
    <xf numFmtId="0" fontId="51" fillId="30" borderId="88" xfId="448" applyFont="1" applyFill="1" applyBorder="1" applyAlignment="1">
      <alignment horizontal="center" vertical="center"/>
    </xf>
    <xf numFmtId="0" fontId="51" fillId="30" borderId="89" xfId="448" applyFont="1" applyFill="1" applyBorder="1" applyAlignment="1">
      <alignment horizontal="center" vertical="center"/>
    </xf>
    <xf numFmtId="0" fontId="51" fillId="30" borderId="90" xfId="448" applyFont="1" applyFill="1" applyBorder="1" applyAlignment="1">
      <alignment horizontal="center" vertical="center"/>
    </xf>
    <xf numFmtId="0" fontId="51" fillId="30" borderId="93" xfId="448" applyFont="1" applyFill="1" applyBorder="1" applyAlignment="1">
      <alignment horizontal="center" vertical="center"/>
    </xf>
    <xf numFmtId="0" fontId="44" fillId="0" borderId="0" xfId="82" applyFont="1" applyBorder="1" applyAlignment="1">
      <alignment horizontal="center" vertical="center"/>
    </xf>
    <xf numFmtId="41" fontId="44" fillId="0" borderId="0" xfId="52" applyFont="1" applyFill="1" applyAlignment="1">
      <alignment horizontal="center" vertical="center"/>
    </xf>
    <xf numFmtId="41" fontId="44" fillId="0" borderId="0" xfId="82" applyNumberFormat="1" applyFont="1" applyFill="1" applyAlignment="1">
      <alignment vertical="center"/>
    </xf>
    <xf numFmtId="182" fontId="44" fillId="0" borderId="0" xfId="82" applyNumberFormat="1" applyFont="1" applyFill="1" applyAlignment="1">
      <alignment horizontal="center" vertical="center"/>
    </xf>
    <xf numFmtId="195" fontId="44" fillId="0" borderId="0" xfId="82" applyNumberFormat="1" applyFont="1" applyFill="1" applyAlignment="1">
      <alignment horizontal="center" vertical="center"/>
    </xf>
    <xf numFmtId="41" fontId="4" fillId="0" borderId="0" xfId="52" applyFont="1" applyAlignment="1">
      <alignment horizontal="center" vertical="center"/>
    </xf>
    <xf numFmtId="41" fontId="4" fillId="0" borderId="17" xfId="52" applyFont="1" applyBorder="1" applyAlignment="1">
      <alignment horizontal="center" vertical="center"/>
    </xf>
    <xf numFmtId="9" fontId="44" fillId="0" borderId="0" xfId="82" applyNumberFormat="1" applyFont="1" applyAlignment="1">
      <alignment horizontal="center" vertical="center"/>
    </xf>
    <xf numFmtId="38" fontId="4" fillId="0" borderId="0" xfId="52" applyNumberFormat="1" applyFont="1" applyAlignment="1">
      <alignment vertical="center"/>
    </xf>
    <xf numFmtId="38" fontId="44" fillId="0" borderId="0" xfId="82" applyNumberFormat="1" applyFont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68" fillId="0" borderId="0" xfId="82" applyFont="1" applyFill="1" applyBorder="1" applyAlignment="1">
      <alignment horizontal="center" vertical="center"/>
    </xf>
    <xf numFmtId="2" fontId="68" fillId="0" borderId="0" xfId="82" applyNumberFormat="1" applyFont="1" applyFill="1" applyBorder="1" applyAlignment="1">
      <alignment horizontal="center" vertical="center"/>
    </xf>
    <xf numFmtId="38" fontId="44" fillId="0" borderId="0" xfId="82" applyNumberFormat="1" applyFont="1" applyBorder="1" applyAlignment="1">
      <alignment horizontal="center" vertical="center"/>
    </xf>
    <xf numFmtId="40" fontId="68" fillId="0" borderId="0" xfId="82" applyNumberFormat="1" applyFont="1" applyFill="1" applyBorder="1" applyAlignment="1">
      <alignment horizontal="center" vertical="center"/>
    </xf>
    <xf numFmtId="0" fontId="70" fillId="0" borderId="0" xfId="82" applyFont="1" applyBorder="1" applyAlignment="1">
      <alignment horizontal="center" vertical="top"/>
    </xf>
    <xf numFmtId="0" fontId="70" fillId="0" borderId="0" xfId="82" applyFont="1" applyFill="1" applyBorder="1" applyAlignment="1">
      <alignment horizontal="center" vertical="top"/>
    </xf>
    <xf numFmtId="38" fontId="44" fillId="0" borderId="0" xfId="52" applyNumberFormat="1" applyFont="1" applyFill="1" applyAlignment="1">
      <alignment horizontal="center" vertical="center"/>
    </xf>
    <xf numFmtId="38" fontId="44" fillId="0" borderId="17" xfId="52" applyNumberFormat="1" applyFont="1" applyFill="1" applyBorder="1" applyAlignment="1">
      <alignment horizontal="center" vertical="center"/>
    </xf>
    <xf numFmtId="0" fontId="44" fillId="0" borderId="17" xfId="82" applyFont="1" applyBorder="1" applyAlignment="1">
      <alignment horizontal="left" vertical="center"/>
    </xf>
    <xf numFmtId="38" fontId="52" fillId="0" borderId="0" xfId="82" applyNumberFormat="1" applyFont="1" applyAlignment="1">
      <alignment vertical="center"/>
    </xf>
    <xf numFmtId="195" fontId="6" fillId="0" borderId="0" xfId="125" applyNumberFormat="1" applyFont="1" applyFill="1" applyAlignment="1">
      <alignment horizontal="center" vertical="center" shrinkToFit="1"/>
    </xf>
    <xf numFmtId="197" fontId="65" fillId="0" borderId="0" xfId="0" applyNumberFormat="1" applyFont="1" applyFill="1" applyAlignment="1">
      <alignment horizontal="center" vertical="center" shrinkToFit="1"/>
    </xf>
    <xf numFmtId="41" fontId="44" fillId="0" borderId="0" xfId="52" applyFont="1" applyBorder="1" applyAlignment="1">
      <alignment horizontal="center" vertical="center"/>
    </xf>
    <xf numFmtId="195" fontId="44" fillId="0" borderId="0" xfId="82" applyNumberFormat="1" applyFont="1" applyBorder="1" applyAlignment="1">
      <alignment horizontal="center" vertical="center"/>
    </xf>
    <xf numFmtId="38" fontId="44" fillId="0" borderId="0" xfId="52" applyNumberFormat="1" applyFont="1" applyBorder="1" applyAlignment="1">
      <alignment vertical="center"/>
    </xf>
    <xf numFmtId="38" fontId="4" fillId="0" borderId="0" xfId="82" applyNumberFormat="1" applyFont="1" applyAlignment="1">
      <alignment vertical="center"/>
    </xf>
    <xf numFmtId="3" fontId="4" fillId="0" borderId="0" xfId="82" applyNumberFormat="1" applyFont="1" applyBorder="1" applyAlignment="1">
      <alignment vertical="center"/>
    </xf>
    <xf numFmtId="38" fontId="44" fillId="0" borderId="0" xfId="82" applyNumberFormat="1" applyFont="1" applyFill="1" applyAlignment="1">
      <alignment horizontal="center" vertical="center"/>
    </xf>
    <xf numFmtId="0" fontId="44" fillId="0" borderId="0" xfId="82" applyFont="1" applyBorder="1" applyAlignment="1">
      <alignment horizontal="left" vertical="center"/>
    </xf>
    <xf numFmtId="0" fontId="44" fillId="0" borderId="0" xfId="82" applyFont="1" applyAlignment="1">
      <alignment horizontal="left" vertical="center"/>
    </xf>
    <xf numFmtId="38" fontId="44" fillId="26" borderId="0" xfId="52" applyNumberFormat="1" applyFont="1" applyFill="1" applyBorder="1" applyAlignment="1">
      <alignment horizontal="center" vertical="center"/>
    </xf>
    <xf numFmtId="41" fontId="47" fillId="0" borderId="47" xfId="82" applyNumberFormat="1" applyFont="1" applyBorder="1" applyAlignment="1">
      <alignment horizontal="center" vertical="center"/>
    </xf>
    <xf numFmtId="41" fontId="44" fillId="0" borderId="0" xfId="82" applyNumberFormat="1" applyFont="1" applyBorder="1" applyAlignment="1">
      <alignment horizontal="center" vertical="center"/>
    </xf>
    <xf numFmtId="40" fontId="64" fillId="0" borderId="73" xfId="0" applyNumberFormat="1" applyFont="1" applyBorder="1" applyAlignment="1">
      <alignment horizontal="center" vertical="center" wrapText="1"/>
    </xf>
    <xf numFmtId="40" fontId="64" fillId="0" borderId="56" xfId="0" applyNumberFormat="1" applyFont="1" applyBorder="1" applyAlignment="1">
      <alignment horizontal="center" vertical="center" wrapText="1"/>
    </xf>
    <xf numFmtId="40" fontId="64" fillId="0" borderId="68" xfId="0" applyNumberFormat="1" applyFont="1" applyBorder="1" applyAlignment="1">
      <alignment horizontal="center" vertical="center" wrapText="1"/>
    </xf>
    <xf numFmtId="40" fontId="64" fillId="0" borderId="70" xfId="0" applyNumberFormat="1" applyFont="1" applyBorder="1" applyAlignment="1">
      <alignment horizontal="center" vertical="center" wrapText="1"/>
    </xf>
    <xf numFmtId="40" fontId="66" fillId="28" borderId="19" xfId="0" applyNumberFormat="1" applyFont="1" applyFill="1" applyBorder="1" applyAlignment="1">
      <alignment horizontal="center" vertical="center"/>
    </xf>
    <xf numFmtId="40" fontId="66" fillId="28" borderId="20" xfId="0" applyNumberFormat="1" applyFont="1" applyFill="1" applyBorder="1" applyAlignment="1">
      <alignment horizontal="center" vertical="center"/>
    </xf>
    <xf numFmtId="0" fontId="66" fillId="0" borderId="0" xfId="0" applyFont="1" applyAlignment="1">
      <alignment vertical="center"/>
    </xf>
    <xf numFmtId="199" fontId="68" fillId="0" borderId="0" xfId="82" applyNumberFormat="1" applyFont="1" applyBorder="1" applyAlignment="1">
      <alignment horizontal="center" vertical="center"/>
    </xf>
    <xf numFmtId="0" fontId="68" fillId="0" borderId="0" xfId="82" applyFont="1" applyAlignment="1">
      <alignment horizontal="center" vertical="center"/>
    </xf>
    <xf numFmtId="0" fontId="68" fillId="0" borderId="0" xfId="82" applyFont="1" applyAlignment="1">
      <alignment horizontal="right" vertical="center" wrapText="1"/>
    </xf>
    <xf numFmtId="40" fontId="64" fillId="25" borderId="19" xfId="0" applyNumberFormat="1" applyFont="1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40" fontId="64" fillId="25" borderId="20" xfId="0" applyNumberFormat="1" applyFont="1" applyFill="1" applyBorder="1" applyAlignment="1">
      <alignment horizontal="center" vertical="center" wrapText="1"/>
    </xf>
    <xf numFmtId="40" fontId="64" fillId="0" borderId="45" xfId="0" applyNumberFormat="1" applyFont="1" applyBorder="1" applyAlignment="1">
      <alignment horizontal="center" vertical="center" wrapText="1"/>
    </xf>
    <xf numFmtId="40" fontId="64" fillId="0" borderId="80" xfId="0" applyNumberFormat="1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176" fontId="44" fillId="0" borderId="0" xfId="82" applyNumberFormat="1" applyFont="1" applyAlignment="1">
      <alignment horizontal="center" vertical="center"/>
    </xf>
    <xf numFmtId="176" fontId="47" fillId="0" borderId="0" xfId="52" applyNumberFormat="1" applyFont="1" applyAlignment="1">
      <alignment horizontal="right" vertical="center"/>
    </xf>
    <xf numFmtId="176" fontId="4" fillId="0" borderId="0" xfId="52" applyNumberFormat="1" applyFont="1" applyFill="1" applyAlignment="1">
      <alignment horizontal="right" vertical="center"/>
    </xf>
    <xf numFmtId="40" fontId="64" fillId="0" borderId="65" xfId="0" applyNumberFormat="1" applyFont="1" applyBorder="1" applyAlignment="1">
      <alignment horizontal="center" vertical="center" wrapText="1"/>
    </xf>
    <xf numFmtId="40" fontId="64" fillId="0" borderId="66" xfId="0" applyNumberFormat="1" applyFont="1" applyBorder="1" applyAlignment="1">
      <alignment horizontal="center" vertical="center" wrapText="1"/>
    </xf>
    <xf numFmtId="40" fontId="97" fillId="29" borderId="45" xfId="0" applyNumberFormat="1" applyFont="1" applyFill="1" applyBorder="1" applyAlignment="1">
      <alignment horizontal="center" vertical="center" wrapText="1"/>
    </xf>
    <xf numFmtId="40" fontId="97" fillId="29" borderId="48" xfId="0" applyNumberFormat="1" applyFont="1" applyFill="1" applyBorder="1" applyAlignment="1">
      <alignment horizontal="center" vertical="center" wrapText="1"/>
    </xf>
    <xf numFmtId="40" fontId="97" fillId="29" borderId="49" xfId="0" applyNumberFormat="1" applyFont="1" applyFill="1" applyBorder="1" applyAlignment="1">
      <alignment horizontal="center" vertical="center" wrapText="1"/>
    </xf>
    <xf numFmtId="40" fontId="97" fillId="29" borderId="50" xfId="0" applyNumberFormat="1" applyFont="1" applyFill="1" applyBorder="1" applyAlignment="1">
      <alignment horizontal="center" vertical="center" wrapText="1"/>
    </xf>
    <xf numFmtId="40" fontId="97" fillId="29" borderId="51" xfId="0" applyNumberFormat="1" applyFont="1" applyFill="1" applyBorder="1" applyAlignment="1">
      <alignment horizontal="center" vertical="center" wrapText="1"/>
    </xf>
    <xf numFmtId="40" fontId="97" fillId="29" borderId="52" xfId="0" applyNumberFormat="1" applyFont="1" applyFill="1" applyBorder="1" applyAlignment="1">
      <alignment horizontal="center" vertical="center" wrapText="1"/>
    </xf>
    <xf numFmtId="40" fontId="97" fillId="29" borderId="19" xfId="0" applyNumberFormat="1" applyFont="1" applyFill="1" applyBorder="1" applyAlignment="1">
      <alignment horizontal="center" vertical="center" wrapText="1"/>
    </xf>
    <xf numFmtId="40" fontId="97" fillId="29" borderId="14" xfId="0" applyNumberFormat="1" applyFont="1" applyFill="1" applyBorder="1" applyAlignment="1">
      <alignment horizontal="center" vertical="center" wrapText="1"/>
    </xf>
    <xf numFmtId="40" fontId="97" fillId="29" borderId="20" xfId="0" applyNumberFormat="1" applyFont="1" applyFill="1" applyBorder="1" applyAlignment="1">
      <alignment horizontal="center" vertical="center" wrapText="1"/>
    </xf>
    <xf numFmtId="41" fontId="57" fillId="0" borderId="0" xfId="52" applyFont="1" applyFill="1" applyAlignment="1">
      <alignment vertical="center"/>
    </xf>
    <xf numFmtId="41" fontId="57" fillId="0" borderId="0" xfId="82" applyNumberFormat="1" applyFont="1" applyFill="1" applyAlignment="1">
      <alignment vertical="center"/>
    </xf>
    <xf numFmtId="0" fontId="57" fillId="0" borderId="0" xfId="82" applyFont="1" applyFill="1" applyAlignment="1">
      <alignment vertical="center"/>
    </xf>
    <xf numFmtId="0" fontId="57" fillId="0" borderId="0" xfId="82" applyFont="1" applyAlignment="1">
      <alignment vertical="center"/>
    </xf>
    <xf numFmtId="0" fontId="57" fillId="0" borderId="0" xfId="82" applyFont="1" applyAlignment="1">
      <alignment horizontal="center" vertical="center"/>
    </xf>
    <xf numFmtId="0" fontId="54" fillId="0" borderId="0" xfId="82" applyFont="1" applyAlignment="1">
      <alignment vertical="center"/>
    </xf>
    <xf numFmtId="0" fontId="50" fillId="0" borderId="45" xfId="82" applyFont="1" applyBorder="1" applyAlignment="1">
      <alignment horizontal="center" vertical="center"/>
    </xf>
    <xf numFmtId="41" fontId="50" fillId="0" borderId="45" xfId="52" applyFont="1" applyBorder="1" applyAlignment="1">
      <alignment horizontal="center" vertical="center"/>
    </xf>
    <xf numFmtId="0" fontId="50" fillId="0" borderId="45" xfId="82" applyFont="1" applyBorder="1" applyAlignment="1">
      <alignment vertical="center"/>
    </xf>
    <xf numFmtId="0" fontId="50" fillId="0" borderId="46" xfId="82" applyFont="1" applyBorder="1" applyAlignment="1">
      <alignment horizontal="center" vertical="center"/>
    </xf>
    <xf numFmtId="41" fontId="50" fillId="0" borderId="46" xfId="52" applyFont="1" applyBorder="1" applyAlignment="1">
      <alignment horizontal="center" vertical="center"/>
    </xf>
    <xf numFmtId="41" fontId="50" fillId="0" borderId="46" xfId="52" applyFont="1" applyFill="1" applyBorder="1" applyAlignment="1">
      <alignment horizontal="center" vertical="center"/>
    </xf>
    <xf numFmtId="0" fontId="50" fillId="0" borderId="46" xfId="82" applyFont="1" applyBorder="1" applyAlignment="1">
      <alignment vertical="center"/>
    </xf>
    <xf numFmtId="0" fontId="50" fillId="0" borderId="11" xfId="82" applyFont="1" applyBorder="1" applyAlignment="1">
      <alignment horizontal="left" vertical="center"/>
    </xf>
    <xf numFmtId="0" fontId="57" fillId="0" borderId="11" xfId="82" applyFont="1" applyBorder="1" applyAlignment="1">
      <alignment horizontal="center" vertical="center"/>
    </xf>
    <xf numFmtId="0" fontId="54" fillId="0" borderId="11" xfId="82" applyFont="1" applyBorder="1" applyAlignment="1">
      <alignment vertical="center"/>
    </xf>
    <xf numFmtId="41" fontId="50" fillId="0" borderId="11" xfId="52" applyFont="1" applyBorder="1" applyAlignment="1">
      <alignment horizontal="center" vertical="center"/>
    </xf>
    <xf numFmtId="0" fontId="50" fillId="0" borderId="11" xfId="82" applyFont="1" applyBorder="1" applyAlignment="1">
      <alignment vertical="center"/>
    </xf>
    <xf numFmtId="0" fontId="50" fillId="0" borderId="11" xfId="82" applyFont="1" applyBorder="1" applyAlignment="1">
      <alignment horizontal="center" vertical="center"/>
    </xf>
    <xf numFmtId="0" fontId="50" fillId="0" borderId="19" xfId="82" applyFont="1" applyBorder="1" applyAlignment="1">
      <alignment horizontal="center" vertical="center"/>
    </xf>
    <xf numFmtId="0" fontId="50" fillId="0" borderId="20" xfId="82" applyFont="1" applyBorder="1" applyAlignment="1">
      <alignment horizontal="center" vertical="center"/>
    </xf>
    <xf numFmtId="198" fontId="50" fillId="0" borderId="11" xfId="52" applyNumberFormat="1" applyFont="1" applyBorder="1" applyAlignment="1">
      <alignment horizontal="center" vertical="center"/>
    </xf>
    <xf numFmtId="41" fontId="50" fillId="0" borderId="11" xfId="52" applyNumberFormat="1" applyFont="1" applyBorder="1" applyAlignment="1">
      <alignment horizontal="center" vertical="center"/>
    </xf>
    <xf numFmtId="0" fontId="61" fillId="0" borderId="0" xfId="82" applyFont="1" applyAlignment="1">
      <alignment horizontal="center" vertical="center"/>
    </xf>
    <xf numFmtId="0" fontId="62" fillId="0" borderId="0" xfId="82" applyFont="1" applyAlignment="1">
      <alignment vertical="center"/>
    </xf>
    <xf numFmtId="0" fontId="57" fillId="0" borderId="0" xfId="82" applyFont="1" applyBorder="1" applyAlignment="1"/>
    <xf numFmtId="0" fontId="51" fillId="0" borderId="12" xfId="82" applyFont="1" applyBorder="1" applyAlignment="1">
      <alignment vertical="center"/>
    </xf>
    <xf numFmtId="0" fontId="54" fillId="0" borderId="12" xfId="82" applyFont="1" applyBorder="1" applyAlignment="1">
      <alignment vertical="center"/>
    </xf>
    <xf numFmtId="0" fontId="51" fillId="0" borderId="43" xfId="82" applyFont="1" applyBorder="1" applyAlignment="1">
      <alignment horizontal="center"/>
    </xf>
    <xf numFmtId="0" fontId="54" fillId="0" borderId="43" xfId="82" applyFont="1" applyBorder="1" applyAlignment="1">
      <alignment horizontal="center"/>
    </xf>
    <xf numFmtId="0" fontId="50" fillId="0" borderId="44" xfId="82" applyFont="1" applyBorder="1" applyAlignment="1">
      <alignment horizontal="center" vertical="center"/>
    </xf>
    <xf numFmtId="0" fontId="50" fillId="0" borderId="44" xfId="82" applyFont="1" applyBorder="1" applyAlignment="1">
      <alignment horizontal="center" vertical="center" shrinkToFit="1"/>
    </xf>
    <xf numFmtId="0" fontId="57" fillId="0" borderId="19" xfId="82" applyFont="1" applyBorder="1" applyAlignment="1">
      <alignment horizontal="center" vertical="center"/>
    </xf>
    <xf numFmtId="0" fontId="51" fillId="0" borderId="20" xfId="82" applyFont="1" applyBorder="1" applyAlignment="1">
      <alignment horizontal="center" vertical="center"/>
    </xf>
    <xf numFmtId="41" fontId="57" fillId="0" borderId="19" xfId="52" applyFont="1" applyFill="1" applyBorder="1" applyAlignment="1">
      <alignment horizontal="center" vertical="center"/>
    </xf>
    <xf numFmtId="41" fontId="51" fillId="0" borderId="20" xfId="52" applyFont="1" applyFill="1" applyBorder="1" applyAlignment="1">
      <alignment horizontal="center" vertical="center"/>
    </xf>
    <xf numFmtId="0" fontId="57" fillId="0" borderId="19" xfId="82" applyFont="1" applyFill="1" applyBorder="1" applyAlignment="1">
      <alignment horizontal="left" vertical="center"/>
    </xf>
    <xf numFmtId="0" fontId="51" fillId="0" borderId="14" xfId="82" applyFont="1" applyFill="1" applyBorder="1" applyAlignment="1">
      <alignment horizontal="left" vertical="center"/>
    </xf>
    <xf numFmtId="0" fontId="51" fillId="0" borderId="20" xfId="82" applyFont="1" applyFill="1" applyBorder="1" applyAlignment="1">
      <alignment horizontal="left" vertical="center"/>
    </xf>
    <xf numFmtId="0" fontId="57" fillId="0" borderId="19" xfId="82" applyFont="1" applyBorder="1" applyAlignment="1">
      <alignment horizontal="left" vertical="center"/>
    </xf>
    <xf numFmtId="0" fontId="51" fillId="0" borderId="20" xfId="82" applyFont="1" applyBorder="1" applyAlignment="1">
      <alignment horizontal="left" vertical="center"/>
    </xf>
    <xf numFmtId="41" fontId="57" fillId="0" borderId="19" xfId="52" applyFont="1" applyFill="1" applyBorder="1" applyAlignment="1">
      <alignment vertical="center"/>
    </xf>
    <xf numFmtId="41" fontId="51" fillId="0" borderId="20" xfId="52" applyFont="1" applyFill="1" applyBorder="1" applyAlignment="1">
      <alignment vertical="center"/>
    </xf>
    <xf numFmtId="0" fontId="51" fillId="0" borderId="14" xfId="82" applyFont="1" applyBorder="1" applyAlignment="1">
      <alignment horizontal="center" vertical="center"/>
    </xf>
    <xf numFmtId="0" fontId="58" fillId="0" borderId="33" xfId="126" applyBorder="1" applyAlignment="1" applyProtection="1">
      <alignment horizontal="left" vertical="center"/>
    </xf>
    <xf numFmtId="0" fontId="58" fillId="0" borderId="37" xfId="126" applyBorder="1" applyAlignment="1" applyProtection="1">
      <alignment horizontal="left" vertical="center"/>
    </xf>
    <xf numFmtId="0" fontId="58" fillId="0" borderId="38" xfId="126" applyBorder="1" applyAlignment="1" applyProtection="1">
      <alignment horizontal="left" vertical="center"/>
    </xf>
    <xf numFmtId="0" fontId="58" fillId="0" borderId="21" xfId="126" applyBorder="1" applyAlignment="1" applyProtection="1">
      <alignment horizontal="right" vertical="center"/>
    </xf>
    <xf numFmtId="0" fontId="58" fillId="0" borderId="22" xfId="126" applyBorder="1" applyAlignment="1" applyProtection="1">
      <alignment horizontal="right" vertical="center"/>
    </xf>
    <xf numFmtId="0" fontId="58" fillId="0" borderId="23" xfId="126" applyBorder="1" applyAlignment="1" applyProtection="1">
      <alignment horizontal="center" vertical="center"/>
    </xf>
    <xf numFmtId="0" fontId="58" fillId="0" borderId="24" xfId="126" applyBorder="1" applyAlignment="1" applyProtection="1">
      <alignment horizontal="center" vertical="center"/>
    </xf>
    <xf numFmtId="0" fontId="58" fillId="0" borderId="28" xfId="126" applyBorder="1" applyAlignment="1" applyProtection="1">
      <alignment horizontal="center" vertical="center"/>
    </xf>
    <xf numFmtId="0" fontId="58" fillId="0" borderId="25" xfId="126" applyBorder="1" applyAlignment="1" applyProtection="1">
      <alignment horizontal="left" vertical="center"/>
    </xf>
    <xf numFmtId="0" fontId="58" fillId="0" borderId="26" xfId="126" applyBorder="1" applyAlignment="1" applyProtection="1">
      <alignment horizontal="left" vertical="center"/>
    </xf>
    <xf numFmtId="0" fontId="58" fillId="0" borderId="29" xfId="126" applyBorder="1" applyAlignment="1" applyProtection="1">
      <alignment horizontal="left" vertical="center"/>
    </xf>
    <xf numFmtId="0" fontId="58" fillId="0" borderId="30" xfId="126" applyBorder="1" applyAlignment="1" applyProtection="1">
      <alignment horizontal="left" vertical="center"/>
    </xf>
    <xf numFmtId="0" fontId="58" fillId="0" borderId="41" xfId="126" applyBorder="1" applyAlignment="1" applyProtection="1">
      <alignment horizontal="left" vertical="center"/>
    </xf>
    <xf numFmtId="0" fontId="58" fillId="0" borderId="42" xfId="126" applyBorder="1" applyAlignment="1" applyProtection="1">
      <alignment horizontal="left" vertical="center"/>
    </xf>
    <xf numFmtId="0" fontId="44" fillId="0" borderId="0" xfId="82" applyFont="1" applyFill="1" applyAlignment="1">
      <alignment horizontal="left" vertical="center" readingOrder="1"/>
    </xf>
    <xf numFmtId="40" fontId="68" fillId="0" borderId="0" xfId="82" applyNumberFormat="1" applyFont="1" applyBorder="1" applyAlignment="1">
      <alignment horizontal="left" vertical="center"/>
    </xf>
    <xf numFmtId="202" fontId="67" fillId="0" borderId="0" xfId="0" applyNumberFormat="1" applyFont="1" applyBorder="1">
      <alignment vertical="center"/>
    </xf>
    <xf numFmtId="40" fontId="64" fillId="0" borderId="97" xfId="0" applyNumberFormat="1" applyFont="1" applyBorder="1" applyAlignment="1">
      <alignment horizontal="centerContinuous" vertical="center" wrapText="1"/>
    </xf>
    <xf numFmtId="40" fontId="64" fillId="0" borderId="83" xfId="0" applyNumberFormat="1" applyFont="1" applyBorder="1" applyAlignment="1">
      <alignment horizontal="centerContinuous" vertical="center" wrapText="1"/>
    </xf>
    <xf numFmtId="40" fontId="64" fillId="0" borderId="99" xfId="0" applyNumberFormat="1" applyFont="1" applyFill="1" applyBorder="1" applyAlignment="1">
      <alignment horizontal="center" vertical="center" wrapText="1"/>
    </xf>
    <xf numFmtId="40" fontId="64" fillId="0" borderId="100" xfId="0" applyNumberFormat="1" applyFont="1" applyBorder="1" applyAlignment="1">
      <alignment horizontal="center" vertical="center" wrapText="1"/>
    </xf>
    <xf numFmtId="40" fontId="64" fillId="0" borderId="101" xfId="0" applyNumberFormat="1" applyFont="1" applyBorder="1" applyAlignment="1">
      <alignment horizontal="center" vertical="center" wrapText="1"/>
    </xf>
    <xf numFmtId="40" fontId="64" fillId="0" borderId="102" xfId="0" applyNumberFormat="1" applyFont="1" applyBorder="1" applyAlignment="1">
      <alignment horizontal="center" vertical="center" wrapText="1"/>
    </xf>
    <xf numFmtId="199" fontId="64" fillId="0" borderId="99" xfId="0" applyNumberFormat="1" applyFont="1" applyBorder="1" applyAlignment="1">
      <alignment horizontal="center" vertical="center" wrapText="1"/>
    </xf>
    <xf numFmtId="0" fontId="66" fillId="0" borderId="0" xfId="0" quotePrefix="1" applyFont="1" applyAlignment="1">
      <alignment horizontal="left" vertical="center"/>
    </xf>
    <xf numFmtId="40" fontId="64" fillId="0" borderId="49" xfId="0" applyNumberFormat="1" applyFont="1" applyBorder="1" applyAlignment="1">
      <alignment horizontal="centerContinuous" vertical="center" wrapText="1"/>
    </xf>
    <xf numFmtId="40" fontId="64" fillId="0" borderId="103" xfId="0" applyNumberFormat="1" applyFont="1" applyBorder="1" applyAlignment="1">
      <alignment horizontal="centerContinuous" vertical="center" wrapText="1"/>
    </xf>
    <xf numFmtId="40" fontId="64" fillId="0" borderId="53" xfId="0" applyNumberFormat="1" applyFont="1" applyBorder="1" applyAlignment="1">
      <alignment horizontal="centerContinuous" vertical="center" wrapText="1"/>
    </xf>
    <xf numFmtId="40" fontId="64" fillId="0" borderId="0" xfId="0" applyNumberFormat="1" applyFont="1" applyBorder="1" applyAlignment="1">
      <alignment horizontal="centerContinuous" vertical="center" wrapText="1"/>
    </xf>
    <xf numFmtId="40" fontId="64" fillId="0" borderId="104" xfId="0" applyNumberFormat="1" applyFont="1" applyBorder="1" applyAlignment="1">
      <alignment horizontal="centerContinuous" vertical="center" wrapText="1"/>
    </xf>
    <xf numFmtId="40" fontId="64" fillId="0" borderId="56" xfId="0" applyNumberFormat="1" applyFont="1" applyBorder="1" applyAlignment="1">
      <alignment horizontal="centerContinuous" vertical="center" wrapText="1"/>
    </xf>
    <xf numFmtId="40" fontId="64" fillId="0" borderId="97" xfId="0" applyNumberFormat="1" applyFont="1" applyBorder="1" applyAlignment="1">
      <alignment horizontal="center" vertical="center" wrapText="1"/>
    </xf>
    <xf numFmtId="40" fontId="64" fillId="0" borderId="98" xfId="0" applyNumberFormat="1" applyFont="1" applyBorder="1" applyAlignment="1">
      <alignment horizontal="center" vertical="center" wrapText="1"/>
    </xf>
    <xf numFmtId="199" fontId="64" fillId="0" borderId="100" xfId="0" applyNumberFormat="1" applyFont="1" applyBorder="1" applyAlignment="1">
      <alignment horizontal="center" vertical="center" wrapText="1"/>
    </xf>
    <xf numFmtId="40" fontId="64" fillId="25" borderId="11" xfId="0" applyNumberFormat="1" applyFont="1" applyFill="1" applyBorder="1" applyAlignment="1">
      <alignment horizontal="center" vertical="center" wrapText="1"/>
    </xf>
    <xf numFmtId="199" fontId="64" fillId="25" borderId="77" xfId="0" applyNumberFormat="1" applyFont="1" applyFill="1" applyBorder="1" applyAlignment="1">
      <alignment horizontal="center" vertical="center" wrapText="1"/>
    </xf>
    <xf numFmtId="40" fontId="64" fillId="25" borderId="78" xfId="0" applyNumberFormat="1" applyFont="1" applyFill="1" applyBorder="1" applyAlignment="1">
      <alignment horizontal="center" vertical="center" wrapText="1"/>
    </xf>
    <xf numFmtId="40" fontId="64" fillId="25" borderId="79" xfId="0" applyNumberFormat="1" applyFont="1" applyFill="1" applyBorder="1" applyAlignment="1">
      <alignment horizontal="center" vertical="center" wrapText="1"/>
    </xf>
    <xf numFmtId="199" fontId="64" fillId="25" borderId="11" xfId="0" applyNumberFormat="1" applyFont="1" applyFill="1" applyBorder="1" applyAlignment="1">
      <alignment horizontal="center" vertical="center" wrapText="1"/>
    </xf>
    <xf numFmtId="202" fontId="67" fillId="25" borderId="11" xfId="0" applyNumberFormat="1" applyFont="1" applyFill="1" applyBorder="1">
      <alignment vertical="center"/>
    </xf>
    <xf numFmtId="202" fontId="66" fillId="0" borderId="45" xfId="0" applyNumberFormat="1" applyFont="1" applyBorder="1">
      <alignment vertical="center"/>
    </xf>
    <xf numFmtId="202" fontId="66" fillId="0" borderId="105" xfId="0" applyNumberFormat="1" applyFont="1" applyBorder="1">
      <alignment vertical="center"/>
    </xf>
    <xf numFmtId="176" fontId="44" fillId="0" borderId="0" xfId="82" applyNumberFormat="1" applyFont="1" applyFill="1" applyAlignment="1">
      <alignment vertical="center"/>
    </xf>
    <xf numFmtId="215" fontId="44" fillId="0" borderId="0" xfId="82" applyNumberFormat="1" applyFont="1">
      <alignment vertical="center"/>
    </xf>
    <xf numFmtId="176" fontId="44" fillId="0" borderId="0" xfId="82" applyNumberFormat="1" applyFont="1" applyAlignment="1">
      <alignment vertical="center"/>
    </xf>
    <xf numFmtId="0" fontId="44" fillId="0" borderId="0" xfId="82" applyFont="1" applyFill="1">
      <alignment vertical="center"/>
    </xf>
    <xf numFmtId="0" fontId="68" fillId="0" borderId="0" xfId="82" applyFont="1" applyAlignment="1">
      <alignment horizontal="center" vertical="center"/>
    </xf>
    <xf numFmtId="9" fontId="68" fillId="0" borderId="0" xfId="82" applyNumberFormat="1" applyFont="1" applyAlignment="1">
      <alignment horizontal="left" vertical="center"/>
    </xf>
    <xf numFmtId="0" fontId="44" fillId="0" borderId="0" xfId="82" applyFont="1">
      <alignment vertical="center"/>
    </xf>
    <xf numFmtId="0" fontId="44" fillId="0" borderId="0" xfId="82" applyFont="1" applyFill="1">
      <alignment vertical="center"/>
    </xf>
    <xf numFmtId="0" fontId="45" fillId="0" borderId="0" xfId="82" applyFont="1">
      <alignment vertical="center"/>
    </xf>
    <xf numFmtId="195" fontId="44" fillId="0" borderId="0" xfId="82" applyNumberFormat="1" applyFont="1" applyFill="1" applyAlignment="1">
      <alignment vertical="center"/>
    </xf>
    <xf numFmtId="0" fontId="44" fillId="0" borderId="0" xfId="82" quotePrefix="1" applyFont="1" applyAlignment="1">
      <alignment horizontal="left" vertical="center"/>
    </xf>
    <xf numFmtId="0" fontId="44" fillId="0" borderId="0" xfId="82" applyFont="1" applyAlignment="1">
      <alignment horizontal="left" vertical="center"/>
    </xf>
    <xf numFmtId="176" fontId="44" fillId="0" borderId="0" xfId="82" applyNumberFormat="1" applyFont="1" applyFill="1" applyAlignment="1">
      <alignment horizontal="center" vertical="center"/>
    </xf>
    <xf numFmtId="0" fontId="44" fillId="0" borderId="0" xfId="82" applyFont="1" applyFill="1" applyAlignment="1">
      <alignment horizontal="right" vertical="center"/>
    </xf>
    <xf numFmtId="0" fontId="44" fillId="0" borderId="0" xfId="82" applyFont="1" applyFill="1" applyAlignment="1">
      <alignment horizontal="center" vertical="center"/>
    </xf>
    <xf numFmtId="0" fontId="4" fillId="0" borderId="0" xfId="82" applyFont="1" applyAlignment="1">
      <alignment horizontal="right" vertical="center"/>
    </xf>
    <xf numFmtId="0" fontId="71" fillId="0" borderId="0" xfId="82" applyFont="1">
      <alignment vertical="center"/>
    </xf>
    <xf numFmtId="0" fontId="44" fillId="0" borderId="82" xfId="82" applyFont="1" applyBorder="1">
      <alignment vertical="center"/>
    </xf>
    <xf numFmtId="0" fontId="44" fillId="0" borderId="85" xfId="82" applyFont="1" applyBorder="1">
      <alignment vertical="center"/>
    </xf>
    <xf numFmtId="0" fontId="99" fillId="0" borderId="0" xfId="448" applyFont="1" applyAlignment="1">
      <alignment horizontal="right" vertical="center"/>
    </xf>
    <xf numFmtId="0" fontId="99" fillId="0" borderId="0" xfId="448" applyFont="1" applyAlignment="1">
      <alignment horizontal="center" vertical="center"/>
    </xf>
    <xf numFmtId="0" fontId="44" fillId="0" borderId="53" xfId="448" applyFont="1" applyBorder="1" applyAlignment="1">
      <alignment horizontal="center" vertical="center"/>
    </xf>
  </cellXfs>
  <cellStyles count="609">
    <cellStyle name="_x0001_" xfId="130"/>
    <cellStyle name="          _x000d__x000a_386grabber=vga.3gr_x000d__x000a_" xfId="530"/>
    <cellStyle name="#,##0" xfId="131"/>
    <cellStyle name="??&amp;쏗?뷐9_x0008__x0011__x0007_?_x0007__x0001__x0001_" xfId="1"/>
    <cellStyle name="??&amp;O?&amp;H?_x0008__x000f__x0007_?_x0007__x0001__x0001_" xfId="2"/>
    <cellStyle name="??&amp;O?&amp;H?_x0008_??_x0007__x0001__x0001_" xfId="3"/>
    <cellStyle name="???­ [0]_??º?¼?·???°? " xfId="531"/>
    <cellStyle name="???­_??º?¼?·???°? " xfId="532"/>
    <cellStyle name="???Ø_??º?¼?·???°? " xfId="533"/>
    <cellStyle name="?Þ¸¶ [0]_??º?¼?·???°? " xfId="534"/>
    <cellStyle name="?Þ¸¶_??º?¼?·???°? " xfId="132"/>
    <cellStyle name="?W?_laroux" xfId="133"/>
    <cellStyle name="_2회기성고" xfId="4"/>
    <cellStyle name="_2회기성고_1" xfId="5"/>
    <cellStyle name="_2회기성고_2" xfId="6"/>
    <cellStyle name="_3-토공(서귀포)" xfId="134"/>
    <cellStyle name="_3-토공(영덕)" xfId="135"/>
    <cellStyle name="_3-토공(해남)" xfId="136"/>
    <cellStyle name="_4-우수공-1우수공집계(당진)" xfId="137"/>
    <cellStyle name="_5-오수공(영덕)" xfId="138"/>
    <cellStyle name="_5-오수공(태안)" xfId="139"/>
    <cellStyle name="_6.03-1산출내역-1)본선부" xfId="140"/>
    <cellStyle name="_6-포장공(태안)" xfId="141"/>
    <cellStyle name="_8.부대공사(양촌)" xfId="142"/>
    <cellStyle name="_공사설계서(검토용)" xfId="143"/>
    <cellStyle name="_도곡1교 교대 수량" xfId="144"/>
    <cellStyle name="_도곡1교 교대 수량_1-포장공(감정동)" xfId="145"/>
    <cellStyle name="_도곡1교 교대 수량_2구간측구" xfId="146"/>
    <cellStyle name="_도곡1교 교대 수량_2구간측구_1-포장공(감정동)" xfId="147"/>
    <cellStyle name="_도곡1교 교대 수량_2구간측구_4-부대공(감정동)" xfId="148"/>
    <cellStyle name="_도곡1교 교대 수량_2구간측구_보경로설치" xfId="149"/>
    <cellStyle name="_도곡1교 교대 수량_2구간측구_참고서" xfId="150"/>
    <cellStyle name="_도곡1교 교대 수량_4-부대공(감정동)" xfId="151"/>
    <cellStyle name="_도곡1교 교대 수량_보경로설치" xfId="152"/>
    <cellStyle name="_도곡1교 교대 수량_참고서" xfId="153"/>
    <cellStyle name="_도곡1교 교대 수량_최종수로암거" xfId="154"/>
    <cellStyle name="_도곡1교 교대 수량_최종수로암거_1-포장공(감정동)" xfId="155"/>
    <cellStyle name="_도곡1교 교대 수량_최종수로암거_2구간측구" xfId="156"/>
    <cellStyle name="_도곡1교 교대 수량_최종수로암거_2구간측구_1-포장공(감정동)" xfId="157"/>
    <cellStyle name="_도곡1교 교대 수량_최종수로암거_2구간측구_4-부대공(감정동)" xfId="158"/>
    <cellStyle name="_도곡1교 교대 수량_최종수로암거_2구간측구_보경로설치" xfId="159"/>
    <cellStyle name="_도곡1교 교대 수량_최종수로암거_2구간측구_참고서" xfId="160"/>
    <cellStyle name="_도곡1교 교대 수량_최종수로암거_4-부대공(감정동)" xfId="161"/>
    <cellStyle name="_도곡1교 교대 수량_최종수로암거_보경로설치" xfId="162"/>
    <cellStyle name="_도곡1교 교대 수량_최종수로암거_참고서" xfId="163"/>
    <cellStyle name="_도곡1교 교대 수량_최종수로암거_최종수로암거" xfId="164"/>
    <cellStyle name="_도곡1교 교대 수량_최종수로암거_최종수로암거_1-포장공(감정동)" xfId="165"/>
    <cellStyle name="_도곡1교 교대 수량_최종수로암거_최종수로암거_2구간측구" xfId="166"/>
    <cellStyle name="_도곡1교 교대 수량_최종수로암거_최종수로암거_2구간측구_1-포장공(감정동)" xfId="167"/>
    <cellStyle name="_도곡1교 교대 수량_최종수로암거_최종수로암거_2구간측구_4-부대공(감정동)" xfId="168"/>
    <cellStyle name="_도곡1교 교대 수량_최종수로암거_최종수로암거_2구간측구_보경로설치" xfId="169"/>
    <cellStyle name="_도곡1교 교대 수량_최종수로암거_최종수로암거_2구간측구_참고서" xfId="170"/>
    <cellStyle name="_도곡1교 교대 수량_최종수로암거_최종수로암거_4-부대공(감정동)" xfId="171"/>
    <cellStyle name="_도곡1교 교대 수량_최종수로암거_최종수로암거_보경로설치" xfId="172"/>
    <cellStyle name="_도곡1교 교대 수량_최종수로암거_최종수로암거_참고서" xfId="173"/>
    <cellStyle name="_도곡1교 교대(시점) 수량" xfId="174"/>
    <cellStyle name="_도곡1교 교대(시점) 수량_1-포장공(감정동)" xfId="175"/>
    <cellStyle name="_도곡1교 교대(시점) 수량_2구간측구" xfId="176"/>
    <cellStyle name="_도곡1교 교대(시점) 수량_2구간측구_1-포장공(감정동)" xfId="177"/>
    <cellStyle name="_도곡1교 교대(시점) 수량_2구간측구_4-부대공(감정동)" xfId="178"/>
    <cellStyle name="_도곡1교 교대(시점) 수량_2구간측구_보경로설치" xfId="179"/>
    <cellStyle name="_도곡1교 교대(시점) 수량_2구간측구_참고서" xfId="180"/>
    <cellStyle name="_도곡1교 교대(시점) 수량_4-부대공(감정동)" xfId="181"/>
    <cellStyle name="_도곡1교 교대(시점) 수량_보경로설치" xfId="182"/>
    <cellStyle name="_도곡1교 교대(시점) 수량_참고서" xfId="183"/>
    <cellStyle name="_도곡1교 교대(시점) 수량_최종수로암거" xfId="184"/>
    <cellStyle name="_도곡1교 교대(시점) 수량_최종수로암거_1-포장공(감정동)" xfId="185"/>
    <cellStyle name="_도곡1교 교대(시점) 수량_최종수로암거_2구간측구" xfId="186"/>
    <cellStyle name="_도곡1교 교대(시점) 수량_최종수로암거_2구간측구_1-포장공(감정동)" xfId="187"/>
    <cellStyle name="_도곡1교 교대(시점) 수량_최종수로암거_2구간측구_4-부대공(감정동)" xfId="188"/>
    <cellStyle name="_도곡1교 교대(시점) 수량_최종수로암거_2구간측구_보경로설치" xfId="189"/>
    <cellStyle name="_도곡1교 교대(시점) 수량_최종수로암거_2구간측구_참고서" xfId="190"/>
    <cellStyle name="_도곡1교 교대(시점) 수량_최종수로암거_4-부대공(감정동)" xfId="191"/>
    <cellStyle name="_도곡1교 교대(시점) 수량_최종수로암거_보경로설치" xfId="192"/>
    <cellStyle name="_도곡1교 교대(시점) 수량_최종수로암거_참고서" xfId="193"/>
    <cellStyle name="_도곡1교 교대(시점) 수량_최종수로암거_최종수로암거" xfId="194"/>
    <cellStyle name="_도곡1교 교대(시점) 수량_최종수로암거_최종수로암거_1-포장공(감정동)" xfId="195"/>
    <cellStyle name="_도곡1교 교대(시점) 수량_최종수로암거_최종수로암거_2구간측구" xfId="196"/>
    <cellStyle name="_도곡1교 교대(시점) 수량_최종수로암거_최종수로암거_2구간측구_1-포장공(감정동)" xfId="197"/>
    <cellStyle name="_도곡1교 교대(시점) 수량_최종수로암거_최종수로암거_2구간측구_4-부대공(감정동)" xfId="198"/>
    <cellStyle name="_도곡1교 교대(시점) 수량_최종수로암거_최종수로암거_2구간측구_보경로설치" xfId="199"/>
    <cellStyle name="_도곡1교 교대(시점) 수량_최종수로암거_최종수로암거_2구간측구_참고서" xfId="200"/>
    <cellStyle name="_도곡1교 교대(시점) 수량_최종수로암거_최종수로암거_4-부대공(감정동)" xfId="201"/>
    <cellStyle name="_도곡1교 교대(시점) 수량_최종수로암거_최종수로암거_보경로설치" xfId="202"/>
    <cellStyle name="_도곡1교 교대(시점) 수량_최종수로암거_최종수로암거_참고서" xfId="203"/>
    <cellStyle name="_도곡1교 하부공 수량" xfId="204"/>
    <cellStyle name="_도곡1교 하부공 수량_1-포장공(감정동)" xfId="205"/>
    <cellStyle name="_도곡1교 하부공 수량_2구간측구" xfId="206"/>
    <cellStyle name="_도곡1교 하부공 수량_2구간측구_1-포장공(감정동)" xfId="207"/>
    <cellStyle name="_도곡1교 하부공 수량_2구간측구_4-부대공(감정동)" xfId="208"/>
    <cellStyle name="_도곡1교 하부공 수량_2구간측구_보경로설치" xfId="209"/>
    <cellStyle name="_도곡1교 하부공 수량_2구간측구_참고서" xfId="210"/>
    <cellStyle name="_도곡1교 하부공 수량_4-부대공(감정동)" xfId="211"/>
    <cellStyle name="_도곡1교 하부공 수량_보경로설치" xfId="212"/>
    <cellStyle name="_도곡1교 하부공 수량_참고서" xfId="213"/>
    <cellStyle name="_도곡1교 하부공 수량_최종수로암거" xfId="214"/>
    <cellStyle name="_도곡1교 하부공 수량_최종수로암거_1-포장공(감정동)" xfId="215"/>
    <cellStyle name="_도곡1교 하부공 수량_최종수로암거_2구간측구" xfId="216"/>
    <cellStyle name="_도곡1교 하부공 수량_최종수로암거_2구간측구_1-포장공(감정동)" xfId="217"/>
    <cellStyle name="_도곡1교 하부공 수량_최종수로암거_2구간측구_4-부대공(감정동)" xfId="218"/>
    <cellStyle name="_도곡1교 하부공 수량_최종수로암거_2구간측구_보경로설치" xfId="219"/>
    <cellStyle name="_도곡1교 하부공 수량_최종수로암거_2구간측구_참고서" xfId="220"/>
    <cellStyle name="_도곡1교 하부공 수량_최종수로암거_4-부대공(감정동)" xfId="221"/>
    <cellStyle name="_도곡1교 하부공 수량_최종수로암거_보경로설치" xfId="222"/>
    <cellStyle name="_도곡1교 하부공 수량_최종수로암거_참고서" xfId="223"/>
    <cellStyle name="_도곡1교 하부공 수량_최종수로암거_최종수로암거" xfId="224"/>
    <cellStyle name="_도곡1교 하부공 수량_최종수로암거_최종수로암거_1-포장공(감정동)" xfId="225"/>
    <cellStyle name="_도곡1교 하부공 수량_최종수로암거_최종수로암거_2구간측구" xfId="226"/>
    <cellStyle name="_도곡1교 하부공 수량_최종수로암거_최종수로암거_2구간측구_1-포장공(감정동)" xfId="227"/>
    <cellStyle name="_도곡1교 하부공 수량_최종수로암거_최종수로암거_2구간측구_4-부대공(감정동)" xfId="228"/>
    <cellStyle name="_도곡1교 하부공 수량_최종수로암거_최종수로암거_2구간측구_보경로설치" xfId="229"/>
    <cellStyle name="_도곡1교 하부공 수량_최종수로암거_최종수로암거_2구간측구_참고서" xfId="230"/>
    <cellStyle name="_도곡1교 하부공 수량_최종수로암거_최종수로암거_4-부대공(감정동)" xfId="231"/>
    <cellStyle name="_도곡1교 하부공 수량_최종수로암거_최종수로암거_보경로설치" xfId="232"/>
    <cellStyle name="_도곡1교 하부공 수량_최종수로암거_최종수로암거_참고서" xfId="233"/>
    <cellStyle name="_도곡2교 교대 수량" xfId="234"/>
    <cellStyle name="_도곡2교 교대 수량_1-포장공(감정동)" xfId="235"/>
    <cellStyle name="_도곡2교 교대 수량_2구간측구" xfId="236"/>
    <cellStyle name="_도곡2교 교대 수량_2구간측구_1-포장공(감정동)" xfId="237"/>
    <cellStyle name="_도곡2교 교대 수량_2구간측구_4-부대공(감정동)" xfId="238"/>
    <cellStyle name="_도곡2교 교대 수량_2구간측구_보경로설치" xfId="239"/>
    <cellStyle name="_도곡2교 교대 수량_2구간측구_참고서" xfId="240"/>
    <cellStyle name="_도곡2교 교대 수량_4-부대공(감정동)" xfId="241"/>
    <cellStyle name="_도곡2교 교대 수량_보경로설치" xfId="242"/>
    <cellStyle name="_도곡2교 교대 수량_참고서" xfId="243"/>
    <cellStyle name="_도곡2교 교대 수량_최종수로암거" xfId="244"/>
    <cellStyle name="_도곡2교 교대 수량_최종수로암거_1-포장공(감정동)" xfId="245"/>
    <cellStyle name="_도곡2교 교대 수량_최종수로암거_2구간측구" xfId="246"/>
    <cellStyle name="_도곡2교 교대 수량_최종수로암거_2구간측구_1-포장공(감정동)" xfId="247"/>
    <cellStyle name="_도곡2교 교대 수량_최종수로암거_2구간측구_4-부대공(감정동)" xfId="248"/>
    <cellStyle name="_도곡2교 교대 수량_최종수로암거_2구간측구_보경로설치" xfId="249"/>
    <cellStyle name="_도곡2교 교대 수량_최종수로암거_2구간측구_참고서" xfId="250"/>
    <cellStyle name="_도곡2교 교대 수량_최종수로암거_4-부대공(감정동)" xfId="251"/>
    <cellStyle name="_도곡2교 교대 수량_최종수로암거_보경로설치" xfId="252"/>
    <cellStyle name="_도곡2교 교대 수량_최종수로암거_참고서" xfId="253"/>
    <cellStyle name="_도곡2교 교대 수량_최종수로암거_최종수로암거" xfId="254"/>
    <cellStyle name="_도곡2교 교대 수량_최종수로암거_최종수로암거_1-포장공(감정동)" xfId="255"/>
    <cellStyle name="_도곡2교 교대 수량_최종수로암거_최종수로암거_2구간측구" xfId="256"/>
    <cellStyle name="_도곡2교 교대 수량_최종수로암거_최종수로암거_2구간측구_1-포장공(감정동)" xfId="257"/>
    <cellStyle name="_도곡2교 교대 수량_최종수로암거_최종수로암거_2구간측구_4-부대공(감정동)" xfId="258"/>
    <cellStyle name="_도곡2교 교대 수량_최종수로암거_최종수로암거_2구간측구_보경로설치" xfId="259"/>
    <cellStyle name="_도곡2교 교대 수량_최종수로암거_최종수로암거_2구간측구_참고서" xfId="260"/>
    <cellStyle name="_도곡2교 교대 수량_최종수로암거_최종수로암거_4-부대공(감정동)" xfId="261"/>
    <cellStyle name="_도곡2교 교대 수량_최종수로암거_최종수로암거_보경로설치" xfId="262"/>
    <cellStyle name="_도곡2교 교대 수량_최종수로암거_최종수로암거_참고서" xfId="263"/>
    <cellStyle name="_도곡2교 교대(종점) 수량" xfId="264"/>
    <cellStyle name="_도곡2교 교대(종점) 수량_1-포장공(감정동)" xfId="265"/>
    <cellStyle name="_도곡2교 교대(종점) 수량_2구간측구" xfId="266"/>
    <cellStyle name="_도곡2교 교대(종점) 수량_2구간측구_1-포장공(감정동)" xfId="267"/>
    <cellStyle name="_도곡2교 교대(종점) 수량_2구간측구_4-부대공(감정동)" xfId="268"/>
    <cellStyle name="_도곡2교 교대(종점) 수량_2구간측구_보경로설치" xfId="269"/>
    <cellStyle name="_도곡2교 교대(종점) 수량_2구간측구_참고서" xfId="270"/>
    <cellStyle name="_도곡2교 교대(종점) 수량_4-부대공(감정동)" xfId="271"/>
    <cellStyle name="_도곡2교 교대(종점) 수량_보경로설치" xfId="272"/>
    <cellStyle name="_도곡2교 교대(종점) 수량_참고서" xfId="273"/>
    <cellStyle name="_도곡2교 교대(종점) 수량_최종수로암거" xfId="274"/>
    <cellStyle name="_도곡2교 교대(종점) 수량_최종수로암거_1-포장공(감정동)" xfId="275"/>
    <cellStyle name="_도곡2교 교대(종점) 수량_최종수로암거_2구간측구" xfId="276"/>
    <cellStyle name="_도곡2교 교대(종점) 수량_최종수로암거_2구간측구_1-포장공(감정동)" xfId="277"/>
    <cellStyle name="_도곡2교 교대(종점) 수량_최종수로암거_2구간측구_4-부대공(감정동)" xfId="278"/>
    <cellStyle name="_도곡2교 교대(종점) 수량_최종수로암거_2구간측구_보경로설치" xfId="279"/>
    <cellStyle name="_도곡2교 교대(종점) 수량_최종수로암거_2구간측구_참고서" xfId="280"/>
    <cellStyle name="_도곡2교 교대(종점) 수량_최종수로암거_4-부대공(감정동)" xfId="281"/>
    <cellStyle name="_도곡2교 교대(종점) 수량_최종수로암거_보경로설치" xfId="282"/>
    <cellStyle name="_도곡2교 교대(종점) 수량_최종수로암거_참고서" xfId="283"/>
    <cellStyle name="_도곡2교 교대(종점) 수량_최종수로암거_최종수로암거" xfId="284"/>
    <cellStyle name="_도곡2교 교대(종점) 수량_최종수로암거_최종수로암거_1-포장공(감정동)" xfId="285"/>
    <cellStyle name="_도곡2교 교대(종점) 수량_최종수로암거_최종수로암거_2구간측구" xfId="286"/>
    <cellStyle name="_도곡2교 교대(종점) 수량_최종수로암거_최종수로암거_2구간측구_1-포장공(감정동)" xfId="287"/>
    <cellStyle name="_도곡2교 교대(종점) 수량_최종수로암거_최종수로암거_2구간측구_4-부대공(감정동)" xfId="288"/>
    <cellStyle name="_도곡2교 교대(종점) 수량_최종수로암거_최종수로암거_2구간측구_보경로설치" xfId="289"/>
    <cellStyle name="_도곡2교 교대(종점) 수량_최종수로암거_최종수로암거_2구간측구_참고서" xfId="290"/>
    <cellStyle name="_도곡2교 교대(종점) 수량_최종수로암거_최종수로암거_4-부대공(감정동)" xfId="291"/>
    <cellStyle name="_도곡2교 교대(종점) 수량_최종수로암거_최종수로암거_보경로설치" xfId="292"/>
    <cellStyle name="_도곡2교 교대(종점) 수량_최종수로암거_최종수로암거_참고서" xfId="293"/>
    <cellStyle name="_도곡3교 교대 수량" xfId="294"/>
    <cellStyle name="_도곡3교 교대 수량_1-포장공(감정동)" xfId="295"/>
    <cellStyle name="_도곡3교 교대 수량_2구간측구" xfId="296"/>
    <cellStyle name="_도곡3교 교대 수량_2구간측구_1-포장공(감정동)" xfId="297"/>
    <cellStyle name="_도곡3교 교대 수량_2구간측구_4-부대공(감정동)" xfId="298"/>
    <cellStyle name="_도곡3교 교대 수량_2구간측구_보경로설치" xfId="299"/>
    <cellStyle name="_도곡3교 교대 수량_2구간측구_참고서" xfId="300"/>
    <cellStyle name="_도곡3교 교대 수량_4-부대공(감정동)" xfId="301"/>
    <cellStyle name="_도곡3교 교대 수량_보경로설치" xfId="302"/>
    <cellStyle name="_도곡3교 교대 수량_참고서" xfId="303"/>
    <cellStyle name="_도곡3교 교대 수량_최종수로암거" xfId="304"/>
    <cellStyle name="_도곡3교 교대 수량_최종수로암거_1-포장공(감정동)" xfId="305"/>
    <cellStyle name="_도곡3교 교대 수량_최종수로암거_2구간측구" xfId="306"/>
    <cellStyle name="_도곡3교 교대 수량_최종수로암거_2구간측구_1-포장공(감정동)" xfId="307"/>
    <cellStyle name="_도곡3교 교대 수량_최종수로암거_2구간측구_4-부대공(감정동)" xfId="308"/>
    <cellStyle name="_도곡3교 교대 수량_최종수로암거_2구간측구_보경로설치" xfId="309"/>
    <cellStyle name="_도곡3교 교대 수량_최종수로암거_2구간측구_참고서" xfId="310"/>
    <cellStyle name="_도곡3교 교대 수량_최종수로암거_4-부대공(감정동)" xfId="311"/>
    <cellStyle name="_도곡3교 교대 수량_최종수로암거_보경로설치" xfId="312"/>
    <cellStyle name="_도곡3교 교대 수량_최종수로암거_참고서" xfId="313"/>
    <cellStyle name="_도곡3교 교대 수량_최종수로암거_최종수로암거" xfId="314"/>
    <cellStyle name="_도곡3교 교대 수량_최종수로암거_최종수로암거_1-포장공(감정동)" xfId="315"/>
    <cellStyle name="_도곡3교 교대 수량_최종수로암거_최종수로암거_2구간측구" xfId="316"/>
    <cellStyle name="_도곡3교 교대 수량_최종수로암거_최종수로암거_2구간측구_1-포장공(감정동)" xfId="317"/>
    <cellStyle name="_도곡3교 교대 수량_최종수로암거_최종수로암거_2구간측구_4-부대공(감정동)" xfId="318"/>
    <cellStyle name="_도곡3교 교대 수량_최종수로암거_최종수로암거_2구간측구_보경로설치" xfId="319"/>
    <cellStyle name="_도곡3교 교대 수량_최종수로암거_최종수로암거_2구간측구_참고서" xfId="320"/>
    <cellStyle name="_도곡3교 교대 수량_최종수로암거_최종수로암거_4-부대공(감정동)" xfId="321"/>
    <cellStyle name="_도곡3교 교대 수량_최종수로암거_최종수로암거_보경로설치" xfId="322"/>
    <cellStyle name="_도곡3교 교대 수량_최종수로암거_최종수로암거_참고서" xfId="323"/>
    <cellStyle name="_도곡4교 하부공 수량" xfId="324"/>
    <cellStyle name="_도곡4교 하부공 수량_1-포장공(감정동)" xfId="325"/>
    <cellStyle name="_도곡4교 하부공 수량_2구간측구" xfId="326"/>
    <cellStyle name="_도곡4교 하부공 수량_2구간측구_1-포장공(감정동)" xfId="327"/>
    <cellStyle name="_도곡4교 하부공 수량_2구간측구_4-부대공(감정동)" xfId="328"/>
    <cellStyle name="_도곡4교 하부공 수량_2구간측구_보경로설치" xfId="329"/>
    <cellStyle name="_도곡4교 하부공 수량_2구간측구_참고서" xfId="330"/>
    <cellStyle name="_도곡4교 하부공 수량_4-부대공(감정동)" xfId="331"/>
    <cellStyle name="_도곡4교 하부공 수량_보경로설치" xfId="332"/>
    <cellStyle name="_도곡4교 하부공 수량_참고서" xfId="333"/>
    <cellStyle name="_도곡4교 하부공 수량_최종수로암거" xfId="334"/>
    <cellStyle name="_도곡4교 하부공 수량_최종수로암거_1-포장공(감정동)" xfId="335"/>
    <cellStyle name="_도곡4교 하부공 수량_최종수로암거_2구간측구" xfId="336"/>
    <cellStyle name="_도곡4교 하부공 수량_최종수로암거_2구간측구_1-포장공(감정동)" xfId="337"/>
    <cellStyle name="_도곡4교 하부공 수량_최종수로암거_2구간측구_4-부대공(감정동)" xfId="338"/>
    <cellStyle name="_도곡4교 하부공 수량_최종수로암거_2구간측구_보경로설치" xfId="339"/>
    <cellStyle name="_도곡4교 하부공 수량_최종수로암거_2구간측구_참고서" xfId="340"/>
    <cellStyle name="_도곡4교 하부공 수량_최종수로암거_4-부대공(감정동)" xfId="341"/>
    <cellStyle name="_도곡4교 하부공 수량_최종수로암거_보경로설치" xfId="342"/>
    <cellStyle name="_도곡4교 하부공 수량_최종수로암거_참고서" xfId="343"/>
    <cellStyle name="_도곡4교 하부공 수량_최종수로암거_최종수로암거" xfId="344"/>
    <cellStyle name="_도곡4교 하부공 수량_최종수로암거_최종수로암거_1-포장공(감정동)" xfId="345"/>
    <cellStyle name="_도곡4교 하부공 수량_최종수로암거_최종수로암거_2구간측구" xfId="346"/>
    <cellStyle name="_도곡4교 하부공 수량_최종수로암거_최종수로암거_2구간측구_1-포장공(감정동)" xfId="347"/>
    <cellStyle name="_도곡4교 하부공 수량_최종수로암거_최종수로암거_2구간측구_4-부대공(감정동)" xfId="348"/>
    <cellStyle name="_도곡4교 하부공 수량_최종수로암거_최종수로암거_2구간측구_보경로설치" xfId="349"/>
    <cellStyle name="_도곡4교 하부공 수량_최종수로암거_최종수로암거_2구간측구_참고서" xfId="350"/>
    <cellStyle name="_도곡4교 하부공 수량_최종수로암거_최종수로암거_4-부대공(감정동)" xfId="351"/>
    <cellStyle name="_도곡4교 하부공 수량_최종수로암거_최종수로암거_보경로설치" xfId="352"/>
    <cellStyle name="_도곡4교 하부공 수량_최종수로암거_최종수로암거_참고서" xfId="353"/>
    <cellStyle name="_도곡교 교대 수량" xfId="354"/>
    <cellStyle name="_도곡교 교대 수량_1-포장공(감정동)" xfId="355"/>
    <cellStyle name="_도곡교 교대 수량_2구간측구" xfId="356"/>
    <cellStyle name="_도곡교 교대 수량_2구간측구_1-포장공(감정동)" xfId="357"/>
    <cellStyle name="_도곡교 교대 수량_2구간측구_4-부대공(감정동)" xfId="358"/>
    <cellStyle name="_도곡교 교대 수량_2구간측구_보경로설치" xfId="359"/>
    <cellStyle name="_도곡교 교대 수량_2구간측구_참고서" xfId="360"/>
    <cellStyle name="_도곡교 교대 수량_4-부대공(감정동)" xfId="361"/>
    <cellStyle name="_도곡교 교대 수량_보경로설치" xfId="362"/>
    <cellStyle name="_도곡교 교대 수량_참고서" xfId="363"/>
    <cellStyle name="_도곡교 교대 수량_최종수로암거" xfId="364"/>
    <cellStyle name="_도곡교 교대 수량_최종수로암거_1-포장공(감정동)" xfId="365"/>
    <cellStyle name="_도곡교 교대 수량_최종수로암거_2구간측구" xfId="366"/>
    <cellStyle name="_도곡교 교대 수량_최종수로암거_2구간측구_1-포장공(감정동)" xfId="367"/>
    <cellStyle name="_도곡교 교대 수량_최종수로암거_2구간측구_4-부대공(감정동)" xfId="368"/>
    <cellStyle name="_도곡교 교대 수량_최종수로암거_2구간측구_보경로설치" xfId="369"/>
    <cellStyle name="_도곡교 교대 수량_최종수로암거_2구간측구_참고서" xfId="370"/>
    <cellStyle name="_도곡교 교대 수량_최종수로암거_4-부대공(감정동)" xfId="371"/>
    <cellStyle name="_도곡교 교대 수량_최종수로암거_보경로설치" xfId="372"/>
    <cellStyle name="_도곡교 교대 수량_최종수로암거_참고서" xfId="373"/>
    <cellStyle name="_도곡교 교대 수량_최종수로암거_최종수로암거" xfId="374"/>
    <cellStyle name="_도곡교 교대 수량_최종수로암거_최종수로암거_1-포장공(감정동)" xfId="375"/>
    <cellStyle name="_도곡교 교대 수량_최종수로암거_최종수로암거_2구간측구" xfId="376"/>
    <cellStyle name="_도곡교 교대 수량_최종수로암거_최종수로암거_2구간측구_1-포장공(감정동)" xfId="377"/>
    <cellStyle name="_도곡교 교대 수량_최종수로암거_최종수로암거_2구간측구_4-부대공(감정동)" xfId="378"/>
    <cellStyle name="_도곡교 교대 수량_최종수로암거_최종수로암거_2구간측구_보경로설치" xfId="379"/>
    <cellStyle name="_도곡교 교대 수량_최종수로암거_최종수로암거_2구간측구_참고서" xfId="380"/>
    <cellStyle name="_도곡교 교대 수량_최종수로암거_최종수로암거_4-부대공(감정동)" xfId="381"/>
    <cellStyle name="_도곡교 교대 수량_최종수로암거_최종수로암거_보경로설치" xfId="382"/>
    <cellStyle name="_도곡교 교대 수량_최종수로암거_최종수로암거_참고서" xfId="383"/>
    <cellStyle name="_보경로설치" xfId="384"/>
    <cellStyle name="_복구공사비" xfId="385"/>
    <cellStyle name="_수량산출서" xfId="386"/>
    <cellStyle name="_신안성설계서01" xfId="387"/>
    <cellStyle name="_집수정" xfId="388"/>
    <cellStyle name="_철탑기초공사비" xfId="389"/>
    <cellStyle name="_최광웅(1)" xfId="390"/>
    <cellStyle name="_최종수로암거" xfId="391"/>
    <cellStyle name="_최종수로암거_1-포장공(감정동)" xfId="392"/>
    <cellStyle name="_최종수로암거_2구간측구" xfId="393"/>
    <cellStyle name="_최종수로암거_2구간측구_1-포장공(감정동)" xfId="394"/>
    <cellStyle name="_최종수로암거_2구간측구_4-부대공(감정동)" xfId="395"/>
    <cellStyle name="_최종수로암거_2구간측구_보경로설치" xfId="396"/>
    <cellStyle name="_최종수로암거_2구간측구_참고서" xfId="397"/>
    <cellStyle name="_최종수로암거_4-부대공(감정동)" xfId="398"/>
    <cellStyle name="_최종수로암거_보경로설치" xfId="399"/>
    <cellStyle name="_최종수로암거_참고서" xfId="400"/>
    <cellStyle name="_최종수로암거_최종수로암거" xfId="401"/>
    <cellStyle name="_최종수로암거_최종수로암거_1-포장공(감정동)" xfId="402"/>
    <cellStyle name="_최종수로암거_최종수로암거_2구간측구" xfId="403"/>
    <cellStyle name="_최종수로암거_최종수로암거_2구간측구_1-포장공(감정동)" xfId="404"/>
    <cellStyle name="_최종수로암거_최종수로암거_2구간측구_4-부대공(감정동)" xfId="405"/>
    <cellStyle name="_최종수로암거_최종수로암거_2구간측구_보경로설치" xfId="406"/>
    <cellStyle name="_최종수로암거_최종수로암거_2구간측구_참고서" xfId="407"/>
    <cellStyle name="_최종수로암거_최종수로암거_4-부대공(감정동)" xfId="408"/>
    <cellStyle name="_최종수로암거_최종수로암거_보경로설치" xfId="409"/>
    <cellStyle name="_최종수로암거_최종수로암거_참고서" xfId="410"/>
    <cellStyle name="_토공4.2" xfId="411"/>
    <cellStyle name="_토공4.2_1-포장공(감정동)" xfId="412"/>
    <cellStyle name="_토공4.2_2구간측구" xfId="413"/>
    <cellStyle name="_토공4.2_2구간측구_1-포장공(감정동)" xfId="414"/>
    <cellStyle name="_토공4.2_2구간측구_4-부대공(감정동)" xfId="415"/>
    <cellStyle name="_토공4.2_2구간측구_보경로설치" xfId="416"/>
    <cellStyle name="_토공4.2_2구간측구_참고서" xfId="417"/>
    <cellStyle name="_토공4.2_4-부대공(감정동)" xfId="418"/>
    <cellStyle name="_토공4.2_보경로설치" xfId="419"/>
    <cellStyle name="_토공4.2_참고서" xfId="420"/>
    <cellStyle name="’E‰Y [0.00]_laroux" xfId="421"/>
    <cellStyle name="’E‰Y_laroux" xfId="422"/>
    <cellStyle name="¤@?e_TEST-1 " xfId="423"/>
    <cellStyle name="0.0" xfId="424"/>
    <cellStyle name="0.00" xfId="425"/>
    <cellStyle name="1" xfId="7"/>
    <cellStyle name="1_시민계략공사" xfId="8"/>
    <cellStyle name="2)" xfId="426"/>
    <cellStyle name="20% - 강조색1" xfId="9" builtinId="30" customBuiltin="1"/>
    <cellStyle name="20% - 강조색2" xfId="10" builtinId="34" customBuiltin="1"/>
    <cellStyle name="20% - 강조색3" xfId="11" builtinId="38" customBuiltin="1"/>
    <cellStyle name="20% - 강조색4" xfId="12" builtinId="42" customBuiltin="1"/>
    <cellStyle name="20% - 강조색5" xfId="13" builtinId="46" customBuiltin="1"/>
    <cellStyle name="20% - 강조색6" xfId="14" builtinId="50" customBuiltin="1"/>
    <cellStyle name="40% - 강조색1" xfId="15" builtinId="31" customBuiltin="1"/>
    <cellStyle name="40% - 강조색2" xfId="16" builtinId="35" customBuiltin="1"/>
    <cellStyle name="40% - 강조색3" xfId="17" builtinId="39" customBuiltin="1"/>
    <cellStyle name="40% - 강조색4" xfId="18" builtinId="43" customBuiltin="1"/>
    <cellStyle name="40% - 강조색5" xfId="19" builtinId="47" customBuiltin="1"/>
    <cellStyle name="40% - 강조색6" xfId="20" builtinId="51" customBuiltin="1"/>
    <cellStyle name="60" xfId="427"/>
    <cellStyle name="60% - 강조색1" xfId="21" builtinId="32" customBuiltin="1"/>
    <cellStyle name="60% - 강조색2" xfId="22" builtinId="36" customBuiltin="1"/>
    <cellStyle name="60% - 강조색3" xfId="23" builtinId="40" customBuiltin="1"/>
    <cellStyle name="60% - 강조색4" xfId="24" builtinId="44" customBuiltin="1"/>
    <cellStyle name="60% - 강조색5" xfId="25" builtinId="48" customBuiltin="1"/>
    <cellStyle name="60% - 강조색6" xfId="26" builtinId="52" customBuiltin="1"/>
    <cellStyle name="강조색1" xfId="27" builtinId="29" customBuiltin="1"/>
    <cellStyle name="강조색2" xfId="28" builtinId="33" customBuiltin="1"/>
    <cellStyle name="강조색3" xfId="29" builtinId="37" customBuiltin="1"/>
    <cellStyle name="강조색4" xfId="30" builtinId="41" customBuiltin="1"/>
    <cellStyle name="강조색5" xfId="31" builtinId="45" customBuiltin="1"/>
    <cellStyle name="강조색6" xfId="32" builtinId="49" customBuiltin="1"/>
    <cellStyle name="경고문" xfId="33" builtinId="11" customBuiltin="1"/>
    <cellStyle name="계산" xfId="34" builtinId="22" customBuiltin="1"/>
    <cellStyle name="고정소숫점" xfId="35"/>
    <cellStyle name="고정출력1" xfId="36"/>
    <cellStyle name="고정출력2" xfId="37"/>
    <cellStyle name="공종" xfId="428"/>
    <cellStyle name="괘선" xfId="429"/>
    <cellStyle name="괘선1" xfId="430"/>
    <cellStyle name="나쁨" xfId="38" builtinId="27" customBuiltin="1"/>
    <cellStyle name="날짜" xfId="39"/>
    <cellStyle name="내역서" xfId="431"/>
    <cellStyle name="네모제목" xfId="432"/>
    <cellStyle name="노명용" xfId="433"/>
    <cellStyle name="달러" xfId="40"/>
    <cellStyle name="뒤에 오는 하이퍼링크" xfId="434"/>
    <cellStyle name="똿뗦먛귟 [0.00]_PRODUCT DETAIL Q1" xfId="41"/>
    <cellStyle name="똿뗦먛귟_PRODUCT DETAIL Q1" xfId="42"/>
    <cellStyle name="_x0004_마 [0]" xfId="435"/>
    <cellStyle name="메모" xfId="43" builtinId="10" customBuiltin="1"/>
    <cellStyle name="믅됞 [0.00]_PRODUCT DETAIL Q1" xfId="44"/>
    <cellStyle name="믅됞_PRODUCT DETAIL Q1" xfId="45"/>
    <cellStyle name="백 " xfId="436"/>
    <cellStyle name="백분율" xfId="125" builtinId="5"/>
    <cellStyle name="백분율 [0]" xfId="437"/>
    <cellStyle name="백분율 [2]" xfId="438"/>
    <cellStyle name="백분율 2" xfId="127"/>
    <cellStyle name="백분율 2 2" xfId="439"/>
    <cellStyle name="백분율 3" xfId="575"/>
    <cellStyle name="보통" xfId="46" builtinId="28" customBuiltin="1"/>
    <cellStyle name="뷭?_BOOKSHIP" xfId="47"/>
    <cellStyle name="선택영역" xfId="48"/>
    <cellStyle name="설명 텍스트" xfId="49" builtinId="53" customBuiltin="1"/>
    <cellStyle name="셀 확인" xfId="50" builtinId="23" customBuiltin="1"/>
    <cellStyle name="숫자(R)" xfId="51"/>
    <cellStyle name="쉼표 [0] 2" xfId="52"/>
    <cellStyle name="쉼표 [0] 2 10" xfId="576"/>
    <cellStyle name="쉼표 [0] 2 11" xfId="577"/>
    <cellStyle name="쉼표 [0] 2 12" xfId="578"/>
    <cellStyle name="쉼표 [0] 2 13" xfId="579"/>
    <cellStyle name="쉼표 [0] 2 14" xfId="580"/>
    <cellStyle name="쉼표 [0] 2 2" xfId="528"/>
    <cellStyle name="쉼표 [0] 2 3" xfId="581"/>
    <cellStyle name="쉼표 [0] 2 4" xfId="582"/>
    <cellStyle name="쉼표 [0] 2 5" xfId="583"/>
    <cellStyle name="쉼표 [0] 2 6" xfId="584"/>
    <cellStyle name="쉼표 [0] 2 7" xfId="585"/>
    <cellStyle name="쉼표 [0] 2 8" xfId="586"/>
    <cellStyle name="쉼표 [0] 2 9" xfId="587"/>
    <cellStyle name="쉼표 [0] 3" xfId="527"/>
    <cellStyle name="쉼표 [0] 4" xfId="529"/>
    <cellStyle name="쉼표 [0] 5" xfId="588"/>
    <cellStyle name="쉼표 [0] 6" xfId="589"/>
    <cellStyle name="쉼표 [0] 7" xfId="590"/>
    <cellStyle name="스타일 1" xfId="53"/>
    <cellStyle name="스타일 10" xfId="54"/>
    <cellStyle name="스타일 11" xfId="55"/>
    <cellStyle name="스타일 12" xfId="56"/>
    <cellStyle name="스타일 2" xfId="57"/>
    <cellStyle name="스타일 3" xfId="58"/>
    <cellStyle name="스타일 4" xfId="59"/>
    <cellStyle name="스타일 5" xfId="60"/>
    <cellStyle name="스타일 6" xfId="61"/>
    <cellStyle name="스타일 7" xfId="62"/>
    <cellStyle name="스타일 8" xfId="63"/>
    <cellStyle name="스타일 9" xfId="64"/>
    <cellStyle name="안건회계법인" xfId="65"/>
    <cellStyle name="연결된 셀" xfId="66" builtinId="24" customBuiltin="1"/>
    <cellStyle name="요약" xfId="67" builtinId="25" customBuiltin="1"/>
    <cellStyle name="일반" xfId="68"/>
    <cellStyle name="입력" xfId="69" builtinId="20" customBuiltin="1"/>
    <cellStyle name="자리수" xfId="70"/>
    <cellStyle name="자리수0" xfId="71"/>
    <cellStyle name="제목" xfId="72" builtinId="15" customBuiltin="1"/>
    <cellStyle name="제목 1" xfId="73" builtinId="16" customBuiltin="1"/>
    <cellStyle name="제목 2" xfId="74" builtinId="17" customBuiltin="1"/>
    <cellStyle name="제목 3" xfId="75" builtinId="18" customBuiltin="1"/>
    <cellStyle name="제목 4" xfId="76" builtinId="19" customBuiltin="1"/>
    <cellStyle name="좋음" xfId="77" builtinId="26" customBuiltin="1"/>
    <cellStyle name="지정되지 않음" xfId="440"/>
    <cellStyle name="청송" xfId="441"/>
    <cellStyle name="출력" xfId="78" builtinId="21" customBuiltin="1"/>
    <cellStyle name="콤마 [0]_ " xfId="442"/>
    <cellStyle name="콤마 [000]" xfId="443"/>
    <cellStyle name="콤마 [1]" xfId="444"/>
    <cellStyle name="콤마 [2]" xfId="445"/>
    <cellStyle name="콤마[,]" xfId="79"/>
    <cellStyle name="콤마_ " xfId="446"/>
    <cellStyle name="토공" xfId="447"/>
    <cellStyle name="통화 [0] 2" xfId="129"/>
    <cellStyle name="통화 [0] 2 10" xfId="591"/>
    <cellStyle name="통화 [0] 2 11" xfId="592"/>
    <cellStyle name="통화 [0] 2 12" xfId="593"/>
    <cellStyle name="통화 [0] 2 13" xfId="594"/>
    <cellStyle name="통화 [0] 2 14" xfId="595"/>
    <cellStyle name="통화 [0] 2 2" xfId="596"/>
    <cellStyle name="통화 [0] 2 3" xfId="597"/>
    <cellStyle name="통화 [0] 2 4" xfId="598"/>
    <cellStyle name="통화 [0] 2 5" xfId="599"/>
    <cellStyle name="통화 [0] 2 6" xfId="600"/>
    <cellStyle name="통화 [0] 2 7" xfId="601"/>
    <cellStyle name="통화 [0] 2 8" xfId="602"/>
    <cellStyle name="통화 [0] 2 9" xfId="603"/>
    <cellStyle name="통화 [0] 3" xfId="604"/>
    <cellStyle name="퍼센트" xfId="80"/>
    <cellStyle name="표" xfId="81"/>
    <cellStyle name="표준" xfId="0" builtinId="0"/>
    <cellStyle name="표준 2" xfId="82"/>
    <cellStyle name="표준 3" xfId="126"/>
    <cellStyle name="표준 4" xfId="128"/>
    <cellStyle name="표준 5" xfId="448"/>
    <cellStyle name="표준 6" xfId="526"/>
    <cellStyle name="표준 6 2" xfId="605"/>
    <cellStyle name="표준 6 3" xfId="608"/>
    <cellStyle name="표준 7" xfId="606"/>
    <cellStyle name="표준 8" xfId="607"/>
    <cellStyle name="標準_Akia(F）-8" xfId="449"/>
    <cellStyle name="표준1" xfId="450"/>
    <cellStyle name="표준JKDH" xfId="451"/>
    <cellStyle name="표준℘Sheet8 (3)" xfId="452"/>
    <cellStyle name="합계" xfId="453"/>
    <cellStyle name="합산" xfId="83"/>
    <cellStyle name="화폐기호" xfId="84"/>
    <cellStyle name="화폐기호0" xfId="85"/>
    <cellStyle name="猀Ԁ" xfId="454"/>
    <cellStyle name="A " xfId="455"/>
    <cellStyle name="A¡ " xfId="456"/>
    <cellStyle name="A¨­￠￢￠O [0]_INQUIRY ￠?￥i¨u¡AAⓒ￢Aⓒª " xfId="457"/>
    <cellStyle name="A¨­￠￢￠O_INQUIRY ￠?￥i¨u¡AAⓒ￢Aⓒª " xfId="458"/>
    <cellStyle name="A¨i " xfId="459"/>
    <cellStyle name="A¨i¡ " xfId="460"/>
    <cellStyle name="A¨i¡ⓒ " xfId="461"/>
    <cellStyle name="A¨i¡ⓒ¡e¡ " xfId="462"/>
    <cellStyle name="A1" xfId="463"/>
    <cellStyle name="Aⓒ­ " xfId="464"/>
    <cellStyle name="Aⓒ­￠￢ " xfId="465"/>
    <cellStyle name="Aⓒ­￠￢￠o " xfId="466"/>
    <cellStyle name="Aee " xfId="467"/>
    <cellStyle name="Aee­ [0]_ " xfId="468"/>
    <cellStyle name="ÅëÈ­ [0]_»óºÎ¼ö·®Áý°è " xfId="86"/>
    <cellStyle name="AeE­ [0]_A¾CO½A¼³ " xfId="87"/>
    <cellStyle name="Aee _맹암거실정보고" xfId="469"/>
    <cellStyle name="Aee­_ " xfId="470"/>
    <cellStyle name="ÅëÈ­_»óºÎ¼ö·®Áý°è " xfId="88"/>
    <cellStyle name="AeE­_A¾CO½A¼³ " xfId="89"/>
    <cellStyle name="Aee¡ " xfId="471"/>
    <cellStyle name="AeE¡ⓒ [0]_INQUIRY ￠?￥i¨u¡AAⓒ￢Aⓒª " xfId="472"/>
    <cellStyle name="Aee¡ⓒ_ⓒ " xfId="473"/>
    <cellStyle name="Aee¡er " xfId="474"/>
    <cellStyle name="Aee￠r " xfId="475"/>
    <cellStyle name="Aee￠r¨i " xfId="476"/>
    <cellStyle name="Aee￠r¨i_ " xfId="477"/>
    <cellStyle name="ALIGNMENT" xfId="478"/>
    <cellStyle name="Aþ¸ " xfId="479"/>
    <cellStyle name="AÞ¸¶ [0]_ 2ÆAAþº° " xfId="480"/>
    <cellStyle name="ÄÞ¸¶ [0]_»óºÎ¼ö·®Áý°è " xfId="90"/>
    <cellStyle name="AÞ¸¶ [0]_A¾CO½A¼³ " xfId="91"/>
    <cellStyle name="AÞ¸¶_ 2ÆAAþº° " xfId="481"/>
    <cellStyle name="ÄÞ¸¶_»óºÎ¼ö·®Áý°è " xfId="92"/>
    <cellStyle name="AÞ¸¶_A¾CO½A¼³ " xfId="93"/>
    <cellStyle name="C " xfId="482"/>
    <cellStyle name="C¡ia " xfId="483"/>
    <cellStyle name="C¡IA¨ª_¡ic¨u¡A¨￢I¨￢¡Æ AN¡Æe " xfId="484"/>
    <cellStyle name="C¡iaⓒ " xfId="485"/>
    <cellStyle name="C¡iaⓒª_ " xfId="486"/>
    <cellStyle name="C￠ria " xfId="487"/>
    <cellStyle name="C￠ria¨i " xfId="488"/>
    <cellStyle name="C￠ria¨i¨ " xfId="489"/>
    <cellStyle name="C￥a " xfId="490"/>
    <cellStyle name="C￥aø_ " xfId="491"/>
    <cellStyle name="Ç¥ÁØ_»óºÎ¼ö·®Áý°è " xfId="94"/>
    <cellStyle name="C￥AØ_≫c¾÷ºIº° AN°e " xfId="95"/>
    <cellStyle name="Calc Currency (0)" xfId="96"/>
    <cellStyle name="category" xfId="97"/>
    <cellStyle name="CIAIÆU¸μAⓒ" xfId="492"/>
    <cellStyle name="Comma" xfId="98"/>
    <cellStyle name="Comma [0]" xfId="493"/>
    <cellStyle name="Comma 10" xfId="535"/>
    <cellStyle name="Comma 11" xfId="536"/>
    <cellStyle name="Comma 12" xfId="537"/>
    <cellStyle name="Comma 13" xfId="538"/>
    <cellStyle name="Comma 14" xfId="539"/>
    <cellStyle name="Comma 2" xfId="540"/>
    <cellStyle name="Comma 3" xfId="541"/>
    <cellStyle name="Comma 4" xfId="542"/>
    <cellStyle name="Comma 5" xfId="543"/>
    <cellStyle name="Comma 6" xfId="544"/>
    <cellStyle name="Comma 7" xfId="545"/>
    <cellStyle name="Comma 8" xfId="546"/>
    <cellStyle name="Comma 9" xfId="547"/>
    <cellStyle name="comma zerodec" xfId="494"/>
    <cellStyle name="Comma_ SG&amp;A Bridge " xfId="99"/>
    <cellStyle name="Comma0" xfId="495"/>
    <cellStyle name="Curren?_x0012_퐀_x0017_?" xfId="496"/>
    <cellStyle name="Currency" xfId="100"/>
    <cellStyle name="Currency [0]" xfId="497"/>
    <cellStyle name="Currency 10" xfId="548"/>
    <cellStyle name="Currency 11" xfId="549"/>
    <cellStyle name="Currency 12" xfId="550"/>
    <cellStyle name="Currency 13" xfId="551"/>
    <cellStyle name="Currency 14" xfId="552"/>
    <cellStyle name="Currency 2" xfId="553"/>
    <cellStyle name="Currency 3" xfId="554"/>
    <cellStyle name="Currency 4" xfId="555"/>
    <cellStyle name="Currency 5" xfId="556"/>
    <cellStyle name="Currency 6" xfId="557"/>
    <cellStyle name="Currency 7" xfId="558"/>
    <cellStyle name="Currency 8" xfId="559"/>
    <cellStyle name="Currency 9" xfId="560"/>
    <cellStyle name="Currency_ SG&amp;A Bridge " xfId="101"/>
    <cellStyle name="Currency0" xfId="498"/>
    <cellStyle name="Currency1" xfId="499"/>
    <cellStyle name="Date" xfId="102"/>
    <cellStyle name="Dezimal [0]_Compiling Utility Macros" xfId="500"/>
    <cellStyle name="Dezimal_Compiling Utility Macros" xfId="501"/>
    <cellStyle name="Dollar (zero dec)" xfId="502"/>
    <cellStyle name="F2" xfId="103"/>
    <cellStyle name="F3" xfId="104"/>
    <cellStyle name="F4" xfId="105"/>
    <cellStyle name="F5" xfId="106"/>
    <cellStyle name="F6" xfId="107"/>
    <cellStyle name="F7" xfId="108"/>
    <cellStyle name="F8" xfId="109"/>
    <cellStyle name="Fixed" xfId="110"/>
    <cellStyle name="Grey" xfId="111"/>
    <cellStyle name="HEADER" xfId="112"/>
    <cellStyle name="Header1" xfId="113"/>
    <cellStyle name="Header2" xfId="114"/>
    <cellStyle name="Heading 1" xfId="503"/>
    <cellStyle name="Heading 2" xfId="504"/>
    <cellStyle name="Heading1" xfId="115"/>
    <cellStyle name="Heading2" xfId="116"/>
    <cellStyle name="Hyperlink_NEGS" xfId="505"/>
    <cellStyle name="Input [yellow]" xfId="117"/>
    <cellStyle name="ʟ" xfId="506"/>
    <cellStyle name="Midtitle" xfId="507"/>
    <cellStyle name="Milliers [0]_Arabian Spec" xfId="508"/>
    <cellStyle name="Milliers_Arabian Spec" xfId="509"/>
    <cellStyle name="Model" xfId="118"/>
    <cellStyle name="Mon?aire [0]_Arabian Spec" xfId="510"/>
    <cellStyle name="Mon?aire_Arabian Spec" xfId="511"/>
    <cellStyle name="normal" xfId="561"/>
    <cellStyle name="Normal - 유형1" xfId="512"/>
    <cellStyle name="Normal - Style1" xfId="119"/>
    <cellStyle name="Normal_ SG&amp;A Bridge " xfId="120"/>
    <cellStyle name="Œ…?æ맖?e [0.00]_laroux" xfId="513"/>
    <cellStyle name="Œ…?æ맖?e_laroux" xfId="514"/>
    <cellStyle name="oh" xfId="515"/>
    <cellStyle name="P01" xfId="516"/>
    <cellStyle name="Percent" xfId="121"/>
    <cellStyle name="Percent [2]" xfId="122"/>
    <cellStyle name="Percent 10" xfId="562"/>
    <cellStyle name="Percent 11" xfId="563"/>
    <cellStyle name="Percent 12" xfId="564"/>
    <cellStyle name="Percent 13" xfId="565"/>
    <cellStyle name="Percent 14" xfId="566"/>
    <cellStyle name="Percent 2" xfId="567"/>
    <cellStyle name="Percent 3" xfId="568"/>
    <cellStyle name="Percent 4" xfId="569"/>
    <cellStyle name="Percent 5" xfId="570"/>
    <cellStyle name="Percent 6" xfId="571"/>
    <cellStyle name="Percent 7" xfId="572"/>
    <cellStyle name="Percent 8" xfId="573"/>
    <cellStyle name="Percent 9" xfId="574"/>
    <cellStyle name="Percent_1-주요자재(구평동)" xfId="517"/>
    <cellStyle name="Standard_Anpassen der Amortisation" xfId="518"/>
    <cellStyle name="subhead" xfId="123"/>
    <cellStyle name="testtitle" xfId="519"/>
    <cellStyle name="title [1]" xfId="520"/>
    <cellStyle name="title [2]" xfId="521"/>
    <cellStyle name="Total" xfId="124"/>
    <cellStyle name="UM" xfId="522"/>
    <cellStyle name="W?rung [0]_Compiling Utility Macros" xfId="523"/>
    <cellStyle name="W?rung_Compiling Utility Macros" xfId="524"/>
    <cellStyle name="μU¿¡ ¿A´A CIAIÆU¸μAⓒ" xfId="525"/>
  </cellStyles>
  <dxfs count="0"/>
  <tableStyles count="0" defaultTableStyle="TableStyleMedium9" defaultPivotStyle="PivotStyleLight16"/>
  <colors>
    <mruColors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74</xdr:row>
      <xdr:rowOff>257174</xdr:rowOff>
    </xdr:from>
    <xdr:to>
      <xdr:col>15</xdr:col>
      <xdr:colOff>0</xdr:colOff>
      <xdr:row>75</xdr:row>
      <xdr:rowOff>47625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2000250" y="19364324"/>
          <a:ext cx="2905125" cy="952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</xdr:colOff>
      <xdr:row>76</xdr:row>
      <xdr:rowOff>162394</xdr:rowOff>
    </xdr:from>
    <xdr:to>
      <xdr:col>15</xdr:col>
      <xdr:colOff>0</xdr:colOff>
      <xdr:row>76</xdr:row>
      <xdr:rowOff>162394</xdr:rowOff>
    </xdr:to>
    <xdr:cxnSp macro="">
      <xdr:nvCxnSpPr>
        <xdr:cNvPr id="7" name="직선 화살표 연결선 20"/>
        <xdr:cNvCxnSpPr/>
      </xdr:nvCxnSpPr>
      <xdr:spPr>
        <a:xfrm>
          <a:off x="2009775" y="19879144"/>
          <a:ext cx="2895600" cy="0"/>
        </a:xfrm>
        <a:prstGeom prst="straightConnector1">
          <a:avLst/>
        </a:prstGeom>
        <a:ln>
          <a:prstDash val="lgDash"/>
          <a:headEnd type="stealth"/>
          <a:tailEnd type="stealt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2</xdr:row>
      <xdr:rowOff>11206</xdr:rowOff>
    </xdr:from>
    <xdr:to>
      <xdr:col>1</xdr:col>
      <xdr:colOff>739588</xdr:colOff>
      <xdr:row>3</xdr:row>
      <xdr:rowOff>369794</xdr:rowOff>
    </xdr:to>
    <xdr:cxnSp macro="">
      <xdr:nvCxnSpPr>
        <xdr:cNvPr id="2" name="직선 연결선 1"/>
        <xdr:cNvCxnSpPr/>
      </xdr:nvCxnSpPr>
      <xdr:spPr>
        <a:xfrm>
          <a:off x="11206" y="1144681"/>
          <a:ext cx="2242857" cy="739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11</xdr:row>
      <xdr:rowOff>156882</xdr:rowOff>
    </xdr:from>
    <xdr:to>
      <xdr:col>14</xdr:col>
      <xdr:colOff>0</xdr:colOff>
      <xdr:row>11</xdr:row>
      <xdr:rowOff>161392</xdr:rowOff>
    </xdr:to>
    <xdr:cxnSp macro="">
      <xdr:nvCxnSpPr>
        <xdr:cNvPr id="3" name="직선 화살표 연결선 2"/>
        <xdr:cNvCxnSpPr/>
      </xdr:nvCxnSpPr>
      <xdr:spPr>
        <a:xfrm>
          <a:off x="6877050" y="4719357"/>
          <a:ext cx="419100" cy="451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190498</xdr:rowOff>
    </xdr:from>
    <xdr:to>
      <xdr:col>3</xdr:col>
      <xdr:colOff>11206</xdr:colOff>
      <xdr:row>4</xdr:row>
      <xdr:rowOff>192086</xdr:rowOff>
    </xdr:to>
    <xdr:cxnSp macro="">
      <xdr:nvCxnSpPr>
        <xdr:cNvPr id="4" name="직선 화살표 연결선 3"/>
        <xdr:cNvCxnSpPr/>
      </xdr:nvCxnSpPr>
      <xdr:spPr>
        <a:xfrm>
          <a:off x="2266950" y="2085973"/>
          <a:ext cx="430306" cy="1588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11207</xdr:colOff>
      <xdr:row>5</xdr:row>
      <xdr:rowOff>168086</xdr:rowOff>
    </xdr:from>
    <xdr:to>
      <xdr:col>9</xdr:col>
      <xdr:colOff>403412</xdr:colOff>
      <xdr:row>5</xdr:row>
      <xdr:rowOff>169674</xdr:rowOff>
    </xdr:to>
    <xdr:cxnSp macro="">
      <xdr:nvCxnSpPr>
        <xdr:cNvPr id="5" name="직선 화살표 연결선 4"/>
        <xdr:cNvCxnSpPr/>
      </xdr:nvCxnSpPr>
      <xdr:spPr>
        <a:xfrm>
          <a:off x="2697257" y="2444561"/>
          <a:ext cx="2906805" cy="1588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168088</xdr:rowOff>
    </xdr:from>
    <xdr:to>
      <xdr:col>12</xdr:col>
      <xdr:colOff>44823</xdr:colOff>
      <xdr:row>7</xdr:row>
      <xdr:rowOff>175373</xdr:rowOff>
    </xdr:to>
    <xdr:cxnSp macro="">
      <xdr:nvCxnSpPr>
        <xdr:cNvPr id="6" name="직선 화살표 연결선 5"/>
        <xdr:cNvCxnSpPr/>
      </xdr:nvCxnSpPr>
      <xdr:spPr>
        <a:xfrm flipV="1">
          <a:off x="3105150" y="3206563"/>
          <a:ext cx="3397623" cy="728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11206</xdr:colOff>
      <xdr:row>8</xdr:row>
      <xdr:rowOff>180882</xdr:rowOff>
    </xdr:from>
    <xdr:to>
      <xdr:col>10</xdr:col>
      <xdr:colOff>11206</xdr:colOff>
      <xdr:row>8</xdr:row>
      <xdr:rowOff>182470</xdr:rowOff>
    </xdr:to>
    <xdr:cxnSp macro="">
      <xdr:nvCxnSpPr>
        <xdr:cNvPr id="7" name="직선 화살표 연결선 6"/>
        <xdr:cNvCxnSpPr/>
      </xdr:nvCxnSpPr>
      <xdr:spPr>
        <a:xfrm>
          <a:off x="3535456" y="3600357"/>
          <a:ext cx="2095500" cy="1588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212912</xdr:colOff>
      <xdr:row>9</xdr:row>
      <xdr:rowOff>186484</xdr:rowOff>
    </xdr:from>
    <xdr:to>
      <xdr:col>13</xdr:col>
      <xdr:colOff>11206</xdr:colOff>
      <xdr:row>9</xdr:row>
      <xdr:rowOff>201706</xdr:rowOff>
    </xdr:to>
    <xdr:cxnSp macro="">
      <xdr:nvCxnSpPr>
        <xdr:cNvPr id="8" name="직선 화살표 연결선 7"/>
        <xdr:cNvCxnSpPr/>
      </xdr:nvCxnSpPr>
      <xdr:spPr>
        <a:xfrm>
          <a:off x="3737162" y="3986959"/>
          <a:ext cx="3151094" cy="15222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44824</xdr:colOff>
      <xdr:row>10</xdr:row>
      <xdr:rowOff>179294</xdr:rowOff>
    </xdr:from>
    <xdr:to>
      <xdr:col>12</xdr:col>
      <xdr:colOff>11206</xdr:colOff>
      <xdr:row>10</xdr:row>
      <xdr:rowOff>190500</xdr:rowOff>
    </xdr:to>
    <xdr:cxnSp macro="">
      <xdr:nvCxnSpPr>
        <xdr:cNvPr id="9" name="직선 화살표 연결선 8"/>
        <xdr:cNvCxnSpPr/>
      </xdr:nvCxnSpPr>
      <xdr:spPr>
        <a:xfrm>
          <a:off x="3988174" y="4360769"/>
          <a:ext cx="2480982" cy="11206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408093</xdr:colOff>
      <xdr:row>6</xdr:row>
      <xdr:rowOff>227156</xdr:rowOff>
    </xdr:from>
    <xdr:to>
      <xdr:col>11</xdr:col>
      <xdr:colOff>409120</xdr:colOff>
      <xdr:row>7</xdr:row>
      <xdr:rowOff>191051</xdr:rowOff>
    </xdr:to>
    <xdr:cxnSp macro="">
      <xdr:nvCxnSpPr>
        <xdr:cNvPr id="10" name="직선 화살표 연결선 9"/>
        <xdr:cNvCxnSpPr/>
      </xdr:nvCxnSpPr>
      <xdr:spPr>
        <a:xfrm rot="5400000">
          <a:off x="6275009" y="3056565"/>
          <a:ext cx="344895" cy="1027"/>
        </a:xfrm>
        <a:prstGeom prst="straightConnector1">
          <a:avLst/>
        </a:prstGeom>
        <a:ln w="38100">
          <a:solidFill>
            <a:schemeClr val="tx1"/>
          </a:solidFill>
          <a:prstDash val="sysDash"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6955</xdr:colOff>
      <xdr:row>4</xdr:row>
      <xdr:rowOff>183009</xdr:rowOff>
    </xdr:from>
    <xdr:to>
      <xdr:col>3</xdr:col>
      <xdr:colOff>8543</xdr:colOff>
      <xdr:row>7</xdr:row>
      <xdr:rowOff>168884</xdr:rowOff>
    </xdr:to>
    <xdr:cxnSp macro="">
      <xdr:nvCxnSpPr>
        <xdr:cNvPr id="11" name="직선 화살표 연결선 10"/>
        <xdr:cNvCxnSpPr/>
      </xdr:nvCxnSpPr>
      <xdr:spPr>
        <a:xfrm rot="5400000">
          <a:off x="2129361" y="2642128"/>
          <a:ext cx="1128875" cy="1588"/>
        </a:xfrm>
        <a:prstGeom prst="straightConnector1">
          <a:avLst/>
        </a:prstGeom>
        <a:ln w="381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396887</xdr:colOff>
      <xdr:row>9</xdr:row>
      <xdr:rowOff>204745</xdr:rowOff>
    </xdr:from>
    <xdr:to>
      <xdr:col>11</xdr:col>
      <xdr:colOff>397914</xdr:colOff>
      <xdr:row>10</xdr:row>
      <xdr:rowOff>168641</xdr:rowOff>
    </xdr:to>
    <xdr:cxnSp macro="">
      <xdr:nvCxnSpPr>
        <xdr:cNvPr id="12" name="직선 화살표 연결선 11"/>
        <xdr:cNvCxnSpPr/>
      </xdr:nvCxnSpPr>
      <xdr:spPr>
        <a:xfrm rot="5400000">
          <a:off x="6263803" y="4177154"/>
          <a:ext cx="344896" cy="1027"/>
        </a:xfrm>
        <a:prstGeom prst="straightConnector1">
          <a:avLst/>
        </a:prstGeom>
        <a:ln w="38100">
          <a:solidFill>
            <a:schemeClr val="tx1"/>
          </a:solidFill>
          <a:prstDash val="sysDash"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403411</xdr:colOff>
      <xdr:row>6</xdr:row>
      <xdr:rowOff>179294</xdr:rowOff>
    </xdr:from>
    <xdr:to>
      <xdr:col>13</xdr:col>
      <xdr:colOff>1</xdr:colOff>
      <xdr:row>11</xdr:row>
      <xdr:rowOff>168092</xdr:rowOff>
    </xdr:to>
    <xdr:cxnSp macro="">
      <xdr:nvCxnSpPr>
        <xdr:cNvPr id="13" name="직선 화살표 연결선 12"/>
        <xdr:cNvCxnSpPr/>
      </xdr:nvCxnSpPr>
      <xdr:spPr>
        <a:xfrm rot="5400000">
          <a:off x="5922307" y="3775823"/>
          <a:ext cx="1893798" cy="15690"/>
        </a:xfrm>
        <a:prstGeom prst="straightConnector1">
          <a:avLst/>
        </a:prstGeom>
        <a:ln w="381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246529</xdr:colOff>
      <xdr:row>6</xdr:row>
      <xdr:rowOff>179294</xdr:rowOff>
    </xdr:from>
    <xdr:to>
      <xdr:col>13</xdr:col>
      <xdr:colOff>22412</xdr:colOff>
      <xdr:row>6</xdr:row>
      <xdr:rowOff>180882</xdr:rowOff>
    </xdr:to>
    <xdr:cxnSp macro="">
      <xdr:nvCxnSpPr>
        <xdr:cNvPr id="14" name="직선 화살표 연결선 13"/>
        <xdr:cNvCxnSpPr/>
      </xdr:nvCxnSpPr>
      <xdr:spPr>
        <a:xfrm>
          <a:off x="2932579" y="2836769"/>
          <a:ext cx="3966883" cy="1588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403412</xdr:colOff>
      <xdr:row>5</xdr:row>
      <xdr:rowOff>168088</xdr:rowOff>
    </xdr:from>
    <xdr:to>
      <xdr:col>9</xdr:col>
      <xdr:colOff>404439</xdr:colOff>
      <xdr:row>6</xdr:row>
      <xdr:rowOff>131983</xdr:rowOff>
    </xdr:to>
    <xdr:cxnSp macro="">
      <xdr:nvCxnSpPr>
        <xdr:cNvPr id="15" name="직선 화살표 연결선 14"/>
        <xdr:cNvCxnSpPr/>
      </xdr:nvCxnSpPr>
      <xdr:spPr>
        <a:xfrm rot="5400000">
          <a:off x="5432128" y="2616497"/>
          <a:ext cx="344895" cy="1027"/>
        </a:xfrm>
        <a:prstGeom prst="straightConnector1">
          <a:avLst/>
        </a:prstGeom>
        <a:ln w="381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</xdr:row>
      <xdr:rowOff>201706</xdr:rowOff>
    </xdr:from>
    <xdr:to>
      <xdr:col>10</xdr:col>
      <xdr:colOff>1027</xdr:colOff>
      <xdr:row>9</xdr:row>
      <xdr:rowOff>165601</xdr:rowOff>
    </xdr:to>
    <xdr:cxnSp macro="">
      <xdr:nvCxnSpPr>
        <xdr:cNvPr id="16" name="직선 화살표 연결선 15"/>
        <xdr:cNvCxnSpPr/>
      </xdr:nvCxnSpPr>
      <xdr:spPr>
        <a:xfrm rot="5400000">
          <a:off x="5447816" y="3793115"/>
          <a:ext cx="344895" cy="1027"/>
        </a:xfrm>
        <a:prstGeom prst="straightConnector1">
          <a:avLst/>
        </a:prstGeom>
        <a:ln w="381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403412</xdr:colOff>
      <xdr:row>6</xdr:row>
      <xdr:rowOff>180882</xdr:rowOff>
    </xdr:from>
    <xdr:to>
      <xdr:col>3</xdr:col>
      <xdr:colOff>279475</xdr:colOff>
      <xdr:row>6</xdr:row>
      <xdr:rowOff>182470</xdr:rowOff>
    </xdr:to>
    <xdr:cxnSp macro="">
      <xdr:nvCxnSpPr>
        <xdr:cNvPr id="17" name="직선 화살표 연결선 16"/>
        <xdr:cNvCxnSpPr/>
      </xdr:nvCxnSpPr>
      <xdr:spPr>
        <a:xfrm>
          <a:off x="2670362" y="2838357"/>
          <a:ext cx="295163" cy="1588"/>
        </a:xfrm>
        <a:prstGeom prst="straightConnector1">
          <a:avLst/>
        </a:prstGeom>
        <a:ln w="381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180882</xdr:rowOff>
    </xdr:from>
    <xdr:to>
      <xdr:col>4</xdr:col>
      <xdr:colOff>32946</xdr:colOff>
      <xdr:row>7</xdr:row>
      <xdr:rowOff>182470</xdr:rowOff>
    </xdr:to>
    <xdr:cxnSp macro="">
      <xdr:nvCxnSpPr>
        <xdr:cNvPr id="18" name="직선 화살표 연결선 17"/>
        <xdr:cNvCxnSpPr/>
      </xdr:nvCxnSpPr>
      <xdr:spPr>
        <a:xfrm>
          <a:off x="2686050" y="3219357"/>
          <a:ext cx="452046" cy="1588"/>
        </a:xfrm>
        <a:prstGeom prst="straightConnector1">
          <a:avLst/>
        </a:prstGeom>
        <a:ln w="381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12234</xdr:colOff>
      <xdr:row>7</xdr:row>
      <xdr:rowOff>179295</xdr:rowOff>
    </xdr:from>
    <xdr:to>
      <xdr:col>5</xdr:col>
      <xdr:colOff>12235</xdr:colOff>
      <xdr:row>10</xdr:row>
      <xdr:rowOff>190500</xdr:rowOff>
    </xdr:to>
    <xdr:cxnSp macro="">
      <xdr:nvCxnSpPr>
        <xdr:cNvPr id="19" name="직선 화살표 연결선 18"/>
        <xdr:cNvCxnSpPr/>
      </xdr:nvCxnSpPr>
      <xdr:spPr>
        <a:xfrm rot="5400000">
          <a:off x="2959382" y="3794872"/>
          <a:ext cx="1154205" cy="1"/>
        </a:xfrm>
        <a:prstGeom prst="straightConnector1">
          <a:avLst/>
        </a:prstGeom>
        <a:ln w="381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33617</xdr:colOff>
      <xdr:row>10</xdr:row>
      <xdr:rowOff>190500</xdr:rowOff>
    </xdr:from>
    <xdr:to>
      <xdr:col>6</xdr:col>
      <xdr:colOff>66563</xdr:colOff>
      <xdr:row>10</xdr:row>
      <xdr:rowOff>192088</xdr:rowOff>
    </xdr:to>
    <xdr:cxnSp macro="">
      <xdr:nvCxnSpPr>
        <xdr:cNvPr id="20" name="직선 화살표 연결선 19"/>
        <xdr:cNvCxnSpPr/>
      </xdr:nvCxnSpPr>
      <xdr:spPr>
        <a:xfrm>
          <a:off x="3557867" y="4371975"/>
          <a:ext cx="452046" cy="1588"/>
        </a:xfrm>
        <a:prstGeom prst="straightConnector1">
          <a:avLst/>
        </a:prstGeom>
        <a:ln w="381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11206</xdr:colOff>
      <xdr:row>9</xdr:row>
      <xdr:rowOff>179294</xdr:rowOff>
    </xdr:from>
    <xdr:to>
      <xdr:col>5</xdr:col>
      <xdr:colOff>301887</xdr:colOff>
      <xdr:row>9</xdr:row>
      <xdr:rowOff>180882</xdr:rowOff>
    </xdr:to>
    <xdr:cxnSp macro="">
      <xdr:nvCxnSpPr>
        <xdr:cNvPr id="21" name="직선 화살표 연결선 20"/>
        <xdr:cNvCxnSpPr/>
      </xdr:nvCxnSpPr>
      <xdr:spPr>
        <a:xfrm>
          <a:off x="3535456" y="3979769"/>
          <a:ext cx="290681" cy="1588"/>
        </a:xfrm>
        <a:prstGeom prst="straightConnector1">
          <a:avLst/>
        </a:prstGeom>
        <a:ln w="381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2</xdr:row>
      <xdr:rowOff>11206</xdr:rowOff>
    </xdr:from>
    <xdr:to>
      <xdr:col>1</xdr:col>
      <xdr:colOff>739588</xdr:colOff>
      <xdr:row>3</xdr:row>
      <xdr:rowOff>369794</xdr:rowOff>
    </xdr:to>
    <xdr:cxnSp macro="">
      <xdr:nvCxnSpPr>
        <xdr:cNvPr id="2" name="직선 연결선 1"/>
        <xdr:cNvCxnSpPr/>
      </xdr:nvCxnSpPr>
      <xdr:spPr>
        <a:xfrm>
          <a:off x="11206" y="1144681"/>
          <a:ext cx="1966632" cy="739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403412</xdr:colOff>
      <xdr:row>11</xdr:row>
      <xdr:rowOff>167744</xdr:rowOff>
    </xdr:from>
    <xdr:to>
      <xdr:col>10</xdr:col>
      <xdr:colOff>0</xdr:colOff>
      <xdr:row>11</xdr:row>
      <xdr:rowOff>168088</xdr:rowOff>
    </xdr:to>
    <xdr:cxnSp macro="">
      <xdr:nvCxnSpPr>
        <xdr:cNvPr id="3" name="직선 화살표 연결선 2"/>
        <xdr:cNvCxnSpPr/>
      </xdr:nvCxnSpPr>
      <xdr:spPr>
        <a:xfrm flipV="1">
          <a:off x="5527862" y="4730219"/>
          <a:ext cx="434788" cy="344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190498</xdr:rowOff>
    </xdr:from>
    <xdr:to>
      <xdr:col>3</xdr:col>
      <xdr:colOff>33618</xdr:colOff>
      <xdr:row>4</xdr:row>
      <xdr:rowOff>190500</xdr:rowOff>
    </xdr:to>
    <xdr:cxnSp macro="">
      <xdr:nvCxnSpPr>
        <xdr:cNvPr id="4" name="직선 화살표 연결선 3"/>
        <xdr:cNvCxnSpPr/>
      </xdr:nvCxnSpPr>
      <xdr:spPr>
        <a:xfrm>
          <a:off x="2609850" y="2085973"/>
          <a:ext cx="452718" cy="2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</xdr:row>
      <xdr:rowOff>168088</xdr:rowOff>
    </xdr:from>
    <xdr:to>
      <xdr:col>6</xdr:col>
      <xdr:colOff>44824</xdr:colOff>
      <xdr:row>5</xdr:row>
      <xdr:rowOff>179294</xdr:rowOff>
    </xdr:to>
    <xdr:cxnSp macro="">
      <xdr:nvCxnSpPr>
        <xdr:cNvPr id="5" name="직선 화살표 연결선 4"/>
        <xdr:cNvCxnSpPr/>
      </xdr:nvCxnSpPr>
      <xdr:spPr>
        <a:xfrm>
          <a:off x="3028950" y="2444563"/>
          <a:ext cx="1302124" cy="11206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</xdr:row>
      <xdr:rowOff>190500</xdr:rowOff>
    </xdr:from>
    <xdr:to>
      <xdr:col>6</xdr:col>
      <xdr:colOff>11206</xdr:colOff>
      <xdr:row>8</xdr:row>
      <xdr:rowOff>201706</xdr:rowOff>
    </xdr:to>
    <xdr:cxnSp macro="">
      <xdr:nvCxnSpPr>
        <xdr:cNvPr id="6" name="직선 화살표 연결선 5"/>
        <xdr:cNvCxnSpPr/>
      </xdr:nvCxnSpPr>
      <xdr:spPr>
        <a:xfrm flipV="1">
          <a:off x="3448050" y="3609975"/>
          <a:ext cx="849406" cy="11206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212912</xdr:colOff>
      <xdr:row>9</xdr:row>
      <xdr:rowOff>224118</xdr:rowOff>
    </xdr:from>
    <xdr:to>
      <xdr:col>9</xdr:col>
      <xdr:colOff>11206</xdr:colOff>
      <xdr:row>9</xdr:row>
      <xdr:rowOff>235324</xdr:rowOff>
    </xdr:to>
    <xdr:cxnSp macro="">
      <xdr:nvCxnSpPr>
        <xdr:cNvPr id="7" name="직선 화살표 연결선 6"/>
        <xdr:cNvCxnSpPr/>
      </xdr:nvCxnSpPr>
      <xdr:spPr>
        <a:xfrm>
          <a:off x="3660962" y="4024593"/>
          <a:ext cx="1893794" cy="11206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224118</xdr:rowOff>
    </xdr:from>
    <xdr:to>
      <xdr:col>8</xdr:col>
      <xdr:colOff>44824</xdr:colOff>
      <xdr:row>7</xdr:row>
      <xdr:rowOff>236912</xdr:rowOff>
    </xdr:to>
    <xdr:cxnSp macro="">
      <xdr:nvCxnSpPr>
        <xdr:cNvPr id="8" name="직선 화살표 연결선 7"/>
        <xdr:cNvCxnSpPr/>
      </xdr:nvCxnSpPr>
      <xdr:spPr>
        <a:xfrm>
          <a:off x="3448050" y="3262593"/>
          <a:ext cx="1721224" cy="12794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413870</xdr:colOff>
      <xdr:row>5</xdr:row>
      <xdr:rowOff>214016</xdr:rowOff>
    </xdr:from>
    <xdr:to>
      <xdr:col>6</xdr:col>
      <xdr:colOff>280</xdr:colOff>
      <xdr:row>6</xdr:row>
      <xdr:rowOff>177911</xdr:rowOff>
    </xdr:to>
    <xdr:cxnSp macro="">
      <xdr:nvCxnSpPr>
        <xdr:cNvPr id="9" name="직선 화살표 연결선 8"/>
        <xdr:cNvCxnSpPr/>
      </xdr:nvCxnSpPr>
      <xdr:spPr>
        <a:xfrm rot="5400000">
          <a:off x="4111327" y="2660184"/>
          <a:ext cx="344895" cy="5510"/>
        </a:xfrm>
        <a:prstGeom prst="straightConnector1">
          <a:avLst/>
        </a:prstGeom>
        <a:ln w="381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400743</xdr:colOff>
      <xdr:row>4</xdr:row>
      <xdr:rowOff>183010</xdr:rowOff>
    </xdr:from>
    <xdr:to>
      <xdr:col>2</xdr:col>
      <xdr:colOff>403410</xdr:colOff>
      <xdr:row>7</xdr:row>
      <xdr:rowOff>257738</xdr:rowOff>
    </xdr:to>
    <xdr:cxnSp macro="">
      <xdr:nvCxnSpPr>
        <xdr:cNvPr id="10" name="직선 화살표 연결선 9"/>
        <xdr:cNvCxnSpPr/>
      </xdr:nvCxnSpPr>
      <xdr:spPr>
        <a:xfrm rot="16200000" flipH="1">
          <a:off x="2403063" y="2686015"/>
          <a:ext cx="1217728" cy="2667"/>
        </a:xfrm>
        <a:prstGeom prst="straightConnector1">
          <a:avLst/>
        </a:prstGeom>
        <a:ln w="381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4177</xdr:colOff>
      <xdr:row>8</xdr:row>
      <xdr:rowOff>193320</xdr:rowOff>
    </xdr:from>
    <xdr:to>
      <xdr:col>6</xdr:col>
      <xdr:colOff>5204</xdr:colOff>
      <xdr:row>9</xdr:row>
      <xdr:rowOff>157215</xdr:rowOff>
    </xdr:to>
    <xdr:cxnSp macro="">
      <xdr:nvCxnSpPr>
        <xdr:cNvPr id="11" name="직선 화살표 연결선 10"/>
        <xdr:cNvCxnSpPr/>
      </xdr:nvCxnSpPr>
      <xdr:spPr>
        <a:xfrm rot="5400000">
          <a:off x="4118493" y="3784729"/>
          <a:ext cx="344895" cy="1027"/>
        </a:xfrm>
        <a:prstGeom prst="straightConnector1">
          <a:avLst/>
        </a:prstGeom>
        <a:ln w="381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399962</xdr:colOff>
      <xdr:row>6</xdr:row>
      <xdr:rowOff>204088</xdr:rowOff>
    </xdr:from>
    <xdr:to>
      <xdr:col>8</xdr:col>
      <xdr:colOff>401550</xdr:colOff>
      <xdr:row>11</xdr:row>
      <xdr:rowOff>157678</xdr:rowOff>
    </xdr:to>
    <xdr:cxnSp macro="">
      <xdr:nvCxnSpPr>
        <xdr:cNvPr id="12" name="직선 화살표 연결선 11"/>
        <xdr:cNvCxnSpPr/>
      </xdr:nvCxnSpPr>
      <xdr:spPr>
        <a:xfrm rot="5400000">
          <a:off x="4595911" y="3790064"/>
          <a:ext cx="1858590" cy="1588"/>
        </a:xfrm>
        <a:prstGeom prst="straightConnector1">
          <a:avLst/>
        </a:prstGeom>
        <a:ln w="381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257736</xdr:colOff>
      <xdr:row>6</xdr:row>
      <xdr:rowOff>201706</xdr:rowOff>
    </xdr:from>
    <xdr:to>
      <xdr:col>9</xdr:col>
      <xdr:colOff>44824</xdr:colOff>
      <xdr:row>6</xdr:row>
      <xdr:rowOff>203294</xdr:rowOff>
    </xdr:to>
    <xdr:cxnSp macro="">
      <xdr:nvCxnSpPr>
        <xdr:cNvPr id="13" name="직선 화살표 연결선 12"/>
        <xdr:cNvCxnSpPr/>
      </xdr:nvCxnSpPr>
      <xdr:spPr>
        <a:xfrm>
          <a:off x="3286686" y="2859181"/>
          <a:ext cx="2301688" cy="1588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413823</xdr:colOff>
      <xdr:row>9</xdr:row>
      <xdr:rowOff>236118</xdr:rowOff>
    </xdr:from>
    <xdr:to>
      <xdr:col>8</xdr:col>
      <xdr:colOff>794</xdr:colOff>
      <xdr:row>10</xdr:row>
      <xdr:rowOff>213706</xdr:rowOff>
    </xdr:to>
    <xdr:cxnSp macro="">
      <xdr:nvCxnSpPr>
        <xdr:cNvPr id="14" name="직선 화살표 연결선 13"/>
        <xdr:cNvCxnSpPr/>
      </xdr:nvCxnSpPr>
      <xdr:spPr>
        <a:xfrm rot="5400000" flipH="1" flipV="1">
          <a:off x="4942915" y="4212851"/>
          <a:ext cx="358588" cy="6071"/>
        </a:xfrm>
        <a:prstGeom prst="straightConnector1">
          <a:avLst/>
        </a:prstGeom>
        <a:ln w="381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</xdr:colOff>
      <xdr:row>6</xdr:row>
      <xdr:rowOff>201706</xdr:rowOff>
    </xdr:from>
    <xdr:to>
      <xdr:col>8</xdr:col>
      <xdr:colOff>11214</xdr:colOff>
      <xdr:row>7</xdr:row>
      <xdr:rowOff>235323</xdr:rowOff>
    </xdr:to>
    <xdr:cxnSp macro="">
      <xdr:nvCxnSpPr>
        <xdr:cNvPr id="15" name="직선 화살표 연결선 14"/>
        <xdr:cNvCxnSpPr/>
      </xdr:nvCxnSpPr>
      <xdr:spPr>
        <a:xfrm rot="16200000" flipV="1">
          <a:off x="4922752" y="3060887"/>
          <a:ext cx="414617" cy="11206"/>
        </a:xfrm>
        <a:prstGeom prst="straightConnector1">
          <a:avLst/>
        </a:prstGeom>
        <a:ln w="381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403412</xdr:colOff>
      <xdr:row>7</xdr:row>
      <xdr:rowOff>247635</xdr:rowOff>
    </xdr:from>
    <xdr:to>
      <xdr:col>4</xdr:col>
      <xdr:colOff>281</xdr:colOff>
      <xdr:row>10</xdr:row>
      <xdr:rowOff>212913</xdr:rowOff>
    </xdr:to>
    <xdr:cxnSp macro="">
      <xdr:nvCxnSpPr>
        <xdr:cNvPr id="16" name="직선 화살표 연결선 15"/>
        <xdr:cNvCxnSpPr/>
      </xdr:nvCxnSpPr>
      <xdr:spPr>
        <a:xfrm rot="5400000">
          <a:off x="2886208" y="3832264"/>
          <a:ext cx="1108278" cy="15969"/>
        </a:xfrm>
        <a:prstGeom prst="straightConnector1">
          <a:avLst/>
        </a:prstGeom>
        <a:ln w="381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11205</xdr:colOff>
      <xdr:row>10</xdr:row>
      <xdr:rowOff>212912</xdr:rowOff>
    </xdr:from>
    <xdr:to>
      <xdr:col>8</xdr:col>
      <xdr:colOff>44824</xdr:colOff>
      <xdr:row>10</xdr:row>
      <xdr:rowOff>235324</xdr:rowOff>
    </xdr:to>
    <xdr:cxnSp macro="">
      <xdr:nvCxnSpPr>
        <xdr:cNvPr id="17" name="직선 화살표 연결선 16"/>
        <xdr:cNvCxnSpPr/>
      </xdr:nvCxnSpPr>
      <xdr:spPr>
        <a:xfrm>
          <a:off x="3878355" y="4394387"/>
          <a:ext cx="1290919" cy="22412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22412</xdr:colOff>
      <xdr:row>10</xdr:row>
      <xdr:rowOff>212912</xdr:rowOff>
    </xdr:from>
    <xdr:to>
      <xdr:col>5</xdr:col>
      <xdr:colOff>33617</xdr:colOff>
      <xdr:row>10</xdr:row>
      <xdr:rowOff>214500</xdr:rowOff>
    </xdr:to>
    <xdr:cxnSp macro="">
      <xdr:nvCxnSpPr>
        <xdr:cNvPr id="18" name="직선 화살표 연결선 17"/>
        <xdr:cNvCxnSpPr/>
      </xdr:nvCxnSpPr>
      <xdr:spPr>
        <a:xfrm>
          <a:off x="3470462" y="4394387"/>
          <a:ext cx="430305" cy="1588"/>
        </a:xfrm>
        <a:prstGeom prst="straightConnector1">
          <a:avLst/>
        </a:prstGeom>
        <a:ln w="381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11207</xdr:colOff>
      <xdr:row>9</xdr:row>
      <xdr:rowOff>224118</xdr:rowOff>
    </xdr:from>
    <xdr:to>
      <xdr:col>4</xdr:col>
      <xdr:colOff>291353</xdr:colOff>
      <xdr:row>9</xdr:row>
      <xdr:rowOff>235324</xdr:rowOff>
    </xdr:to>
    <xdr:cxnSp macro="">
      <xdr:nvCxnSpPr>
        <xdr:cNvPr id="19" name="직선 화살표 연결선 18"/>
        <xdr:cNvCxnSpPr/>
      </xdr:nvCxnSpPr>
      <xdr:spPr>
        <a:xfrm>
          <a:off x="3459257" y="4024593"/>
          <a:ext cx="280146" cy="11206"/>
        </a:xfrm>
        <a:prstGeom prst="straightConnector1">
          <a:avLst/>
        </a:prstGeom>
        <a:ln w="381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11207</xdr:colOff>
      <xdr:row>7</xdr:row>
      <xdr:rowOff>212912</xdr:rowOff>
    </xdr:from>
    <xdr:to>
      <xdr:col>4</xdr:col>
      <xdr:colOff>22412</xdr:colOff>
      <xdr:row>7</xdr:row>
      <xdr:rowOff>214500</xdr:rowOff>
    </xdr:to>
    <xdr:cxnSp macro="">
      <xdr:nvCxnSpPr>
        <xdr:cNvPr id="20" name="직선 화살표 연결선 19"/>
        <xdr:cNvCxnSpPr/>
      </xdr:nvCxnSpPr>
      <xdr:spPr>
        <a:xfrm>
          <a:off x="3040157" y="3251387"/>
          <a:ext cx="430305" cy="1588"/>
        </a:xfrm>
        <a:prstGeom prst="straightConnector1">
          <a:avLst/>
        </a:prstGeom>
        <a:ln w="381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22413</xdr:colOff>
      <xdr:row>6</xdr:row>
      <xdr:rowOff>201706</xdr:rowOff>
    </xdr:from>
    <xdr:to>
      <xdr:col>3</xdr:col>
      <xdr:colOff>302559</xdr:colOff>
      <xdr:row>6</xdr:row>
      <xdr:rowOff>212912</xdr:rowOff>
    </xdr:to>
    <xdr:cxnSp macro="">
      <xdr:nvCxnSpPr>
        <xdr:cNvPr id="21" name="직선 화살표 연결선 20"/>
        <xdr:cNvCxnSpPr/>
      </xdr:nvCxnSpPr>
      <xdr:spPr>
        <a:xfrm>
          <a:off x="3051363" y="2859181"/>
          <a:ext cx="280146" cy="11206"/>
        </a:xfrm>
        <a:prstGeom prst="straightConnector1">
          <a:avLst/>
        </a:prstGeom>
        <a:ln w="381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648;&#54861;\C01-046&#47928;&#49328;\DATA\Excel\&#44396;&#51032;-&#44305;&#51109;2\&#52572;&#51333;&#49457;&#44284;&#54408;-2002.1.21\&#49688;&#47049;&#49328;&#52636;&#49436;\&#44396;&#51032;&#49688;&#47049;&#49328;&#52636;&#49436;\user\&#51089;&#50629;2001\&#51473;&#46993;&#44396;&#52397;\&#49345;&#48512;\&#54644;&#49437;&#51204;\&#45800;&#47732;&#44228;&#4968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4812;&#51652;-pc\00.&#44277;&#50976;&#48169;\&#44305;&#51452;&#51204;&#47141;&#50629;&#47924;\&#44277;&#49324;&#44288;&#47532;\TL\&#54616;&#45224;&#51648;&#51656;&#50857;&#50669;\&#52280;&#44256;\&#49436;&#51064;&#52380;SW&#51613;&#49444;&#49444;&#44228;&#50857;&#50669;&#50696;&#49328;&#4943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\project\&#49892;&#51201;&#49688;&#47049;&#44592;&#51456;\&#44148;&#52629;&#44277;&#49324;&#48516;&#50556;%20&#54364;&#51456;&#45236;&#50669;(&#49892;&#51201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Local%20Settings\Temporary%20Internet%20Files\Content.IE5\E1I5KHA9\6.&#52285;&#46041;-&#48169;&#54617;\&#44277;&#49324;&#49444;&#44228;\&#44048;&#47532;&#50857;&#50669;\&#52280;&#44256;\&#49444;&#44228;&#50629;&#47924;\&#55121;&#49437;&#51064;&#52636;\&#49444;&#44228;&#49436;\&#54812;&#51648;&#45768;\04.&#44277;&#47928;&#47928;&#49436;\03.&#52265;&#49688;&#44228;\2003\0403.&#49888;&#50808;&#54637;1&#45800;&#44228;%20&#50577;&#44257;&#48512;&#46160;&#50808;1\0225.&#49324;&#45817;TL\&#50689;&#55141;TPSY&#50857;&#50669;&#49444;&#44228;&#49436;(&#51648;&#48152;&#51312;&#49324;&#54252;&#54632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345;&#47924;&#45784;\C\a-changsung\KIM\RC\2D\&#46020;&#47196;\R-1-F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Local%20Settings\Temporary%20Internet%20Files\Content.IE5\E1I5KHA9\6.&#52285;&#46041;-&#48169;&#54617;\&#44277;&#49324;&#49444;&#44228;\&#44048;&#47532;&#50857;&#50669;\&#52280;&#44256;\&#49444;&#44228;&#50629;&#47924;\&#55121;&#49437;&#51064;&#52636;\&#49444;&#44228;&#49436;\0225.&#49324;&#45817;TL\&#50689;&#55141;TPSY&#50857;&#50669;&#49444;&#44228;&#49436;(&#51648;&#48152;&#51312;&#49324;&#54252;&#54632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Local%20Settings\Temporary%20Internet%20Files\Content.IE5\E1I5KHA9\6.&#52285;&#46041;-&#48169;&#54617;\&#44277;&#49324;&#49444;&#44228;\&#44048;&#47532;&#50857;&#50669;\&#52280;&#44256;\&#51648;&#51473;&#49440;&#44284;\&#49444;&#44228;&#50857;&#50669;\&#44400;&#49328;&#50976;&#51312;&#50857;&#50669;\&#50857;&#50669;&#49444;&#44228;\&#52572;&#51333;&#49444;&#44228;\&#49688;&#49569;&#47196;\&#49888;&#50577;&#51116;\&#49444;&#44228;\&#48712;&#44277;&#44036;\&#44053;&#47141;&#49444;&#44228;&#4943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Local%20Settings\Temporary%20Internet%20Files\Content.IE5\E1I5KHA9\6.&#52285;&#46041;-&#48169;&#54617;\&#44277;&#49324;&#49444;&#44228;\&#44048;&#47532;&#50857;&#50669;\&#52280;&#44256;\&#54812;&#51648;&#45768;\04.&#44277;&#47928;&#47928;&#49436;\01.&#52265;&#49688;&#44228;\2003\0407.154kV%20&#54868;&#50577;SS\0225.&#49324;&#45817;TL\&#50689;&#55141;TPSY&#50857;&#50669;&#49444;&#44228;&#49436;(&#51648;&#48152;&#51312;&#49324;&#54252;&#54632;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Local%20Settings\Temporary%20Internet%20Files\Content.IE5\E1I5KHA9\6.&#52285;&#46041;-&#48169;&#54617;\&#44277;&#49324;&#49444;&#44228;\&#44048;&#47532;&#50857;&#50669;\&#52280;&#44256;\&#49444;&#44228;&#50629;&#47924;\&#55121;&#49437;&#51064;&#52636;\&#49444;&#44228;&#49436;\0225.&#49324;&#45817;TL\&#50689;&#55141;TP%20SY&#44148;&#49444;&#50857;&#50669;&#49444;&#44228;&#4943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Local%20Settings\Temporary%20Internet%20Files\Content.IE5\E1I5KHA9\6.&#52285;&#46041;-&#48169;&#54617;\&#44277;&#49324;&#49444;&#44228;\&#44048;&#47532;&#50857;&#50669;\&#52280;&#44256;\&#54812;&#51648;&#45768;\04.&#44277;&#47928;&#47928;&#49436;\01.&#52265;&#49688;&#44228;\2003\0506.154kV%20&#49340;&#44033;&#51648;SS\0225.&#49324;&#45817;TL\&#50689;&#55141;TPSY&#50857;&#50669;&#49444;&#44228;&#49436;(&#51648;&#48152;&#51312;&#49324;&#54252;&#54632;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AN-SUK\ENG\SAMAN\DOHWA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648;&#54861;\C01-046&#47928;&#49328;\DATA\Excel\&#44396;&#51032;-&#44305;&#51109;2\&#52572;&#51333;&#49457;&#44284;&#54408;-2002.1.21\&#49688;&#47049;&#49328;&#52636;&#49436;\&#44396;&#51032;&#49688;&#47049;&#49328;&#52636;&#49436;\&#51089;&#50629;&#51473;\&#51473;&#46993;&#52380;&#48372;&#46020;&#50977;&#44368;\&#51228;3&#50977;&#44368;\&#48320;&#44221;\&#54644;&#49437;\&#48372;&#46020;&#50977;&#44368;2-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7700;&#51064;&#52980;&#54504;&#53552;\cm%20back%20up2\CMBACK2-LSM\100%20PROJECT\02&#49569;&#51204;&#51648;&#51473;&#52384;&#53457;&#49444;&#44228;\01&#51648;&#51473;&#49444;&#44228;\2006&#45380;\C06-041%20&#52285;&#46041;-&#46024;&#50516;&#51204;&#47141;&#44396;&#44277;&#49324;\04.%20&#49892;&#49884;&#49444;&#44228;(&#49912;&#51064;&#46020;&#47732;)\&#44048;&#49324;check&#48516;\04.%20&#49444;&#44228;&#49436;\01.&#49444;&#44228;&#49436;\03.&#54364;&#51456;&#54868;&#45236;&#50669;&#4943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Local%20Settings\Temporary%20Internet%20Files\Content.IE5\E1I5KHA9\6.&#52285;&#46041;-&#48169;&#54617;\&#44277;&#49324;&#49444;&#44228;\&#44048;&#47532;&#50857;&#50669;\&#52280;&#44256;\&#49444;&#44228;&#50629;&#47924;\&#55121;&#49437;&#51064;&#52636;\&#49444;&#44228;&#49436;\&#54812;&#51648;&#45768;\04.&#44277;&#47928;&#47928;&#49436;\03.&#52265;&#49688;&#44228;\2003\0506.154kV%20&#49340;&#44033;&#51648;SS\0225.&#49324;&#45817;TL\&#50689;&#55141;TP%20SY&#44148;&#49444;&#50857;&#50669;&#49444;&#44228;&#4943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K\CM&#51088;&#47308;&#49892;\&#49888;&#50504;&#49328;\&#48512;&#51648;&#52769;&#47049;\&#51648;&#54805;&#45236;&#50669;&#49436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Local%20Settings\Temporary%20Internet%20Files\Content.IE5\E1I5KHA9\6.&#52285;&#46041;-&#48169;&#54617;\&#44277;&#49324;&#49444;&#44228;\&#44048;&#47532;&#50857;&#50669;\&#52280;&#44256;\&#49444;&#44228;&#50629;&#47924;\&#55121;&#49437;&#51064;&#52636;\&#49444;&#44228;&#49436;\&#54812;&#51648;&#45768;\04.&#44277;&#47928;&#47928;&#49436;\03.&#52265;&#49688;&#44228;\2003\0506.154kV%20&#49340;&#44033;&#51648;SS\0225.&#49324;&#45817;TL\&#50689;&#55141;TPSY&#50857;&#50669;&#49444;&#44228;&#49436;(&#51648;&#48152;&#51312;&#49324;&#54252;&#54632;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652;&#49688;\&#44277;&#50976;\&#51221;&#54812;&#51652;\0225.&#49324;&#45817;TL\&#50689;&#55141;TPSY&#50857;&#50669;&#49444;&#44228;&#49436;(&#51648;&#48152;&#51312;&#49324;&#54252;&#54632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0672;&#49688;\D\DATA\LEE-SY\EXCEL\SINLIM\GAHEU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5148;&#51473;\D\DATA\LEE-SY\EXCEL\SINLIM\GAHEU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5148;&#51473;\D\DATA\EXCEL\&#49888;&#49457;&#45224;~&#44552;&#44257;&#49444;&#48320;\&#49444;&#44228;&#48320;&#44221;(&#53552;&#45328;)\&#54980;&#45796;&#45236;&#5066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0864;&#51333;\C\1&#49444;&#44228;&#48512;\&#49437;&#52492;&#48516;&#44592;\&#49444;&#44228;&#49436;\DATA\&#45224;&#49884;&#54868;&#48516;&#44592;\&#49688;&#47049;\&#49688;&#47049;&#51613;&#44048;\3&#52264;&#49884;&#44277;(&#51201;&#50857;&#45800;&#44032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5148;&#51473;\D\DATA\EXCEL\&#49888;&#49457;&#45224;~&#44552;&#44257;&#49444;&#48320;\&#49444;&#44228;&#48320;&#44221;(&#53552;&#45328;)\&#45236;&#50669;&#49436;&#4405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0808;&#48512;&#52280;&#5131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4812;&#51652;-pc\00.&#44277;&#50976;&#48169;\&#51076;&#49884;&#49444;&#48320;\TL\DO\SST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단면치수"/>
      <sheetName val="정리"/>
      <sheetName val="G1"/>
      <sheetName val="G2"/>
      <sheetName val="G3"/>
      <sheetName val="G4"/>
      <sheetName val="G5"/>
      <sheetName val="G6"/>
      <sheetName val="G7"/>
      <sheetName val="G8"/>
      <sheetName val="G9"/>
      <sheetName val="G10"/>
      <sheetName val="G11"/>
      <sheetName val="G12"/>
      <sheetName val="G13"/>
      <sheetName val="G14"/>
      <sheetName val="G15"/>
      <sheetName val="G16"/>
      <sheetName val="G17"/>
      <sheetName val="G18"/>
      <sheetName val="G19"/>
      <sheetName val="G20"/>
      <sheetName val="G21"/>
      <sheetName val="G22"/>
      <sheetName val="G23"/>
      <sheetName val="G24"/>
      <sheetName val="G25"/>
      <sheetName val="G26"/>
      <sheetName val="G27"/>
      <sheetName val="G28"/>
      <sheetName val="G29"/>
      <sheetName val="G30"/>
      <sheetName val="G31"/>
      <sheetName val="G32"/>
      <sheetName val="G33"/>
      <sheetName val="G34"/>
      <sheetName val="G35"/>
      <sheetName val="G36"/>
      <sheetName val="G37"/>
      <sheetName val="G38"/>
      <sheetName val="G39"/>
      <sheetName val="G40"/>
      <sheetName val="G41"/>
      <sheetName val="G42"/>
      <sheetName val="G43"/>
      <sheetName val="G44"/>
      <sheetName val="G45"/>
      <sheetName val="G46"/>
      <sheetName val="G47"/>
      <sheetName val="G48"/>
      <sheetName val="G49"/>
      <sheetName val="G50"/>
      <sheetName val="G51"/>
      <sheetName val="G52"/>
      <sheetName val="G53"/>
      <sheetName val="G55"/>
      <sheetName val="G54"/>
      <sheetName val="G56"/>
      <sheetName val="G57"/>
      <sheetName val="G58"/>
      <sheetName val="G59"/>
      <sheetName val="G60"/>
      <sheetName val="G61"/>
      <sheetName val="G62"/>
      <sheetName val="G63"/>
      <sheetName val="G64"/>
      <sheetName val="G65"/>
      <sheetName val="G66"/>
      <sheetName val="G67"/>
      <sheetName val="G68"/>
      <sheetName val="G69"/>
      <sheetName val="G70"/>
      <sheetName val="G71"/>
      <sheetName val="G72"/>
      <sheetName val="G73"/>
      <sheetName val="G74"/>
      <sheetName val="G75"/>
      <sheetName val="G76"/>
      <sheetName val="G77"/>
      <sheetName val="G78"/>
      <sheetName val="G79"/>
      <sheetName val="단면계수"/>
      <sheetName val="ABUT수량-A1"/>
    </sheetNames>
    <sheetDataSet>
      <sheetData sheetId="0" refreshError="1">
        <row r="1">
          <cell r="A1">
            <v>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용역계획서"/>
      <sheetName val="목차"/>
      <sheetName val="1장설계용역설명서"/>
      <sheetName val="2장예정공정표"/>
      <sheetName val="5장예산서"/>
      <sheetName val="용역내역서"/>
      <sheetName val="수량산출서(1)"/>
      <sheetName val="00하노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공사비예산서"/>
      <sheetName val="사급예산서"/>
      <sheetName val="도급집계표"/>
      <sheetName val="표준내역"/>
      <sheetName val="내역색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용역계획서"/>
      <sheetName val="용역설명서"/>
      <sheetName val="목차"/>
      <sheetName val="예정공정표"/>
      <sheetName val="예산서1"/>
      <sheetName val="용역내역서"/>
      <sheetName val="지반내역서"/>
      <sheetName val="품총"/>
      <sheetName val="품"/>
      <sheetName val="부총"/>
      <sheetName val="자재단가"/>
      <sheetName val="별표"/>
      <sheetName val="역무수량"/>
      <sheetName val="수량1"/>
      <sheetName val="수량"/>
      <sheetName val="수량산출2"/>
      <sheetName val="01하노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VXXXXX"/>
      <sheetName val="설계기준"/>
      <sheetName val="가정단면"/>
      <sheetName val="단면제원"/>
      <sheetName val="하중계산"/>
      <sheetName val="하중재하"/>
      <sheetName val="하중조합"/>
      <sheetName val="지지력검토"/>
      <sheetName val="거더"/>
      <sheetName val="기둥설계"/>
      <sheetName val="총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용역계획서"/>
      <sheetName val="용역설명서"/>
      <sheetName val="목차"/>
      <sheetName val="예정공정표"/>
      <sheetName val="예산서1"/>
      <sheetName val="용역내역서"/>
      <sheetName val="지반내역서"/>
      <sheetName val="품총"/>
      <sheetName val="품"/>
      <sheetName val="부총"/>
      <sheetName val="자재단가"/>
      <sheetName val="별표"/>
      <sheetName val="역무수량"/>
      <sheetName val="수량1"/>
      <sheetName val="수량"/>
      <sheetName val="수량산출2"/>
      <sheetName val="01하노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기초자료입력"/>
      <sheetName val="표 지"/>
      <sheetName val="계획서"/>
      <sheetName val="설명서"/>
      <sheetName val="예산서"/>
      <sheetName val="공정표"/>
      <sheetName val="설계명세서"/>
      <sheetName val="공량설계표"/>
      <sheetName val="출력창"/>
      <sheetName val="준공정산"/>
      <sheetName val="준공보고"/>
      <sheetName val="산출명세"/>
      <sheetName val="간이공사"/>
      <sheetName val="간이예산"/>
      <sheetName val="간이준공보고"/>
      <sheetName val="일반시방서"/>
      <sheetName val="표준공종"/>
      <sheetName val="특기시방서"/>
      <sheetName val="사용방법"/>
      <sheetName val="Module1"/>
      <sheetName val="Module2"/>
    </sheetNames>
    <sheetDataSet>
      <sheetData sheetId="0">
        <row r="5">
          <cell r="B5" t="str">
            <v xml:space="preserve"> Excel 설계서 작성공사</v>
          </cell>
        </row>
        <row r="18">
          <cell r="B18" t="str">
            <v>도 급 공 사</v>
          </cell>
        </row>
      </sheetData>
      <sheetData sheetId="1"/>
      <sheetData sheetId="2"/>
      <sheetData sheetId="3"/>
      <sheetData sheetId="4"/>
      <sheetData sheetId="5"/>
      <sheetData sheetId="6">
        <row r="7">
          <cell r="H7">
            <v>0</v>
          </cell>
        </row>
        <row r="11">
          <cell r="H11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용역계획서"/>
      <sheetName val="용역설명서"/>
      <sheetName val="목차"/>
      <sheetName val="예정공정표"/>
      <sheetName val="예산서1"/>
      <sheetName val="용역내역서"/>
      <sheetName val="지반내역서"/>
      <sheetName val="품총"/>
      <sheetName val="품"/>
      <sheetName val="부총"/>
      <sheetName val="자재단가"/>
      <sheetName val="별표"/>
      <sheetName val="역무수량"/>
      <sheetName val="수량1"/>
      <sheetName val="수량"/>
      <sheetName val="수량산출2"/>
      <sheetName val="01하노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용역계획서"/>
      <sheetName val="목차"/>
      <sheetName val="1장설계용역설명서"/>
      <sheetName val="2장예정공정표"/>
      <sheetName val="5장예산서"/>
      <sheetName val="용역내역서"/>
      <sheetName val="품셈"/>
      <sheetName val="수량산출서(1)"/>
      <sheetName val="00하노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>
            <v>176713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용역계획서"/>
      <sheetName val="용역설명서"/>
      <sheetName val="목차"/>
      <sheetName val="예정공정표"/>
      <sheetName val="예산서1"/>
      <sheetName val="용역내역서"/>
      <sheetName val="지반내역서"/>
      <sheetName val="품총"/>
      <sheetName val="품"/>
      <sheetName val="부총"/>
      <sheetName val="자재단가"/>
      <sheetName val="별표"/>
      <sheetName val="역무수량"/>
      <sheetName val="수량1"/>
      <sheetName val="수량"/>
      <sheetName val="수량산출2"/>
      <sheetName val="01하노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Sheet1"/>
      <sheetName val="Sheet2"/>
      <sheetName val="Sheet3"/>
      <sheetName val="Sheet1 (3)"/>
      <sheetName val="Sheet2 (3)"/>
      <sheetName val="Sheet3 (3)"/>
      <sheetName val="자재단가"/>
      <sheetName val="날개벽수량표"/>
      <sheetName val="백호우계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설계기준"/>
      <sheetName val="(간지)"/>
      <sheetName val="2.강상판설계"/>
      <sheetName val="2.2 단면형상"/>
      <sheetName val="2.3 작용하중"/>
      <sheetName val="2.5 단면력"/>
      <sheetName val="2.6 휨응력"/>
      <sheetName val="2.7 전단응력"/>
      <sheetName val="3.1 단면가정"/>
      <sheetName val="3.3 강상형해석"/>
      <sheetName val="3.6.2 검토단면력"/>
      <sheetName val="3.7 유효폭 산정"/>
      <sheetName val="3.8 주형응력면검토"/>
      <sheetName val="4.보강재검토"/>
      <sheetName val="5.현장이음검토"/>
      <sheetName val="6. 브라켓 검토"/>
      <sheetName val="7. 솟음량 계산"/>
      <sheetName val="9. 신축량 검토"/>
      <sheetName val="내역서"/>
      <sheetName val="8-3기계경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예산서"/>
      <sheetName val="사급분"/>
      <sheetName val="도급총괄"/>
      <sheetName val="설계내역"/>
      <sheetName val="세부내역산출"/>
      <sheetName val="도급분설계내역단가"/>
      <sheetName val="자재집계"/>
      <sheetName val="표준화수량집계표(출력X)"/>
      <sheetName val="수량산근(출력X)"/>
      <sheetName val="품셈총괄(출력X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>
            <v>1</v>
          </cell>
          <cell r="B1" t="str">
            <v>내역번호</v>
          </cell>
          <cell r="E1" t="str">
            <v>항    목    명</v>
          </cell>
          <cell r="F1" t="str">
            <v>단위</v>
          </cell>
          <cell r="G1" t="str">
            <v>수  량</v>
          </cell>
          <cell r="H1" t="str">
            <v>공종코드</v>
          </cell>
          <cell r="I1" t="str">
            <v>비  고</v>
          </cell>
        </row>
        <row r="2">
          <cell r="A2">
            <v>2</v>
          </cell>
        </row>
        <row r="3">
          <cell r="A3">
            <v>3</v>
          </cell>
          <cell r="B3" t="str">
            <v>Ⅰ</v>
          </cell>
          <cell r="E3" t="str">
            <v>공통공사비</v>
          </cell>
          <cell r="F3" t="str">
            <v>sum</v>
          </cell>
        </row>
        <row r="4">
          <cell r="A4">
            <v>4</v>
          </cell>
        </row>
        <row r="5">
          <cell r="A5">
            <v>5</v>
          </cell>
          <cell r="B5">
            <v>1</v>
          </cell>
          <cell r="E5" t="str">
            <v>가설공사(1)</v>
          </cell>
          <cell r="F5" t="str">
            <v>sum</v>
          </cell>
        </row>
        <row r="6">
          <cell r="A6">
            <v>6</v>
          </cell>
          <cell r="B6">
            <v>1.01</v>
          </cell>
          <cell r="E6" t="str">
            <v xml:space="preserve"> 임시시설</v>
          </cell>
          <cell r="F6" t="str">
            <v>sum</v>
          </cell>
        </row>
        <row r="7">
          <cell r="A7">
            <v>7</v>
          </cell>
          <cell r="B7" t="str">
            <v>1.01.05</v>
          </cell>
          <cell r="E7" t="str">
            <v>터널용임시시설</v>
          </cell>
          <cell r="F7" t="str">
            <v>sum</v>
          </cell>
        </row>
        <row r="8">
          <cell r="A8">
            <v>8</v>
          </cell>
          <cell r="C8" t="str">
            <v>c</v>
          </cell>
          <cell r="E8" t="str">
            <v>수직구 가설계단</v>
          </cell>
          <cell r="F8" t="str">
            <v>sum</v>
          </cell>
          <cell r="G8">
            <v>1</v>
          </cell>
          <cell r="H8" t="str">
            <v>AA15.30</v>
          </cell>
        </row>
        <row r="9">
          <cell r="A9">
            <v>9</v>
          </cell>
        </row>
        <row r="10">
          <cell r="A10">
            <v>10</v>
          </cell>
          <cell r="B10" t="str">
            <v>1.01.06</v>
          </cell>
          <cell r="E10" t="str">
            <v>가설울타리</v>
          </cell>
          <cell r="F10" t="str">
            <v>sum</v>
          </cell>
        </row>
        <row r="11">
          <cell r="A11">
            <v>11</v>
          </cell>
          <cell r="C11" t="str">
            <v>a</v>
          </cell>
          <cell r="E11" t="str">
            <v>조립식/EGI 강판 &gt; EGI휀스</v>
          </cell>
          <cell r="F11" t="str">
            <v>m</v>
          </cell>
          <cell r="G11">
            <v>58</v>
          </cell>
          <cell r="H11" t="str">
            <v>AA16.10</v>
          </cell>
        </row>
        <row r="12">
          <cell r="A12">
            <v>12</v>
          </cell>
          <cell r="C12" t="str">
            <v>+</v>
          </cell>
          <cell r="E12" t="str">
            <v>공사용 출입문</v>
          </cell>
          <cell r="F12" t="str">
            <v>nr</v>
          </cell>
          <cell r="G12">
            <v>1</v>
          </cell>
          <cell r="H12" t="str">
            <v>AA16.11</v>
          </cell>
        </row>
        <row r="13">
          <cell r="A13">
            <v>13</v>
          </cell>
          <cell r="C13" t="str">
            <v>+</v>
          </cell>
          <cell r="E13" t="str">
            <v>투명 방음벽</v>
          </cell>
          <cell r="F13" t="str">
            <v>m</v>
          </cell>
          <cell r="G13">
            <v>101</v>
          </cell>
          <cell r="H13" t="str">
            <v>AA16.12</v>
          </cell>
        </row>
        <row r="14">
          <cell r="A14">
            <v>14</v>
          </cell>
        </row>
        <row r="15">
          <cell r="A15">
            <v>15</v>
          </cell>
          <cell r="B15">
            <v>1.02</v>
          </cell>
          <cell r="E15" t="str">
            <v>특정임시시설</v>
          </cell>
          <cell r="F15" t="str">
            <v>sum</v>
          </cell>
        </row>
        <row r="16">
          <cell r="A16">
            <v>16</v>
          </cell>
          <cell r="B16" t="str">
            <v>1.02.01</v>
          </cell>
          <cell r="E16" t="str">
            <v>토류시설</v>
          </cell>
          <cell r="F16" t="str">
            <v>sum</v>
          </cell>
        </row>
        <row r="17">
          <cell r="A17">
            <v>17</v>
          </cell>
          <cell r="C17" t="str">
            <v>a</v>
          </cell>
          <cell r="E17" t="str">
            <v>엄지말뚝&amp;토류판</v>
          </cell>
        </row>
        <row r="18">
          <cell r="A18">
            <v>18</v>
          </cell>
          <cell r="C18" t="str">
            <v>a-1</v>
          </cell>
          <cell r="E18" t="str">
            <v>토류판 설치,철거</v>
          </cell>
          <cell r="F18" t="str">
            <v>m2</v>
          </cell>
          <cell r="G18">
            <v>135</v>
          </cell>
          <cell r="H18" t="str">
            <v>AA21.11</v>
          </cell>
        </row>
        <row r="19">
          <cell r="A19">
            <v>19</v>
          </cell>
          <cell r="C19" t="str">
            <v>a-2</v>
          </cell>
          <cell r="E19" t="str">
            <v>엄지말뚝 설치,철거</v>
          </cell>
          <cell r="F19" t="str">
            <v>nr</v>
          </cell>
          <cell r="G19">
            <v>21</v>
          </cell>
          <cell r="H19" t="str">
            <v>AA21.12</v>
          </cell>
        </row>
        <row r="20">
          <cell r="A20">
            <v>20</v>
          </cell>
          <cell r="C20" t="str">
            <v>a-3</v>
          </cell>
          <cell r="E20" t="str">
            <v>파일천공 / 토사</v>
          </cell>
          <cell r="F20" t="str">
            <v>m</v>
          </cell>
          <cell r="G20">
            <v>152</v>
          </cell>
          <cell r="H20" t="str">
            <v>AA21.13</v>
          </cell>
        </row>
        <row r="21">
          <cell r="A21">
            <v>21</v>
          </cell>
          <cell r="C21" t="str">
            <v>a-7</v>
          </cell>
          <cell r="E21" t="str">
            <v>H-Pile 자재비,운반비</v>
          </cell>
          <cell r="F21" t="str">
            <v>ton</v>
          </cell>
          <cell r="G21">
            <v>10.698</v>
          </cell>
          <cell r="H21" t="str">
            <v>AA21.17</v>
          </cell>
        </row>
        <row r="22">
          <cell r="A22">
            <v>22</v>
          </cell>
        </row>
        <row r="23">
          <cell r="A23">
            <v>23</v>
          </cell>
          <cell r="C23" t="str">
            <v>c</v>
          </cell>
          <cell r="E23" t="str">
            <v xml:space="preserve">내부지보 Type(1) </v>
          </cell>
        </row>
        <row r="24">
          <cell r="A24">
            <v>24</v>
          </cell>
          <cell r="C24" t="str">
            <v>c-1</v>
          </cell>
          <cell r="E24" t="str">
            <v>띠장 설치,철거</v>
          </cell>
          <cell r="F24" t="str">
            <v>m</v>
          </cell>
          <cell r="G24">
            <v>67</v>
          </cell>
          <cell r="H24" t="str">
            <v>AA21.31</v>
          </cell>
        </row>
        <row r="25">
          <cell r="A25">
            <v>25</v>
          </cell>
          <cell r="C25" t="str">
            <v>c-2</v>
          </cell>
          <cell r="E25" t="str">
            <v>축버팀대(Strut)설치,철거</v>
          </cell>
          <cell r="F25" t="str">
            <v>nr</v>
          </cell>
          <cell r="G25">
            <v>10</v>
          </cell>
          <cell r="H25" t="str">
            <v>AA21.32</v>
          </cell>
        </row>
        <row r="26">
          <cell r="A26">
            <v>26</v>
          </cell>
          <cell r="C26" t="str">
            <v>c-3</v>
          </cell>
          <cell r="E26" t="str">
            <v>우각부버팀대 설치,철거</v>
          </cell>
          <cell r="F26" t="str">
            <v>nr</v>
          </cell>
          <cell r="G26">
            <v>8</v>
          </cell>
          <cell r="H26" t="str">
            <v>AA21.33</v>
          </cell>
        </row>
        <row r="27">
          <cell r="A27">
            <v>27</v>
          </cell>
          <cell r="C27" t="str">
            <v>c-11</v>
          </cell>
          <cell r="E27" t="str">
            <v>강재자재비,운반비</v>
          </cell>
          <cell r="F27" t="str">
            <v>ton</v>
          </cell>
          <cell r="G27">
            <v>8.3070000000000004</v>
          </cell>
          <cell r="H27" t="str">
            <v>AA21.46</v>
          </cell>
        </row>
        <row r="28">
          <cell r="A28">
            <v>28</v>
          </cell>
        </row>
        <row r="29">
          <cell r="A29">
            <v>29</v>
          </cell>
          <cell r="B29" t="str">
            <v>1.02.02</v>
          </cell>
          <cell r="E29" t="str">
            <v>배수 / 물푸기</v>
          </cell>
          <cell r="F29" t="str">
            <v>sum</v>
          </cell>
        </row>
        <row r="30">
          <cell r="A30">
            <v>30</v>
          </cell>
          <cell r="C30" t="str">
            <v>+</v>
          </cell>
          <cell r="E30" t="str">
            <v>물푸기</v>
          </cell>
          <cell r="F30" t="str">
            <v>sum</v>
          </cell>
          <cell r="G30">
            <v>1</v>
          </cell>
          <cell r="H30" t="str">
            <v>AA22.00</v>
          </cell>
        </row>
        <row r="31">
          <cell r="A31">
            <v>31</v>
          </cell>
          <cell r="C31" t="str">
            <v>+</v>
          </cell>
          <cell r="E31" t="str">
            <v>전선인입용 PIPE 설치</v>
          </cell>
          <cell r="F31" t="str">
            <v>ea</v>
          </cell>
          <cell r="G31">
            <v>4</v>
          </cell>
          <cell r="H31" t="str">
            <v>AA22.10</v>
          </cell>
        </row>
        <row r="32">
          <cell r="A32">
            <v>32</v>
          </cell>
          <cell r="C32" t="str">
            <v>+</v>
          </cell>
          <cell r="E32" t="str">
            <v>작업구 현장정리비</v>
          </cell>
          <cell r="F32" t="str">
            <v>m2</v>
          </cell>
          <cell r="G32">
            <v>1665</v>
          </cell>
          <cell r="H32" t="str">
            <v>AA22.20</v>
          </cell>
        </row>
        <row r="33">
          <cell r="A33">
            <v>33</v>
          </cell>
        </row>
        <row r="34">
          <cell r="A34">
            <v>34</v>
          </cell>
          <cell r="B34" t="str">
            <v>1.02.04</v>
          </cell>
          <cell r="E34" t="str">
            <v>지장물보호</v>
          </cell>
          <cell r="F34" t="str">
            <v>sum</v>
          </cell>
        </row>
        <row r="35">
          <cell r="A35">
            <v>35</v>
          </cell>
          <cell r="E35" t="str">
            <v>지장물보호</v>
          </cell>
          <cell r="F35" t="str">
            <v>sum</v>
          </cell>
          <cell r="G35">
            <v>1</v>
          </cell>
          <cell r="H35" t="str">
            <v>AA24.00</v>
          </cell>
        </row>
        <row r="36">
          <cell r="A36">
            <v>36</v>
          </cell>
        </row>
        <row r="37">
          <cell r="A37">
            <v>37</v>
          </cell>
          <cell r="B37" t="str">
            <v>1.02.06</v>
          </cell>
          <cell r="E37" t="str">
            <v>교통안전시설</v>
          </cell>
          <cell r="F37" t="str">
            <v>sum</v>
          </cell>
        </row>
        <row r="38">
          <cell r="A38">
            <v>38</v>
          </cell>
          <cell r="E38" t="str">
            <v>교통안전시설</v>
          </cell>
          <cell r="F38" t="str">
            <v>sum</v>
          </cell>
          <cell r="G38">
            <v>1</v>
          </cell>
          <cell r="H38" t="str">
            <v>AA26.00</v>
          </cell>
        </row>
        <row r="39">
          <cell r="A39">
            <v>39</v>
          </cell>
        </row>
        <row r="40">
          <cell r="A40">
            <v>40</v>
          </cell>
          <cell r="B40" t="str">
            <v>1.02.08</v>
          </cell>
          <cell r="E40" t="str">
            <v>작업용 가시설</v>
          </cell>
          <cell r="F40" t="str">
            <v>sum</v>
          </cell>
        </row>
        <row r="41">
          <cell r="A41">
            <v>41</v>
          </cell>
          <cell r="C41" t="str">
            <v>+</v>
          </cell>
          <cell r="E41" t="str">
            <v>작업장용 플랜트 설치,철거</v>
          </cell>
          <cell r="F41" t="str">
            <v>식</v>
          </cell>
          <cell r="G41">
            <v>1</v>
          </cell>
          <cell r="H41" t="str">
            <v>AA28.71</v>
          </cell>
        </row>
        <row r="42">
          <cell r="A42">
            <v>42</v>
          </cell>
          <cell r="C42" t="str">
            <v>+</v>
          </cell>
          <cell r="E42" t="str">
            <v>H-BEAM 기초 설치,철거</v>
          </cell>
          <cell r="F42" t="str">
            <v>식</v>
          </cell>
          <cell r="G42">
            <v>1</v>
          </cell>
          <cell r="H42" t="str">
            <v>AA28.72</v>
          </cell>
        </row>
        <row r="43">
          <cell r="A43">
            <v>43</v>
          </cell>
        </row>
        <row r="44">
          <cell r="A44">
            <v>44</v>
          </cell>
          <cell r="B44">
            <v>1.03</v>
          </cell>
          <cell r="E44" t="str">
            <v>특정가설물</v>
          </cell>
          <cell r="F44" t="str">
            <v>sum</v>
          </cell>
        </row>
        <row r="45">
          <cell r="A45">
            <v>45</v>
          </cell>
          <cell r="B45" t="str">
            <v>1.03.01</v>
          </cell>
          <cell r="E45" t="str">
            <v>비계</v>
          </cell>
          <cell r="F45" t="str">
            <v>sum</v>
          </cell>
        </row>
        <row r="46">
          <cell r="A46">
            <v>46</v>
          </cell>
          <cell r="E46" t="str">
            <v>비계</v>
          </cell>
          <cell r="F46" t="str">
            <v>sum</v>
          </cell>
          <cell r="G46">
            <v>1</v>
          </cell>
          <cell r="H46" t="str">
            <v>AA31.00</v>
          </cell>
        </row>
        <row r="47">
          <cell r="A47">
            <v>47</v>
          </cell>
        </row>
        <row r="48">
          <cell r="A48">
            <v>48</v>
          </cell>
          <cell r="B48" t="str">
            <v>1.03.02</v>
          </cell>
          <cell r="E48" t="str">
            <v>동바리</v>
          </cell>
          <cell r="F48" t="str">
            <v>sum</v>
          </cell>
        </row>
        <row r="49">
          <cell r="A49">
            <v>49</v>
          </cell>
          <cell r="E49" t="str">
            <v>동바리</v>
          </cell>
          <cell r="F49" t="str">
            <v>sum</v>
          </cell>
          <cell r="G49">
            <v>1</v>
          </cell>
          <cell r="H49" t="str">
            <v>AA32.00</v>
          </cell>
        </row>
        <row r="50">
          <cell r="A50">
            <v>50</v>
          </cell>
        </row>
        <row r="51">
          <cell r="A51">
            <v>51</v>
          </cell>
          <cell r="B51">
            <v>2</v>
          </cell>
          <cell r="E51" t="str">
            <v>가설공사(2)</v>
          </cell>
          <cell r="F51" t="str">
            <v>sum</v>
          </cell>
        </row>
        <row r="52">
          <cell r="A52">
            <v>52</v>
          </cell>
          <cell r="B52">
            <v>2.0299999999999998</v>
          </cell>
          <cell r="E52" t="str">
            <v>편의,부대시설</v>
          </cell>
          <cell r="F52" t="str">
            <v>sum</v>
          </cell>
        </row>
        <row r="53">
          <cell r="A53">
            <v>53</v>
          </cell>
          <cell r="B53" t="str">
            <v>2.03.04</v>
          </cell>
          <cell r="E53" t="str">
            <v>부지임대료</v>
          </cell>
          <cell r="F53" t="str">
            <v>sum</v>
          </cell>
        </row>
        <row r="54">
          <cell r="A54">
            <v>54</v>
          </cell>
          <cell r="E54" t="str">
            <v>부지임대료</v>
          </cell>
          <cell r="F54" t="str">
            <v>sum</v>
          </cell>
          <cell r="G54">
            <v>1</v>
          </cell>
          <cell r="H54" t="str">
            <v>AB34.00</v>
          </cell>
        </row>
        <row r="55">
          <cell r="A55">
            <v>55</v>
          </cell>
        </row>
        <row r="56">
          <cell r="A56">
            <v>56</v>
          </cell>
          <cell r="B56">
            <v>2.04</v>
          </cell>
          <cell r="E56" t="str">
            <v>공사용 설비</v>
          </cell>
          <cell r="F56" t="str">
            <v>sum</v>
          </cell>
        </row>
        <row r="57">
          <cell r="A57">
            <v>57</v>
          </cell>
          <cell r="B57" t="str">
            <v>2.04.01</v>
          </cell>
          <cell r="E57" t="str">
            <v>전기설비</v>
          </cell>
          <cell r="F57" t="str">
            <v>sum</v>
          </cell>
        </row>
        <row r="58">
          <cell r="A58">
            <v>58</v>
          </cell>
          <cell r="C58" t="str">
            <v>a</v>
          </cell>
          <cell r="E58" t="str">
            <v>임시동력설비</v>
          </cell>
          <cell r="F58" t="str">
            <v>sum</v>
          </cell>
          <cell r="G58">
            <v>1</v>
          </cell>
          <cell r="H58" t="str">
            <v>AB41.10</v>
          </cell>
        </row>
        <row r="59">
          <cell r="A59">
            <v>59</v>
          </cell>
          <cell r="C59" t="str">
            <v>b</v>
          </cell>
          <cell r="E59" t="str">
            <v>공사용조명설비</v>
          </cell>
          <cell r="F59" t="str">
            <v>sum</v>
          </cell>
          <cell r="G59">
            <v>1</v>
          </cell>
          <cell r="H59" t="str">
            <v>AB41.20</v>
          </cell>
        </row>
        <row r="60">
          <cell r="A60">
            <v>60</v>
          </cell>
        </row>
        <row r="61">
          <cell r="A61">
            <v>61</v>
          </cell>
          <cell r="B61" t="str">
            <v>2.04.03</v>
          </cell>
          <cell r="E61" t="str">
            <v>환기설비</v>
          </cell>
          <cell r="F61" t="str">
            <v>sum</v>
          </cell>
        </row>
        <row r="62">
          <cell r="A62">
            <v>62</v>
          </cell>
          <cell r="C62" t="str">
            <v>e</v>
          </cell>
          <cell r="E62" t="str">
            <v>Semi Shield굴착</v>
          </cell>
          <cell r="F62" t="str">
            <v>sum</v>
          </cell>
          <cell r="G62">
            <v>1</v>
          </cell>
          <cell r="H62" t="str">
            <v>AB43.15</v>
          </cell>
        </row>
        <row r="63">
          <cell r="A63">
            <v>63</v>
          </cell>
        </row>
        <row r="64">
          <cell r="A64">
            <v>64</v>
          </cell>
          <cell r="B64" t="str">
            <v>2.04.05</v>
          </cell>
          <cell r="E64" t="str">
            <v>기타공사용설비</v>
          </cell>
          <cell r="F64" t="str">
            <v>sum</v>
          </cell>
        </row>
        <row r="65">
          <cell r="A65">
            <v>65</v>
          </cell>
          <cell r="C65" t="str">
            <v>a</v>
          </cell>
          <cell r="E65" t="str">
            <v>Air 및 급수 Pipe</v>
          </cell>
          <cell r="F65" t="str">
            <v>m</v>
          </cell>
          <cell r="G65">
            <v>738</v>
          </cell>
          <cell r="H65" t="str">
            <v>AB45.10</v>
          </cell>
        </row>
        <row r="66">
          <cell r="A66">
            <v>66</v>
          </cell>
          <cell r="C66" t="str">
            <v>+</v>
          </cell>
          <cell r="E66" t="str">
            <v>유비쿼터스 설비</v>
          </cell>
          <cell r="F66" t="str">
            <v>식</v>
          </cell>
          <cell r="G66">
            <v>1</v>
          </cell>
          <cell r="H66" t="str">
            <v>AB45.11</v>
          </cell>
        </row>
        <row r="67">
          <cell r="A67">
            <v>67</v>
          </cell>
        </row>
        <row r="68">
          <cell r="A68">
            <v>68</v>
          </cell>
          <cell r="B68">
            <v>3</v>
          </cell>
          <cell r="E68" t="str">
            <v>공통장비비</v>
          </cell>
          <cell r="F68" t="str">
            <v>sum</v>
          </cell>
        </row>
        <row r="69">
          <cell r="A69">
            <v>69</v>
          </cell>
          <cell r="B69">
            <v>3.01</v>
          </cell>
          <cell r="E69" t="str">
            <v>장비운반</v>
          </cell>
          <cell r="F69" t="str">
            <v>sum</v>
          </cell>
        </row>
        <row r="70">
          <cell r="A70">
            <v>70</v>
          </cell>
          <cell r="B70" t="str">
            <v>3.01.01</v>
          </cell>
          <cell r="E70" t="str">
            <v>수송비</v>
          </cell>
          <cell r="F70" t="str">
            <v>sum</v>
          </cell>
        </row>
        <row r="71">
          <cell r="A71">
            <v>71</v>
          </cell>
          <cell r="C71" t="str">
            <v>a</v>
          </cell>
          <cell r="E71" t="str">
            <v>굴착장비</v>
          </cell>
          <cell r="F71" t="str">
            <v>sum</v>
          </cell>
          <cell r="G71">
            <v>1</v>
          </cell>
          <cell r="H71" t="str">
            <v>AC11.10</v>
          </cell>
        </row>
        <row r="72">
          <cell r="A72">
            <v>72</v>
          </cell>
        </row>
        <row r="73">
          <cell r="A73">
            <v>73</v>
          </cell>
          <cell r="B73">
            <v>3.04</v>
          </cell>
          <cell r="E73" t="str">
            <v>플랜트</v>
          </cell>
          <cell r="F73" t="str">
            <v>sum</v>
          </cell>
        </row>
        <row r="74">
          <cell r="A74">
            <v>74</v>
          </cell>
          <cell r="B74" t="str">
            <v>3.04.01</v>
          </cell>
          <cell r="E74" t="str">
            <v>그라우팅장비</v>
          </cell>
          <cell r="F74" t="str">
            <v>sum</v>
          </cell>
        </row>
        <row r="75">
          <cell r="A75">
            <v>75</v>
          </cell>
          <cell r="E75" t="str">
            <v>그라우팅장비</v>
          </cell>
          <cell r="F75" t="str">
            <v>sum</v>
          </cell>
          <cell r="G75">
            <v>1</v>
          </cell>
          <cell r="H75" t="str">
            <v>AC44.00</v>
          </cell>
        </row>
        <row r="76">
          <cell r="A76">
            <v>76</v>
          </cell>
        </row>
        <row r="77">
          <cell r="A77">
            <v>77</v>
          </cell>
          <cell r="B77" t="str">
            <v>3.04.02</v>
          </cell>
          <cell r="E77" t="str">
            <v>이수처리설비</v>
          </cell>
          <cell r="F77" t="str">
            <v>sum</v>
          </cell>
        </row>
        <row r="78">
          <cell r="A78">
            <v>78</v>
          </cell>
          <cell r="E78" t="str">
            <v>이수처리설비</v>
          </cell>
          <cell r="F78" t="str">
            <v>sum</v>
          </cell>
          <cell r="G78">
            <v>1</v>
          </cell>
          <cell r="H78" t="str">
            <v>AC49.00</v>
          </cell>
        </row>
        <row r="79">
          <cell r="A79">
            <v>79</v>
          </cell>
        </row>
        <row r="80">
          <cell r="A80">
            <v>80</v>
          </cell>
          <cell r="B80">
            <v>3.05</v>
          </cell>
          <cell r="E80" t="str">
            <v>시공장비</v>
          </cell>
          <cell r="F80" t="str">
            <v>sum</v>
          </cell>
        </row>
        <row r="81">
          <cell r="A81">
            <v>81</v>
          </cell>
          <cell r="B81" t="str">
            <v>3.05.04</v>
          </cell>
          <cell r="E81" t="str">
            <v>Semi Shield장비</v>
          </cell>
          <cell r="F81" t="str">
            <v>sum</v>
          </cell>
        </row>
        <row r="82">
          <cell r="A82">
            <v>82</v>
          </cell>
          <cell r="E82" t="str">
            <v>Semi Shield장비</v>
          </cell>
          <cell r="F82" t="str">
            <v>sum</v>
          </cell>
          <cell r="G82">
            <v>1</v>
          </cell>
          <cell r="H82" t="str">
            <v>AC50.14</v>
          </cell>
        </row>
        <row r="83">
          <cell r="A83">
            <v>83</v>
          </cell>
        </row>
        <row r="84">
          <cell r="A84">
            <v>84</v>
          </cell>
          <cell r="B84">
            <v>4</v>
          </cell>
          <cell r="E84" t="str">
            <v>현장관리비</v>
          </cell>
          <cell r="F84" t="str">
            <v>sum</v>
          </cell>
        </row>
        <row r="85">
          <cell r="A85">
            <v>85</v>
          </cell>
          <cell r="B85">
            <v>4.0199999999999996</v>
          </cell>
          <cell r="E85" t="str">
            <v>품질관리비</v>
          </cell>
          <cell r="F85" t="str">
            <v>sum</v>
          </cell>
        </row>
        <row r="86">
          <cell r="A86">
            <v>86</v>
          </cell>
          <cell r="B86" t="str">
            <v>4.02.01</v>
          </cell>
          <cell r="E86" t="str">
            <v>품질시험비</v>
          </cell>
          <cell r="F86" t="str">
            <v>sum</v>
          </cell>
        </row>
        <row r="87">
          <cell r="A87">
            <v>87</v>
          </cell>
          <cell r="E87" t="str">
            <v>품질시험비</v>
          </cell>
          <cell r="F87" t="str">
            <v>sum</v>
          </cell>
          <cell r="G87">
            <v>1</v>
          </cell>
          <cell r="H87" t="str">
            <v>AD21.00</v>
          </cell>
        </row>
        <row r="88">
          <cell r="A88">
            <v>88</v>
          </cell>
        </row>
        <row r="89">
          <cell r="A89">
            <v>89</v>
          </cell>
          <cell r="B89" t="str">
            <v>4.02.06</v>
          </cell>
          <cell r="E89" t="str">
            <v>시공상세도/도면작성</v>
          </cell>
          <cell r="F89" t="str">
            <v>sum</v>
          </cell>
        </row>
        <row r="90">
          <cell r="A90">
            <v>90</v>
          </cell>
          <cell r="E90" t="str">
            <v>시공상세도/도면작성</v>
          </cell>
          <cell r="F90" t="str">
            <v>sum</v>
          </cell>
          <cell r="G90">
            <v>1</v>
          </cell>
          <cell r="H90" t="str">
            <v>AD26.00</v>
          </cell>
        </row>
        <row r="91">
          <cell r="A91">
            <v>91</v>
          </cell>
        </row>
        <row r="92">
          <cell r="A92">
            <v>92</v>
          </cell>
          <cell r="B92">
            <v>4.03</v>
          </cell>
          <cell r="E92" t="str">
            <v>기존도로유지보수공등</v>
          </cell>
          <cell r="F92" t="str">
            <v>sum</v>
          </cell>
        </row>
        <row r="93">
          <cell r="A93">
            <v>93</v>
          </cell>
          <cell r="B93" t="str">
            <v>4.03.02</v>
          </cell>
          <cell r="E93" t="str">
            <v>현장유지관리공</v>
          </cell>
          <cell r="F93" t="str">
            <v>sum</v>
          </cell>
        </row>
        <row r="94">
          <cell r="A94">
            <v>94</v>
          </cell>
          <cell r="E94" t="str">
            <v>공사용홍보판</v>
          </cell>
          <cell r="G94">
            <v>1</v>
          </cell>
          <cell r="H94" t="str">
            <v>AD32.00</v>
          </cell>
        </row>
        <row r="95">
          <cell r="A95">
            <v>95</v>
          </cell>
        </row>
        <row r="96">
          <cell r="A96">
            <v>96</v>
          </cell>
          <cell r="B96" t="str">
            <v>4.03.03</v>
          </cell>
          <cell r="E96" t="str">
            <v>준공관련시설물비</v>
          </cell>
          <cell r="F96" t="str">
            <v>sum</v>
          </cell>
        </row>
        <row r="97">
          <cell r="A97">
            <v>97</v>
          </cell>
          <cell r="E97" t="str">
            <v>준공관련시설물비</v>
          </cell>
          <cell r="F97" t="str">
            <v>sum</v>
          </cell>
          <cell r="G97">
            <v>1</v>
          </cell>
          <cell r="H97" t="str">
            <v>AD33.00</v>
          </cell>
        </row>
        <row r="98">
          <cell r="A98">
            <v>98</v>
          </cell>
        </row>
        <row r="99">
          <cell r="A99">
            <v>99</v>
          </cell>
          <cell r="B99">
            <v>5</v>
          </cell>
          <cell r="E99" t="str">
            <v>기타 공통비</v>
          </cell>
          <cell r="F99" t="str">
            <v>sum</v>
          </cell>
        </row>
        <row r="100">
          <cell r="A100">
            <v>100</v>
          </cell>
          <cell r="B100">
            <v>5.01</v>
          </cell>
          <cell r="E100" t="str">
            <v>사급자재 부산물공제비</v>
          </cell>
          <cell r="F100" t="str">
            <v>sum</v>
          </cell>
        </row>
        <row r="101">
          <cell r="A101">
            <v>101</v>
          </cell>
          <cell r="E101" t="str">
            <v>사급자재 부산물공제비</v>
          </cell>
          <cell r="F101" t="str">
            <v>sum</v>
          </cell>
          <cell r="G101">
            <v>1</v>
          </cell>
          <cell r="H101" t="str">
            <v>AZ10.00</v>
          </cell>
        </row>
        <row r="102">
          <cell r="A102">
            <v>102</v>
          </cell>
        </row>
        <row r="103">
          <cell r="A103">
            <v>103</v>
          </cell>
          <cell r="B103">
            <v>5.0199999999999996</v>
          </cell>
          <cell r="E103" t="str">
            <v>기타 도급자재</v>
          </cell>
          <cell r="F103" t="str">
            <v>sum</v>
          </cell>
        </row>
        <row r="104">
          <cell r="A104">
            <v>104</v>
          </cell>
          <cell r="E104" t="str">
            <v>기타도급 자재</v>
          </cell>
          <cell r="F104" t="str">
            <v>sum</v>
          </cell>
          <cell r="G104">
            <v>1</v>
          </cell>
        </row>
        <row r="105">
          <cell r="A105">
            <v>105</v>
          </cell>
        </row>
        <row r="106">
          <cell r="A106">
            <v>106</v>
          </cell>
          <cell r="E106" t="str">
            <v>수직구#1 부대공(수직구 직접공사비 x 1.49%)</v>
          </cell>
          <cell r="F106" t="str">
            <v>sum</v>
          </cell>
          <cell r="G106">
            <v>1</v>
          </cell>
        </row>
        <row r="107">
          <cell r="A107">
            <v>107</v>
          </cell>
          <cell r="E107" t="str">
            <v>환기구 부대공(환기구 직접공사비 x 5.61%)</v>
          </cell>
          <cell r="F107" t="str">
            <v>sum</v>
          </cell>
          <cell r="G107">
            <v>1</v>
          </cell>
        </row>
        <row r="108">
          <cell r="A108">
            <v>108</v>
          </cell>
          <cell r="E108" t="str">
            <v>Semi Shield 부대공(Semi Shield 직접공사비 x 0.46%)</v>
          </cell>
          <cell r="F108" t="str">
            <v>sum</v>
          </cell>
          <cell r="G108">
            <v>1</v>
          </cell>
        </row>
        <row r="109">
          <cell r="A109">
            <v>109</v>
          </cell>
          <cell r="E109" t="str">
            <v>Messer Shield 1구간 부대공(Messer Shield 직접공사비 x 0.95%)</v>
          </cell>
          <cell r="F109" t="str">
            <v>sum</v>
          </cell>
          <cell r="G109">
            <v>1</v>
          </cell>
        </row>
        <row r="110">
          <cell r="A110">
            <v>110</v>
          </cell>
          <cell r="E110" t="str">
            <v>Messer Shield 2구간 부대공(Messer Shield 직접공사비 x 0.95%)</v>
          </cell>
          <cell r="F110" t="str">
            <v>sum</v>
          </cell>
          <cell r="G110">
            <v>1</v>
          </cell>
        </row>
        <row r="111">
          <cell r="A111">
            <v>111</v>
          </cell>
        </row>
        <row r="112">
          <cell r="A112">
            <v>112</v>
          </cell>
          <cell r="B112" t="str">
            <v>II</v>
          </cell>
          <cell r="E112" t="str">
            <v>단위시설별공사비</v>
          </cell>
          <cell r="F112" t="str">
            <v>sum</v>
          </cell>
        </row>
        <row r="113">
          <cell r="A113">
            <v>113</v>
          </cell>
        </row>
        <row r="114">
          <cell r="A114">
            <v>114</v>
          </cell>
          <cell r="B114">
            <v>1</v>
          </cell>
          <cell r="E114" t="str">
            <v>일반토공</v>
          </cell>
          <cell r="F114" t="str">
            <v>sum</v>
          </cell>
        </row>
        <row r="115">
          <cell r="A115">
            <v>115</v>
          </cell>
          <cell r="B115">
            <v>1.01</v>
          </cell>
          <cell r="E115" t="str">
            <v>흙깎기,쌓기</v>
          </cell>
          <cell r="F115" t="str">
            <v>sum</v>
          </cell>
        </row>
        <row r="116">
          <cell r="A116">
            <v>116</v>
          </cell>
          <cell r="B116" t="str">
            <v>1.01.02</v>
          </cell>
          <cell r="E116" t="str">
            <v>기존구조물철거</v>
          </cell>
        </row>
        <row r="117">
          <cell r="A117">
            <v>117</v>
          </cell>
          <cell r="C117" t="str">
            <v>b</v>
          </cell>
          <cell r="E117" t="str">
            <v>(포장 철거)</v>
          </cell>
        </row>
        <row r="118">
          <cell r="A118">
            <v>118</v>
          </cell>
          <cell r="C118" t="str">
            <v>b-2</v>
          </cell>
          <cell r="E118" t="str">
            <v xml:space="preserve">아스콘포장 철거 </v>
          </cell>
          <cell r="F118" t="str">
            <v>m3</v>
          </cell>
          <cell r="G118">
            <v>8</v>
          </cell>
          <cell r="H118" t="str">
            <v>DC22.00</v>
          </cell>
        </row>
        <row r="119">
          <cell r="A119">
            <v>119</v>
          </cell>
        </row>
        <row r="120">
          <cell r="A120">
            <v>120</v>
          </cell>
          <cell r="B120">
            <v>1.02</v>
          </cell>
          <cell r="E120" t="str">
            <v>일반터파기</v>
          </cell>
          <cell r="F120" t="str">
            <v>sum</v>
          </cell>
        </row>
        <row r="121">
          <cell r="A121">
            <v>121</v>
          </cell>
          <cell r="B121" t="str">
            <v>1.02.01</v>
          </cell>
          <cell r="E121" t="str">
            <v>토사터파기</v>
          </cell>
        </row>
        <row r="122">
          <cell r="A122">
            <v>122</v>
          </cell>
          <cell r="C122" t="str">
            <v>a</v>
          </cell>
          <cell r="E122" t="str">
            <v>굴착최대깊이 0-2m</v>
          </cell>
          <cell r="F122" t="str">
            <v>m3</v>
          </cell>
          <cell r="G122">
            <v>155</v>
          </cell>
          <cell r="H122" t="str">
            <v>DE11.00</v>
          </cell>
        </row>
        <row r="123">
          <cell r="A123">
            <v>123</v>
          </cell>
          <cell r="C123" t="str">
            <v>a-1</v>
          </cell>
          <cell r="E123" t="str">
            <v>굴착최대깊이 0-2m/인력</v>
          </cell>
          <cell r="F123" t="str">
            <v>m3</v>
          </cell>
          <cell r="G123">
            <v>48</v>
          </cell>
          <cell r="H123" t="str">
            <v>DE11.70</v>
          </cell>
        </row>
        <row r="124">
          <cell r="A124">
            <v>124</v>
          </cell>
          <cell r="C124" t="str">
            <v>b</v>
          </cell>
          <cell r="E124" t="str">
            <v>굴착최대깊이 2-4m</v>
          </cell>
          <cell r="F124" t="str">
            <v>m3</v>
          </cell>
          <cell r="G124">
            <v>160</v>
          </cell>
          <cell r="H124" t="str">
            <v>DE12.00</v>
          </cell>
        </row>
        <row r="125">
          <cell r="A125">
            <v>125</v>
          </cell>
          <cell r="C125" t="str">
            <v>c</v>
          </cell>
          <cell r="E125" t="str">
            <v>굴착최대깊이 4-6m</v>
          </cell>
          <cell r="F125" t="str">
            <v>m3</v>
          </cell>
          <cell r="G125">
            <v>62</v>
          </cell>
          <cell r="H125" t="str">
            <v>DE13.00</v>
          </cell>
        </row>
        <row r="126">
          <cell r="A126">
            <v>126</v>
          </cell>
        </row>
        <row r="127">
          <cell r="A127">
            <v>127</v>
          </cell>
          <cell r="B127">
            <v>1.04</v>
          </cell>
          <cell r="E127" t="str">
            <v>잔토처리/되메우기</v>
          </cell>
          <cell r="F127" t="str">
            <v>sum</v>
          </cell>
        </row>
        <row r="128">
          <cell r="A128">
            <v>128</v>
          </cell>
          <cell r="B128" t="str">
            <v>1.04.01</v>
          </cell>
          <cell r="E128" t="str">
            <v xml:space="preserve">잔토처리 </v>
          </cell>
        </row>
        <row r="129">
          <cell r="A129">
            <v>129</v>
          </cell>
          <cell r="C129" t="str">
            <v>a</v>
          </cell>
          <cell r="E129" t="str">
            <v>(직접잔토처리)</v>
          </cell>
        </row>
        <row r="130">
          <cell r="A130">
            <v>130</v>
          </cell>
          <cell r="C130" t="str">
            <v>a-1</v>
          </cell>
          <cell r="E130" t="str">
            <v>직접잔토처리 / 토사</v>
          </cell>
          <cell r="F130" t="str">
            <v>m3</v>
          </cell>
          <cell r="G130">
            <v>7345</v>
          </cell>
          <cell r="H130" t="str">
            <v>DF31.00</v>
          </cell>
        </row>
        <row r="131">
          <cell r="A131">
            <v>131</v>
          </cell>
          <cell r="C131" t="str">
            <v>a-2</v>
          </cell>
          <cell r="E131" t="str">
            <v>직접잔토처리 / 리핑암</v>
          </cell>
          <cell r="F131" t="str">
            <v>m3</v>
          </cell>
          <cell r="G131">
            <v>451</v>
          </cell>
          <cell r="H131" t="str">
            <v>DF32.00</v>
          </cell>
        </row>
        <row r="132">
          <cell r="A132">
            <v>132</v>
          </cell>
          <cell r="C132" t="str">
            <v>a-3</v>
          </cell>
          <cell r="E132" t="str">
            <v>직접잔토처리 / 발파암</v>
          </cell>
          <cell r="F132" t="str">
            <v>m3</v>
          </cell>
          <cell r="G132">
            <v>1835</v>
          </cell>
          <cell r="H132" t="str">
            <v>DF33.00</v>
          </cell>
        </row>
        <row r="133">
          <cell r="A133">
            <v>133</v>
          </cell>
        </row>
        <row r="134">
          <cell r="A134">
            <v>134</v>
          </cell>
          <cell r="B134" t="str">
            <v>1.04.02</v>
          </cell>
          <cell r="E134" t="str">
            <v xml:space="preserve">되메우기 </v>
          </cell>
        </row>
        <row r="135">
          <cell r="A135">
            <v>135</v>
          </cell>
          <cell r="C135" t="str">
            <v>a</v>
          </cell>
          <cell r="E135" t="str">
            <v>토사</v>
          </cell>
          <cell r="F135" t="str">
            <v>m3</v>
          </cell>
          <cell r="G135">
            <v>71</v>
          </cell>
          <cell r="H135" t="str">
            <v>DH10.00</v>
          </cell>
        </row>
        <row r="136">
          <cell r="A136">
            <v>136</v>
          </cell>
          <cell r="C136" t="str">
            <v>a-1</v>
          </cell>
          <cell r="E136" t="str">
            <v>모래</v>
          </cell>
          <cell r="F136" t="str">
            <v>m3</v>
          </cell>
          <cell r="G136">
            <v>173</v>
          </cell>
          <cell r="H136" t="str">
            <v>DH10.20</v>
          </cell>
        </row>
        <row r="137">
          <cell r="A137">
            <v>137</v>
          </cell>
        </row>
        <row r="138">
          <cell r="A138">
            <v>138</v>
          </cell>
          <cell r="B138">
            <v>1.05</v>
          </cell>
          <cell r="E138" t="str">
            <v>비탈면보호/조경</v>
          </cell>
          <cell r="F138" t="str">
            <v>sum</v>
          </cell>
        </row>
        <row r="139">
          <cell r="A139">
            <v>139</v>
          </cell>
          <cell r="B139" t="str">
            <v>1.05.01</v>
          </cell>
          <cell r="E139" t="str">
            <v>비탈면 보호</v>
          </cell>
        </row>
        <row r="140">
          <cell r="A140">
            <v>140</v>
          </cell>
          <cell r="C140" t="str">
            <v>a</v>
          </cell>
          <cell r="E140" t="str">
            <v>(잔디식재)</v>
          </cell>
        </row>
        <row r="141">
          <cell r="A141">
            <v>141</v>
          </cell>
          <cell r="C141" t="str">
            <v>a-1</v>
          </cell>
          <cell r="E141" t="str">
            <v>줄떼 식재</v>
          </cell>
          <cell r="F141" t="str">
            <v>m2</v>
          </cell>
          <cell r="G141">
            <v>190</v>
          </cell>
          <cell r="H141" t="str">
            <v>DJ10.00</v>
          </cell>
        </row>
        <row r="142">
          <cell r="A142">
            <v>142</v>
          </cell>
        </row>
        <row r="143">
          <cell r="A143">
            <v>143</v>
          </cell>
          <cell r="B143" t="str">
            <v>1.05.02</v>
          </cell>
          <cell r="E143" t="str">
            <v>교목류식재</v>
          </cell>
          <cell r="F143" t="str">
            <v>sum</v>
          </cell>
        </row>
        <row r="144">
          <cell r="A144">
            <v>144</v>
          </cell>
          <cell r="C144" t="str">
            <v>a</v>
          </cell>
          <cell r="E144" t="str">
            <v>(수고에 의한 구분)</v>
          </cell>
        </row>
        <row r="145">
          <cell r="A145">
            <v>145</v>
          </cell>
          <cell r="C145" t="str">
            <v>a-3</v>
          </cell>
          <cell r="E145" t="str">
            <v>수고 3~5cm</v>
          </cell>
          <cell r="F145" t="str">
            <v>nr</v>
          </cell>
          <cell r="G145">
            <v>11</v>
          </cell>
          <cell r="H145" t="str">
            <v>DK12.13</v>
          </cell>
        </row>
        <row r="146">
          <cell r="A146">
            <v>146</v>
          </cell>
        </row>
        <row r="147">
          <cell r="A147">
            <v>147</v>
          </cell>
          <cell r="B147" t="str">
            <v>1.05.03</v>
          </cell>
          <cell r="E147" t="str">
            <v>관목류식재</v>
          </cell>
          <cell r="F147" t="str">
            <v>sum</v>
          </cell>
        </row>
        <row r="148">
          <cell r="A148">
            <v>148</v>
          </cell>
          <cell r="C148" t="str">
            <v>b</v>
          </cell>
          <cell r="E148" t="str">
            <v>나무높이 0.3~0.7m</v>
          </cell>
          <cell r="F148" t="str">
            <v>주</v>
          </cell>
          <cell r="G148">
            <v>1167</v>
          </cell>
          <cell r="H148" t="str">
            <v>DK22.21</v>
          </cell>
        </row>
        <row r="149">
          <cell r="A149">
            <v>149</v>
          </cell>
        </row>
        <row r="150">
          <cell r="A150">
            <v>150</v>
          </cell>
          <cell r="B150">
            <v>2</v>
          </cell>
          <cell r="E150" t="str">
            <v>차수/토류공</v>
          </cell>
          <cell r="F150" t="str">
            <v>sum</v>
          </cell>
        </row>
        <row r="151">
          <cell r="A151">
            <v>151</v>
          </cell>
          <cell r="B151">
            <v>2.0099999999999998</v>
          </cell>
          <cell r="E151" t="str">
            <v>그라우팅(GROUTING)</v>
          </cell>
          <cell r="F151" t="str">
            <v>sum</v>
          </cell>
        </row>
        <row r="152">
          <cell r="A152">
            <v>152</v>
          </cell>
          <cell r="B152" t="str">
            <v>2.01.02</v>
          </cell>
          <cell r="E152" t="str">
            <v>암이외의 토질 천공</v>
          </cell>
          <cell r="F152" t="str">
            <v>sum</v>
          </cell>
        </row>
        <row r="153">
          <cell r="A153">
            <v>153</v>
          </cell>
          <cell r="C153" t="str">
            <v>a</v>
          </cell>
          <cell r="E153" t="str">
            <v>(공깊이 5m이하)</v>
          </cell>
        </row>
        <row r="154">
          <cell r="A154">
            <v>154</v>
          </cell>
          <cell r="C154" t="str">
            <v>a-1</v>
          </cell>
          <cell r="E154" t="str">
            <v xml:space="preserve">공깊이 5m이하/수직천공/Ø60mm이하 </v>
          </cell>
          <cell r="F154" t="str">
            <v>m</v>
          </cell>
          <cell r="G154">
            <v>222</v>
          </cell>
          <cell r="H154" t="str">
            <v>CA31.11</v>
          </cell>
        </row>
        <row r="155">
          <cell r="A155">
            <v>155</v>
          </cell>
          <cell r="C155" t="str">
            <v>a-7</v>
          </cell>
          <cell r="E155" t="str">
            <v xml:space="preserve">공깊이 5m이하/수평상향천공/Ø60mm이하 </v>
          </cell>
          <cell r="F155" t="str">
            <v>m</v>
          </cell>
          <cell r="G155">
            <v>720</v>
          </cell>
          <cell r="H155" t="str">
            <v>CA31.40</v>
          </cell>
        </row>
        <row r="156">
          <cell r="A156">
            <v>156</v>
          </cell>
        </row>
        <row r="157">
          <cell r="A157">
            <v>157</v>
          </cell>
          <cell r="B157" t="str">
            <v>2.01.03</v>
          </cell>
          <cell r="E157" t="str">
            <v>그라우팅</v>
          </cell>
          <cell r="F157" t="str">
            <v>sum</v>
          </cell>
        </row>
        <row r="158">
          <cell r="A158">
            <v>158</v>
          </cell>
          <cell r="C158" t="str">
            <v>a-4</v>
          </cell>
          <cell r="E158" t="str">
            <v>시멘트(주재)+filler 혼합주입비</v>
          </cell>
          <cell r="F158" t="str">
            <v>m3</v>
          </cell>
          <cell r="G158">
            <v>832</v>
          </cell>
          <cell r="H158" t="str">
            <v>CB10.40</v>
          </cell>
        </row>
        <row r="159">
          <cell r="A159">
            <v>159</v>
          </cell>
        </row>
        <row r="160">
          <cell r="A160">
            <v>160</v>
          </cell>
          <cell r="B160">
            <v>2.0299999999999998</v>
          </cell>
          <cell r="E160" t="str">
            <v>토류시설</v>
          </cell>
          <cell r="F160" t="str">
            <v>sum</v>
          </cell>
        </row>
        <row r="161">
          <cell r="A161">
            <v>161</v>
          </cell>
          <cell r="B161" t="str">
            <v>2.03.03</v>
          </cell>
          <cell r="E161" t="str">
            <v>주열식 천공말뚝(C.I.P)</v>
          </cell>
          <cell r="F161" t="str">
            <v>sum</v>
          </cell>
        </row>
        <row r="162">
          <cell r="A162">
            <v>162</v>
          </cell>
          <cell r="C162" t="str">
            <v>b</v>
          </cell>
          <cell r="E162" t="str">
            <v xml:space="preserve">(지름400 또는450mm) </v>
          </cell>
        </row>
        <row r="163">
          <cell r="A163">
            <v>163</v>
          </cell>
          <cell r="C163" t="str">
            <v>b-1</v>
          </cell>
          <cell r="E163" t="str">
            <v>말뚝본수</v>
          </cell>
          <cell r="F163" t="str">
            <v>nr</v>
          </cell>
          <cell r="G163">
            <v>26</v>
          </cell>
          <cell r="H163" t="str">
            <v>JA21.00</v>
          </cell>
        </row>
        <row r="164">
          <cell r="A164">
            <v>164</v>
          </cell>
          <cell r="C164" t="str">
            <v>b-2</v>
          </cell>
          <cell r="E164" t="str">
            <v>굴착(천공)</v>
          </cell>
          <cell r="F164" t="str">
            <v>m</v>
          </cell>
          <cell r="G164">
            <v>1221</v>
          </cell>
          <cell r="H164" t="str">
            <v>JA22.00</v>
          </cell>
        </row>
        <row r="165">
          <cell r="A165">
            <v>165</v>
          </cell>
          <cell r="C165" t="str">
            <v>b-3</v>
          </cell>
          <cell r="E165" t="str">
            <v>콘크리트 타설</v>
          </cell>
          <cell r="F165" t="str">
            <v>m3</v>
          </cell>
          <cell r="G165">
            <v>153</v>
          </cell>
          <cell r="H165" t="str">
            <v>JA24.00</v>
          </cell>
        </row>
        <row r="166">
          <cell r="A166">
            <v>166</v>
          </cell>
          <cell r="C166" t="str">
            <v>b-5</v>
          </cell>
          <cell r="E166" t="str">
            <v>H-PILE</v>
          </cell>
          <cell r="F166" t="str">
            <v>ton</v>
          </cell>
          <cell r="G166">
            <v>28.873999999999999</v>
          </cell>
          <cell r="H166" t="str">
            <v>JA25.01</v>
          </cell>
        </row>
        <row r="167">
          <cell r="A167">
            <v>167</v>
          </cell>
        </row>
        <row r="168">
          <cell r="A168">
            <v>168</v>
          </cell>
          <cell r="B168">
            <v>2.0499999999999998</v>
          </cell>
          <cell r="E168" t="str">
            <v>터널공사 계측</v>
          </cell>
          <cell r="F168" t="str">
            <v>sum</v>
          </cell>
        </row>
        <row r="169">
          <cell r="A169">
            <v>169</v>
          </cell>
          <cell r="B169" t="str">
            <v>2.05.01</v>
          </cell>
          <cell r="E169" t="str">
            <v>지중변위측정</v>
          </cell>
          <cell r="F169" t="str">
            <v>sum</v>
          </cell>
        </row>
        <row r="170">
          <cell r="A170">
            <v>170</v>
          </cell>
          <cell r="C170" t="str">
            <v>a</v>
          </cell>
          <cell r="E170" t="str">
            <v>경사계</v>
          </cell>
          <cell r="F170" t="str">
            <v>nr</v>
          </cell>
          <cell r="G170">
            <v>2</v>
          </cell>
          <cell r="H170" t="str">
            <v>BH11.10</v>
          </cell>
        </row>
        <row r="171">
          <cell r="A171">
            <v>171</v>
          </cell>
          <cell r="C171" t="str">
            <v>c</v>
          </cell>
          <cell r="E171" t="str">
            <v>지표침하계</v>
          </cell>
          <cell r="F171" t="str">
            <v>nr</v>
          </cell>
          <cell r="G171">
            <v>39</v>
          </cell>
          <cell r="H171" t="str">
            <v>BH12.10</v>
          </cell>
        </row>
        <row r="172">
          <cell r="A172">
            <v>172</v>
          </cell>
          <cell r="C172" t="str">
            <v>+</v>
          </cell>
          <cell r="E172" t="str">
            <v>지하수위계</v>
          </cell>
          <cell r="F172" t="str">
            <v>nr</v>
          </cell>
          <cell r="G172">
            <v>1</v>
          </cell>
          <cell r="H172" t="str">
            <v>BH12.50</v>
          </cell>
        </row>
        <row r="173">
          <cell r="A173">
            <v>173</v>
          </cell>
          <cell r="C173" t="str">
            <v>+</v>
          </cell>
          <cell r="E173" t="str">
            <v>변형률계</v>
          </cell>
          <cell r="F173" t="str">
            <v>nr</v>
          </cell>
          <cell r="G173">
            <v>4</v>
          </cell>
          <cell r="H173" t="str">
            <v>BH12.60</v>
          </cell>
        </row>
        <row r="174">
          <cell r="A174">
            <v>174</v>
          </cell>
        </row>
        <row r="175">
          <cell r="A175">
            <v>175</v>
          </cell>
          <cell r="B175" t="str">
            <v>2.05.02</v>
          </cell>
          <cell r="E175" t="str">
            <v>내공변위/천단침하 측정</v>
          </cell>
          <cell r="F175" t="str">
            <v>sum</v>
          </cell>
        </row>
        <row r="176">
          <cell r="A176">
            <v>176</v>
          </cell>
          <cell r="C176" t="str">
            <v>a</v>
          </cell>
          <cell r="E176" t="str">
            <v>내공변위계</v>
          </cell>
          <cell r="F176" t="str">
            <v>sum</v>
          </cell>
          <cell r="G176">
            <v>1</v>
          </cell>
          <cell r="H176" t="str">
            <v>BH31.10</v>
          </cell>
        </row>
        <row r="177">
          <cell r="A177">
            <v>177</v>
          </cell>
        </row>
        <row r="178">
          <cell r="A178">
            <v>178</v>
          </cell>
          <cell r="B178" t="str">
            <v>2.05.03</v>
          </cell>
          <cell r="E178" t="str">
            <v>Rock Bolt 축력측정</v>
          </cell>
          <cell r="F178" t="str">
            <v>sum</v>
          </cell>
        </row>
        <row r="179">
          <cell r="A179">
            <v>179</v>
          </cell>
          <cell r="E179" t="str">
            <v>락볼트축력계</v>
          </cell>
          <cell r="F179" t="str">
            <v>nr</v>
          </cell>
          <cell r="G179">
            <v>4</v>
          </cell>
          <cell r="H179" t="str">
            <v>BH33.00</v>
          </cell>
        </row>
        <row r="180">
          <cell r="A180">
            <v>180</v>
          </cell>
        </row>
        <row r="181">
          <cell r="A181">
            <v>181</v>
          </cell>
          <cell r="B181" t="str">
            <v>2.05.05</v>
          </cell>
          <cell r="E181" t="str">
            <v>계 측 비</v>
          </cell>
          <cell r="F181" t="str">
            <v>sum</v>
          </cell>
        </row>
        <row r="182">
          <cell r="A182">
            <v>182</v>
          </cell>
          <cell r="E182" t="str">
            <v>현장내 비디오촬영</v>
          </cell>
          <cell r="F182" t="str">
            <v>sum</v>
          </cell>
          <cell r="G182">
            <v>1</v>
          </cell>
          <cell r="H182" t="str">
            <v>BH70.00</v>
          </cell>
        </row>
        <row r="183">
          <cell r="A183">
            <v>183</v>
          </cell>
        </row>
        <row r="184">
          <cell r="A184">
            <v>184</v>
          </cell>
          <cell r="B184">
            <v>3</v>
          </cell>
          <cell r="E184" t="str">
            <v>일반구조물공</v>
          </cell>
          <cell r="F184" t="str">
            <v>sum</v>
          </cell>
        </row>
        <row r="185">
          <cell r="A185">
            <v>185</v>
          </cell>
          <cell r="B185">
            <v>3.01</v>
          </cell>
          <cell r="E185" t="str">
            <v>현장타설 콘크리트공</v>
          </cell>
          <cell r="F185" t="str">
            <v>sum</v>
          </cell>
        </row>
        <row r="186">
          <cell r="A186">
            <v>186</v>
          </cell>
          <cell r="B186" t="str">
            <v>3.01.01</v>
          </cell>
          <cell r="E186" t="str">
            <v>구조물지정</v>
          </cell>
          <cell r="F186" t="str">
            <v>sum</v>
          </cell>
        </row>
        <row r="187">
          <cell r="A187">
            <v>187</v>
          </cell>
          <cell r="C187" t="str">
            <v>b-2</v>
          </cell>
          <cell r="E187" t="str">
            <v>잡석깔기/구입</v>
          </cell>
          <cell r="F187" t="str">
            <v>m3</v>
          </cell>
          <cell r="G187">
            <v>12</v>
          </cell>
          <cell r="H187" t="str">
            <v>RC30.00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3.01.02</v>
          </cell>
          <cell r="E189" t="str">
            <v xml:space="preserve">콘크리트 타설 </v>
          </cell>
          <cell r="F189" t="str">
            <v>sum</v>
          </cell>
        </row>
        <row r="190">
          <cell r="A190">
            <v>190</v>
          </cell>
          <cell r="C190" t="str">
            <v>a</v>
          </cell>
          <cell r="E190" t="str">
            <v>(무근 콘크리트)</v>
          </cell>
        </row>
        <row r="191">
          <cell r="A191">
            <v>191</v>
          </cell>
          <cell r="C191" t="str">
            <v>a-2</v>
          </cell>
          <cell r="E191" t="str">
            <v>무근/기초</v>
          </cell>
          <cell r="F191" t="str">
            <v>m3</v>
          </cell>
          <cell r="G191">
            <v>12</v>
          </cell>
          <cell r="H191" t="str">
            <v>EC12.00</v>
          </cell>
        </row>
        <row r="192">
          <cell r="A192">
            <v>192</v>
          </cell>
          <cell r="C192" t="str">
            <v>b</v>
          </cell>
          <cell r="E192" t="str">
            <v>(철근 콘크리트)</v>
          </cell>
        </row>
        <row r="193">
          <cell r="A193">
            <v>193</v>
          </cell>
          <cell r="C193" t="str">
            <v>b-2</v>
          </cell>
          <cell r="E193" t="str">
            <v>철근/바닥 및 보</v>
          </cell>
          <cell r="F193" t="str">
            <v>m3</v>
          </cell>
          <cell r="G193">
            <v>34</v>
          </cell>
          <cell r="H193" t="str">
            <v>EC23.00</v>
          </cell>
        </row>
        <row r="194">
          <cell r="A194">
            <v>194</v>
          </cell>
          <cell r="C194" t="str">
            <v>b-3</v>
          </cell>
          <cell r="E194" t="str">
            <v>철근/벽 및 기둥</v>
          </cell>
          <cell r="F194" t="str">
            <v>m3</v>
          </cell>
          <cell r="G194">
            <v>26</v>
          </cell>
          <cell r="H194" t="str">
            <v>EC24.00</v>
          </cell>
        </row>
        <row r="195">
          <cell r="A195">
            <v>195</v>
          </cell>
        </row>
        <row r="196">
          <cell r="A196">
            <v>196</v>
          </cell>
          <cell r="B196" t="str">
            <v>3.01.03</v>
          </cell>
          <cell r="E196" t="str">
            <v xml:space="preserve">거푸집 </v>
          </cell>
          <cell r="F196" t="str">
            <v>sum</v>
          </cell>
        </row>
        <row r="197">
          <cell r="A197">
            <v>197</v>
          </cell>
          <cell r="C197" t="str">
            <v>a</v>
          </cell>
          <cell r="E197" t="str">
            <v>(거친마감)</v>
          </cell>
        </row>
        <row r="198">
          <cell r="A198">
            <v>198</v>
          </cell>
          <cell r="C198" t="str">
            <v>a-3</v>
          </cell>
          <cell r="E198" t="str">
            <v>거친마감 / 수직면</v>
          </cell>
          <cell r="F198" t="str">
            <v>m2</v>
          </cell>
          <cell r="G198">
            <v>40</v>
          </cell>
          <cell r="H198" t="str">
            <v>ED13.00</v>
          </cell>
        </row>
        <row r="199">
          <cell r="A199">
            <v>199</v>
          </cell>
          <cell r="C199" t="str">
            <v>b</v>
          </cell>
          <cell r="E199" t="str">
            <v>(보통 마감)</v>
          </cell>
        </row>
        <row r="200">
          <cell r="A200">
            <v>200</v>
          </cell>
          <cell r="C200" t="str">
            <v>b-1</v>
          </cell>
          <cell r="E200" t="str">
            <v>보통 마감 / 수평면</v>
          </cell>
          <cell r="F200" t="str">
            <v>m2</v>
          </cell>
          <cell r="G200">
            <v>35</v>
          </cell>
          <cell r="H200" t="str">
            <v>ED21.00</v>
          </cell>
        </row>
        <row r="201">
          <cell r="A201">
            <v>201</v>
          </cell>
          <cell r="C201" t="str">
            <v>b-2</v>
          </cell>
          <cell r="E201" t="str">
            <v>보통 마감 / 경사면</v>
          </cell>
          <cell r="F201" t="str">
            <v>m2</v>
          </cell>
          <cell r="G201">
            <v>11</v>
          </cell>
          <cell r="H201" t="str">
            <v>ED22.00</v>
          </cell>
        </row>
        <row r="202">
          <cell r="A202">
            <v>202</v>
          </cell>
          <cell r="C202" t="str">
            <v>b-3</v>
          </cell>
          <cell r="E202" t="str">
            <v>보통 마감 / 수직면</v>
          </cell>
          <cell r="F202" t="str">
            <v>m2</v>
          </cell>
          <cell r="G202">
            <v>184</v>
          </cell>
          <cell r="H202" t="str">
            <v>ED23.00</v>
          </cell>
        </row>
        <row r="203">
          <cell r="A203">
            <v>203</v>
          </cell>
        </row>
        <row r="204">
          <cell r="A204">
            <v>204</v>
          </cell>
          <cell r="B204" t="str">
            <v>3.01.04</v>
          </cell>
          <cell r="E204" t="str">
            <v xml:space="preserve">철근가공/조립 </v>
          </cell>
          <cell r="F204" t="str">
            <v>sum</v>
          </cell>
        </row>
        <row r="205">
          <cell r="A205">
            <v>205</v>
          </cell>
          <cell r="C205" t="str">
            <v>a</v>
          </cell>
          <cell r="E205" t="str">
            <v>(이형철근/연강)</v>
          </cell>
        </row>
        <row r="206">
          <cell r="A206">
            <v>206</v>
          </cell>
          <cell r="C206" t="str">
            <v>a-2</v>
          </cell>
          <cell r="E206" t="str">
            <v>이형철근/연강/D13mm</v>
          </cell>
          <cell r="F206" t="str">
            <v>ton</v>
          </cell>
          <cell r="G206">
            <v>4.4400000000000004</v>
          </cell>
          <cell r="H206" t="str">
            <v>EE12.00</v>
          </cell>
        </row>
        <row r="207">
          <cell r="A207">
            <v>207</v>
          </cell>
          <cell r="C207" t="str">
            <v>a-3</v>
          </cell>
          <cell r="E207" t="str">
            <v>이형철근/연강/D16~25mm</v>
          </cell>
          <cell r="F207" t="str">
            <v>ton</v>
          </cell>
          <cell r="G207">
            <v>10.307</v>
          </cell>
          <cell r="H207" t="str">
            <v>EE13.00</v>
          </cell>
        </row>
        <row r="208">
          <cell r="A208">
            <v>208</v>
          </cell>
        </row>
        <row r="209">
          <cell r="A209">
            <v>209</v>
          </cell>
          <cell r="B209">
            <v>3.02</v>
          </cell>
          <cell r="E209" t="str">
            <v>콘크리트 부대공</v>
          </cell>
          <cell r="F209" t="str">
            <v>sum</v>
          </cell>
        </row>
        <row r="210">
          <cell r="A210">
            <v>210</v>
          </cell>
          <cell r="B210" t="str">
            <v>3.02.02</v>
          </cell>
          <cell r="E210" t="str">
            <v>매입 부속물</v>
          </cell>
          <cell r="F210" t="str">
            <v>sum</v>
          </cell>
        </row>
        <row r="211">
          <cell r="A211">
            <v>211</v>
          </cell>
          <cell r="C211" t="str">
            <v>e</v>
          </cell>
          <cell r="E211" t="str">
            <v>(관로구 방수장치)</v>
          </cell>
        </row>
        <row r="212">
          <cell r="A212">
            <v>212</v>
          </cell>
          <cell r="C212" t="str">
            <v>e-2</v>
          </cell>
          <cell r="E212" t="str">
            <v>관로구방수장치/D175mm</v>
          </cell>
          <cell r="F212" t="str">
            <v>nr</v>
          </cell>
          <cell r="G212">
            <v>1</v>
          </cell>
          <cell r="H212" t="str">
            <v>ER22.42</v>
          </cell>
        </row>
        <row r="213">
          <cell r="A213">
            <v>213</v>
          </cell>
        </row>
        <row r="214">
          <cell r="A214">
            <v>214</v>
          </cell>
          <cell r="B214" t="str">
            <v>3.02.04</v>
          </cell>
          <cell r="E214" t="str">
            <v>신구 콘크리트 접합</v>
          </cell>
          <cell r="F214" t="str">
            <v>sum</v>
          </cell>
        </row>
        <row r="215">
          <cell r="A215">
            <v>215</v>
          </cell>
          <cell r="E215" t="str">
            <v>신구 콘크리트 접합</v>
          </cell>
          <cell r="F215" t="str">
            <v>sum</v>
          </cell>
          <cell r="G215">
            <v>1</v>
          </cell>
          <cell r="H215" t="str">
            <v>ER40.00</v>
          </cell>
        </row>
        <row r="216">
          <cell r="A216">
            <v>216</v>
          </cell>
        </row>
        <row r="217">
          <cell r="A217">
            <v>217</v>
          </cell>
          <cell r="B217">
            <v>3.04</v>
          </cell>
          <cell r="E217" t="str">
            <v>강구조공</v>
          </cell>
          <cell r="F217" t="str">
            <v>sum</v>
          </cell>
        </row>
        <row r="218">
          <cell r="A218">
            <v>218</v>
          </cell>
          <cell r="B218" t="str">
            <v>3.04.03</v>
          </cell>
          <cell r="E218" t="str">
            <v>잡철물및 부대철물</v>
          </cell>
          <cell r="F218" t="str">
            <v>sum</v>
          </cell>
        </row>
        <row r="219">
          <cell r="A219">
            <v>219</v>
          </cell>
          <cell r="C219" t="str">
            <v>a</v>
          </cell>
          <cell r="E219" t="str">
            <v>(그레이팅)</v>
          </cell>
        </row>
        <row r="220">
          <cell r="A220">
            <v>220</v>
          </cell>
          <cell r="C220" t="str">
            <v>a-1-9</v>
          </cell>
          <cell r="E220" t="str">
            <v>그레이팅 / I-75</v>
          </cell>
          <cell r="F220" t="str">
            <v>m2</v>
          </cell>
          <cell r="G220">
            <v>26</v>
          </cell>
          <cell r="H220" t="str">
            <v>IE10.19</v>
          </cell>
        </row>
        <row r="221">
          <cell r="A221">
            <v>221</v>
          </cell>
          <cell r="C221" t="str">
            <v>d</v>
          </cell>
          <cell r="E221" t="str">
            <v>(난간)</v>
          </cell>
        </row>
        <row r="222">
          <cell r="A222">
            <v>222</v>
          </cell>
          <cell r="C222" t="str">
            <v>d-5</v>
          </cell>
          <cell r="E222" t="str">
            <v>난간/스테인레스강관Ф38.1</v>
          </cell>
          <cell r="F222" t="str">
            <v>m</v>
          </cell>
          <cell r="G222">
            <v>290</v>
          </cell>
          <cell r="H222" t="str">
            <v>IE10!19</v>
          </cell>
        </row>
        <row r="223">
          <cell r="A223">
            <v>223</v>
          </cell>
        </row>
        <row r="224">
          <cell r="A224">
            <v>224</v>
          </cell>
          <cell r="B224">
            <v>3.05</v>
          </cell>
          <cell r="E224" t="str">
            <v>구조물 부대공</v>
          </cell>
          <cell r="F224" t="str">
            <v>sum</v>
          </cell>
        </row>
        <row r="225">
          <cell r="A225">
            <v>225</v>
          </cell>
          <cell r="B225" t="str">
            <v>3.05.04</v>
          </cell>
          <cell r="E225" t="str">
            <v>방수공</v>
          </cell>
          <cell r="F225" t="str">
            <v>sum</v>
          </cell>
        </row>
        <row r="226">
          <cell r="A226">
            <v>226</v>
          </cell>
          <cell r="C226" t="str">
            <v>c</v>
          </cell>
          <cell r="E226" t="str">
            <v>(개량 아스팔트 쉬트)</v>
          </cell>
        </row>
        <row r="227">
          <cell r="A227">
            <v>227</v>
          </cell>
          <cell r="C227" t="str">
            <v>c-1</v>
          </cell>
          <cell r="E227" t="str">
            <v>개량아스팔트쉬트/수평면&gt;2.5~3.0t</v>
          </cell>
          <cell r="F227" t="str">
            <v>m2</v>
          </cell>
          <cell r="G227">
            <v>107</v>
          </cell>
          <cell r="H227" t="str">
            <v>QQ21.22</v>
          </cell>
        </row>
        <row r="228">
          <cell r="A228">
            <v>228</v>
          </cell>
          <cell r="C228" t="str">
            <v>c-3</v>
          </cell>
          <cell r="E228" t="str">
            <v>개량아스팔트쉬트/수직면&gt;2.5~3.0t</v>
          </cell>
          <cell r="F228" t="str">
            <v>m2</v>
          </cell>
          <cell r="G228">
            <v>103</v>
          </cell>
          <cell r="H228" t="str">
            <v>QQ23.22</v>
          </cell>
        </row>
        <row r="229">
          <cell r="A229">
            <v>229</v>
          </cell>
        </row>
        <row r="230">
          <cell r="A230">
            <v>230</v>
          </cell>
          <cell r="B230" t="str">
            <v>3.05.07</v>
          </cell>
          <cell r="E230" t="str">
            <v>전기통신공</v>
          </cell>
          <cell r="F230" t="str">
            <v>sum</v>
          </cell>
        </row>
        <row r="231">
          <cell r="A231">
            <v>231</v>
          </cell>
          <cell r="C231" t="str">
            <v>a</v>
          </cell>
          <cell r="E231" t="str">
            <v>(접지설비)</v>
          </cell>
        </row>
        <row r="232">
          <cell r="A232">
            <v>232</v>
          </cell>
          <cell r="C232" t="str">
            <v>a-1</v>
          </cell>
          <cell r="E232" t="str">
            <v>접지선</v>
          </cell>
          <cell r="F232" t="str">
            <v>m</v>
          </cell>
          <cell r="G232">
            <v>195</v>
          </cell>
          <cell r="H232" t="str">
            <v>RH19.10</v>
          </cell>
        </row>
        <row r="233">
          <cell r="A233">
            <v>233</v>
          </cell>
          <cell r="C233" t="str">
            <v>a-2</v>
          </cell>
          <cell r="E233" t="str">
            <v>접지동봉&gt;14*1000</v>
          </cell>
          <cell r="F233" t="str">
            <v>nr</v>
          </cell>
          <cell r="G233">
            <v>8</v>
          </cell>
          <cell r="H233" t="str">
            <v>RH19.20</v>
          </cell>
        </row>
        <row r="234">
          <cell r="A234">
            <v>234</v>
          </cell>
          <cell r="C234" t="str">
            <v>a-3</v>
          </cell>
          <cell r="E234" t="str">
            <v>접지연결동봉&gt;24*730</v>
          </cell>
          <cell r="F234" t="str">
            <v>nr</v>
          </cell>
          <cell r="G234">
            <v>4</v>
          </cell>
          <cell r="H234" t="str">
            <v>RH19.30</v>
          </cell>
        </row>
        <row r="235">
          <cell r="A235">
            <v>235</v>
          </cell>
          <cell r="C235" t="str">
            <v>a-5</v>
          </cell>
          <cell r="E235" t="str">
            <v>접지슬리브</v>
          </cell>
          <cell r="F235" t="str">
            <v>nr</v>
          </cell>
          <cell r="G235">
            <v>58</v>
          </cell>
          <cell r="H235" t="str">
            <v>RH19.50</v>
          </cell>
        </row>
        <row r="236">
          <cell r="A236">
            <v>236</v>
          </cell>
          <cell r="C236" t="str">
            <v>a-6</v>
          </cell>
          <cell r="E236" t="str">
            <v>분기슬리브</v>
          </cell>
          <cell r="F236" t="str">
            <v>nr</v>
          </cell>
          <cell r="G236">
            <v>8</v>
          </cell>
          <cell r="H236" t="str">
            <v>RH19.60</v>
          </cell>
        </row>
        <row r="237">
          <cell r="A237">
            <v>237</v>
          </cell>
        </row>
        <row r="238">
          <cell r="A238">
            <v>238</v>
          </cell>
          <cell r="B238">
            <v>4</v>
          </cell>
          <cell r="E238" t="str">
            <v>배수/포장공</v>
          </cell>
          <cell r="F238" t="str">
            <v>sum</v>
          </cell>
        </row>
        <row r="239">
          <cell r="A239">
            <v>239</v>
          </cell>
          <cell r="B239">
            <v>4.03</v>
          </cell>
          <cell r="E239" t="str">
            <v>보조기층</v>
          </cell>
          <cell r="F239" t="str">
            <v>sum</v>
          </cell>
        </row>
        <row r="240">
          <cell r="A240">
            <v>240</v>
          </cell>
          <cell r="B240" t="str">
            <v>4.03.01</v>
          </cell>
          <cell r="E240" t="str">
            <v>선택재료층</v>
          </cell>
          <cell r="F240" t="str">
            <v>sum</v>
          </cell>
        </row>
        <row r="241">
          <cell r="A241">
            <v>241</v>
          </cell>
          <cell r="C241" t="str">
            <v>a</v>
          </cell>
          <cell r="E241" t="str">
            <v>(혼합골재)</v>
          </cell>
        </row>
        <row r="242">
          <cell r="A242">
            <v>242</v>
          </cell>
          <cell r="C242" t="str">
            <v>a-3</v>
          </cell>
          <cell r="E242" t="str">
            <v>혼합골재/두께 30~40cm</v>
          </cell>
          <cell r="F242" t="str">
            <v>m3</v>
          </cell>
          <cell r="G242">
            <v>5</v>
          </cell>
          <cell r="H242" t="str">
            <v>LA15.00</v>
          </cell>
        </row>
        <row r="243">
          <cell r="A243">
            <v>243</v>
          </cell>
        </row>
        <row r="244">
          <cell r="A244">
            <v>244</v>
          </cell>
          <cell r="B244" t="str">
            <v>4.03.02</v>
          </cell>
          <cell r="E244" t="str">
            <v>보조기층</v>
          </cell>
          <cell r="F244" t="str">
            <v>sum</v>
          </cell>
        </row>
        <row r="245">
          <cell r="A245">
            <v>245</v>
          </cell>
          <cell r="C245" t="str">
            <v>a</v>
          </cell>
          <cell r="E245" t="str">
            <v>(혼합골재)</v>
          </cell>
        </row>
        <row r="246">
          <cell r="A246">
            <v>246</v>
          </cell>
          <cell r="C246" t="str">
            <v>a-1</v>
          </cell>
          <cell r="E246" t="str">
            <v>혼합골재/두께 15~20cm</v>
          </cell>
          <cell r="F246" t="str">
            <v>m3</v>
          </cell>
          <cell r="G246">
            <v>2</v>
          </cell>
          <cell r="H246" t="str">
            <v>LB12.00</v>
          </cell>
        </row>
        <row r="247">
          <cell r="A247">
            <v>247</v>
          </cell>
        </row>
        <row r="248">
          <cell r="A248">
            <v>248</v>
          </cell>
          <cell r="B248">
            <v>4.04</v>
          </cell>
          <cell r="E248" t="str">
            <v>아스콘포장</v>
          </cell>
          <cell r="F248" t="str">
            <v>sum</v>
          </cell>
        </row>
        <row r="249">
          <cell r="A249">
            <v>249</v>
          </cell>
          <cell r="B249" t="str">
            <v>4.04.01</v>
          </cell>
          <cell r="E249" t="str">
            <v>프라임코팅</v>
          </cell>
          <cell r="F249" t="str">
            <v>sum</v>
          </cell>
        </row>
        <row r="250">
          <cell r="A250">
            <v>250</v>
          </cell>
          <cell r="C250" t="str">
            <v>a</v>
          </cell>
          <cell r="E250" t="str">
            <v>일반구간</v>
          </cell>
          <cell r="F250" t="str">
            <v>m2</v>
          </cell>
          <cell r="G250">
            <v>12</v>
          </cell>
          <cell r="H250" t="str">
            <v>LC11.00</v>
          </cell>
        </row>
        <row r="251">
          <cell r="A251">
            <v>251</v>
          </cell>
        </row>
        <row r="252">
          <cell r="A252">
            <v>252</v>
          </cell>
          <cell r="B252" t="str">
            <v>4.04.02</v>
          </cell>
          <cell r="E252" t="str">
            <v>택코팅</v>
          </cell>
          <cell r="F252" t="str">
            <v>sum</v>
          </cell>
        </row>
        <row r="253">
          <cell r="A253">
            <v>253</v>
          </cell>
          <cell r="C253" t="str">
            <v>a</v>
          </cell>
          <cell r="E253" t="str">
            <v>일반구간</v>
          </cell>
          <cell r="F253" t="str">
            <v>m2</v>
          </cell>
          <cell r="G253">
            <v>12</v>
          </cell>
          <cell r="H253" t="str">
            <v>LC21.00</v>
          </cell>
        </row>
        <row r="254">
          <cell r="A254">
            <v>254</v>
          </cell>
        </row>
        <row r="255">
          <cell r="A255">
            <v>255</v>
          </cell>
          <cell r="B255" t="str">
            <v>4.04.03</v>
          </cell>
          <cell r="E255" t="str">
            <v>기층(ASCON)</v>
          </cell>
          <cell r="F255" t="str">
            <v>sum</v>
          </cell>
        </row>
        <row r="256">
          <cell r="A256">
            <v>256</v>
          </cell>
          <cell r="C256" t="str">
            <v>b</v>
          </cell>
          <cell r="E256" t="str">
            <v>두께 10~15cm</v>
          </cell>
          <cell r="F256" t="str">
            <v>m2</v>
          </cell>
          <cell r="G256">
            <v>12</v>
          </cell>
          <cell r="H256" t="str">
            <v>LC34.00</v>
          </cell>
        </row>
        <row r="257">
          <cell r="A257">
            <v>257</v>
          </cell>
        </row>
        <row r="258">
          <cell r="A258">
            <v>258</v>
          </cell>
          <cell r="B258" t="str">
            <v>4.04.04</v>
          </cell>
          <cell r="E258" t="str">
            <v>표층(ASCON)</v>
          </cell>
          <cell r="F258" t="str">
            <v>sum</v>
          </cell>
        </row>
        <row r="259">
          <cell r="A259">
            <v>259</v>
          </cell>
          <cell r="C259" t="str">
            <v>a</v>
          </cell>
          <cell r="E259" t="str">
            <v>두께 3~6cm</v>
          </cell>
          <cell r="F259" t="str">
            <v>m2</v>
          </cell>
          <cell r="G259">
            <v>12</v>
          </cell>
          <cell r="H259" t="str">
            <v>LC42.00</v>
          </cell>
        </row>
        <row r="260">
          <cell r="A260">
            <v>260</v>
          </cell>
        </row>
        <row r="261">
          <cell r="A261">
            <v>261</v>
          </cell>
          <cell r="B261">
            <v>4.0599999999999996</v>
          </cell>
          <cell r="E261" t="str">
            <v>포장부대공</v>
          </cell>
          <cell r="F261" t="str">
            <v>sum</v>
          </cell>
        </row>
        <row r="262">
          <cell r="A262">
            <v>262</v>
          </cell>
          <cell r="B262" t="str">
            <v>4.06.01</v>
          </cell>
          <cell r="E262" t="str">
            <v>경계석</v>
          </cell>
          <cell r="F262" t="str">
            <v>sum</v>
          </cell>
        </row>
        <row r="263">
          <cell r="A263">
            <v>263</v>
          </cell>
          <cell r="C263" t="str">
            <v>b</v>
          </cell>
          <cell r="E263" t="str">
            <v>(화강석)</v>
          </cell>
        </row>
        <row r="264">
          <cell r="A264">
            <v>264</v>
          </cell>
          <cell r="C264" t="str">
            <v>b-2</v>
          </cell>
          <cell r="E264" t="str">
            <v>화강석/(보차도용)200*250</v>
          </cell>
          <cell r="F264" t="str">
            <v>m</v>
          </cell>
          <cell r="G264">
            <v>89</v>
          </cell>
          <cell r="H264" t="str">
            <v>LF30.02</v>
          </cell>
        </row>
        <row r="265">
          <cell r="A265">
            <v>265</v>
          </cell>
          <cell r="C265" t="str">
            <v>b-6</v>
          </cell>
          <cell r="E265" t="str">
            <v>화강석/(도로용)150*150</v>
          </cell>
          <cell r="F265" t="str">
            <v>m</v>
          </cell>
          <cell r="G265">
            <v>28</v>
          </cell>
          <cell r="H265" t="str">
            <v>LF30.06</v>
          </cell>
        </row>
        <row r="266">
          <cell r="A266">
            <v>266</v>
          </cell>
        </row>
        <row r="267">
          <cell r="A267">
            <v>267</v>
          </cell>
          <cell r="B267" t="str">
            <v>4.06.03</v>
          </cell>
          <cell r="E267" t="str">
            <v>보도블럭포장</v>
          </cell>
          <cell r="F267" t="str">
            <v>sum</v>
          </cell>
        </row>
        <row r="268">
          <cell r="A268">
            <v>268</v>
          </cell>
          <cell r="C268" t="str">
            <v>b</v>
          </cell>
          <cell r="E268" t="str">
            <v>(소형고압블럭)</v>
          </cell>
        </row>
        <row r="269">
          <cell r="A269">
            <v>269</v>
          </cell>
          <cell r="C269" t="str">
            <v>b-2</v>
          </cell>
          <cell r="E269" t="str">
            <v>소형고압블럭/두께60mm/흑색,적색</v>
          </cell>
          <cell r="F269" t="str">
            <v>m2</v>
          </cell>
          <cell r="G269">
            <v>194</v>
          </cell>
          <cell r="H269" t="str">
            <v>LG82.02</v>
          </cell>
        </row>
        <row r="270">
          <cell r="A270">
            <v>270</v>
          </cell>
        </row>
        <row r="271">
          <cell r="A271">
            <v>271</v>
          </cell>
          <cell r="B271" t="str">
            <v>4.06.04</v>
          </cell>
          <cell r="E271" t="str">
            <v>교통시설공</v>
          </cell>
          <cell r="F271" t="str">
            <v>sum</v>
          </cell>
        </row>
        <row r="272">
          <cell r="A272">
            <v>272</v>
          </cell>
          <cell r="C272" t="str">
            <v>b</v>
          </cell>
          <cell r="E272" t="str">
            <v>(표식)</v>
          </cell>
        </row>
        <row r="273">
          <cell r="A273">
            <v>273</v>
          </cell>
          <cell r="C273" t="str">
            <v>b-1</v>
          </cell>
          <cell r="E273" t="str">
            <v>차선도색/백색</v>
          </cell>
          <cell r="F273" t="str">
            <v>m2</v>
          </cell>
          <cell r="G273">
            <v>7</v>
          </cell>
          <cell r="H273" t="str">
            <v>LH21.10</v>
          </cell>
        </row>
        <row r="274">
          <cell r="A274">
            <v>274</v>
          </cell>
        </row>
        <row r="275">
          <cell r="A275">
            <v>275</v>
          </cell>
          <cell r="B275">
            <v>6</v>
          </cell>
          <cell r="E275" t="str">
            <v>터널굴착공</v>
          </cell>
          <cell r="F275" t="str">
            <v>sum</v>
          </cell>
        </row>
        <row r="276">
          <cell r="A276">
            <v>276</v>
          </cell>
          <cell r="B276">
            <v>6.04</v>
          </cell>
          <cell r="E276" t="str">
            <v>Semi Shield 터널 축조</v>
          </cell>
          <cell r="F276" t="str">
            <v>sum</v>
          </cell>
        </row>
        <row r="277">
          <cell r="A277">
            <v>277</v>
          </cell>
          <cell r="B277" t="str">
            <v>6.04.01</v>
          </cell>
          <cell r="E277" t="str">
            <v>콘크리트 추진관 1종</v>
          </cell>
          <cell r="F277" t="str">
            <v>sum</v>
          </cell>
        </row>
        <row r="278">
          <cell r="A278">
            <v>278</v>
          </cell>
          <cell r="C278" t="str">
            <v>a</v>
          </cell>
          <cell r="E278" t="str">
            <v>(추진관 강도 fck= 700kg/cm2)</v>
          </cell>
        </row>
        <row r="279">
          <cell r="A279">
            <v>279</v>
          </cell>
          <cell r="C279" t="str">
            <v>a-7</v>
          </cell>
          <cell r="E279" t="str">
            <v>내경 Ф3000</v>
          </cell>
          <cell r="F279" t="str">
            <v>m</v>
          </cell>
          <cell r="G279">
            <v>671.94</v>
          </cell>
          <cell r="H279" t="str">
            <v>ND12!81</v>
          </cell>
        </row>
        <row r="280">
          <cell r="A280">
            <v>280</v>
          </cell>
        </row>
        <row r="281">
          <cell r="A281">
            <v>281</v>
          </cell>
          <cell r="B281">
            <v>6.05</v>
          </cell>
          <cell r="E281" t="str">
            <v>Messer Shield</v>
          </cell>
          <cell r="F281" t="str">
            <v>sum</v>
          </cell>
        </row>
        <row r="282">
          <cell r="A282">
            <v>282</v>
          </cell>
          <cell r="B282" t="str">
            <v>6.05.01</v>
          </cell>
          <cell r="E282" t="str">
            <v>굴진거리 50m 이하</v>
          </cell>
          <cell r="F282" t="str">
            <v>sum</v>
          </cell>
        </row>
        <row r="283">
          <cell r="A283">
            <v>283</v>
          </cell>
          <cell r="C283" t="str">
            <v>b</v>
          </cell>
          <cell r="E283" t="str">
            <v>단면적 13~20m2 이하</v>
          </cell>
          <cell r="F283" t="str">
            <v>m3</v>
          </cell>
          <cell r="G283">
            <v>650</v>
          </cell>
          <cell r="H283" t="str">
            <v>ND14!06</v>
          </cell>
        </row>
        <row r="284">
          <cell r="A284">
            <v>284</v>
          </cell>
          <cell r="C284" t="str">
            <v>b</v>
          </cell>
          <cell r="E284" t="str">
            <v>단면적 30m2 초과</v>
          </cell>
          <cell r="F284" t="str">
            <v>m3</v>
          </cell>
          <cell r="G284">
            <v>196</v>
          </cell>
          <cell r="H284" t="str">
            <v>ND16!06</v>
          </cell>
        </row>
        <row r="285">
          <cell r="A285">
            <v>285</v>
          </cell>
        </row>
        <row r="286">
          <cell r="A286">
            <v>286</v>
          </cell>
          <cell r="B286">
            <v>8</v>
          </cell>
          <cell r="E286" t="str">
            <v>터널라이닝/부대공</v>
          </cell>
          <cell r="F286" t="str">
            <v>sum</v>
          </cell>
        </row>
        <row r="287">
          <cell r="A287">
            <v>287</v>
          </cell>
          <cell r="B287">
            <v>8.0399999999999991</v>
          </cell>
          <cell r="E287" t="str">
            <v>터널 부대공</v>
          </cell>
          <cell r="F287" t="str">
            <v>sum</v>
          </cell>
        </row>
        <row r="288">
          <cell r="A288">
            <v>288</v>
          </cell>
          <cell r="B288" t="str">
            <v>8.04.03</v>
          </cell>
          <cell r="E288" t="str">
            <v>접지</v>
          </cell>
        </row>
        <row r="289">
          <cell r="A289">
            <v>289</v>
          </cell>
          <cell r="C289" t="str">
            <v>a</v>
          </cell>
          <cell r="E289" t="str">
            <v>(접지자재설치)</v>
          </cell>
        </row>
        <row r="290">
          <cell r="A290">
            <v>290</v>
          </cell>
          <cell r="C290" t="str">
            <v>a-1</v>
          </cell>
          <cell r="E290" t="str">
            <v>접지선</v>
          </cell>
          <cell r="F290" t="str">
            <v>m</v>
          </cell>
          <cell r="G290">
            <v>1452</v>
          </cell>
          <cell r="H290" t="str">
            <v>RH12.10</v>
          </cell>
        </row>
        <row r="291">
          <cell r="A291">
            <v>291</v>
          </cell>
          <cell r="C291" t="str">
            <v>a-2</v>
          </cell>
          <cell r="E291" t="str">
            <v>접지동봉</v>
          </cell>
          <cell r="F291" t="str">
            <v>nr</v>
          </cell>
          <cell r="G291">
            <v>20</v>
          </cell>
          <cell r="H291" t="str">
            <v>RH12.20</v>
          </cell>
        </row>
        <row r="292">
          <cell r="A292">
            <v>292</v>
          </cell>
          <cell r="C292" t="str">
            <v>a-6</v>
          </cell>
          <cell r="E292" t="str">
            <v>압축형분기슬리브</v>
          </cell>
          <cell r="F292" t="str">
            <v>nr</v>
          </cell>
          <cell r="G292">
            <v>20</v>
          </cell>
          <cell r="H292" t="str">
            <v>RH12.60</v>
          </cell>
        </row>
        <row r="293">
          <cell r="A293">
            <v>293</v>
          </cell>
        </row>
        <row r="294">
          <cell r="A294">
            <v>294</v>
          </cell>
          <cell r="B294">
            <v>9</v>
          </cell>
          <cell r="E294" t="str">
            <v>수직구</v>
          </cell>
          <cell r="F294" t="str">
            <v>sum</v>
          </cell>
        </row>
        <row r="295">
          <cell r="A295">
            <v>295</v>
          </cell>
          <cell r="B295">
            <v>9.01</v>
          </cell>
          <cell r="E295" t="str">
            <v>굴착 및 보강</v>
          </cell>
          <cell r="F295" t="str">
            <v>sum</v>
          </cell>
        </row>
        <row r="296">
          <cell r="A296">
            <v>296</v>
          </cell>
          <cell r="B296" t="str">
            <v>9.01.01</v>
          </cell>
          <cell r="E296" t="str">
            <v>토사굴착</v>
          </cell>
          <cell r="F296" t="str">
            <v>sum</v>
          </cell>
        </row>
        <row r="297">
          <cell r="A297">
            <v>297</v>
          </cell>
          <cell r="C297" t="str">
            <v>a</v>
          </cell>
          <cell r="E297" t="str">
            <v xml:space="preserve">굴착최대깊이 5m이하 </v>
          </cell>
          <cell r="F297" t="str">
            <v>m3</v>
          </cell>
          <cell r="G297">
            <v>339</v>
          </cell>
          <cell r="H297" t="str">
            <v>NA20!11</v>
          </cell>
        </row>
        <row r="298">
          <cell r="A298">
            <v>298</v>
          </cell>
          <cell r="C298" t="str">
            <v>a-1</v>
          </cell>
          <cell r="E298" t="str">
            <v>굴착최대깊이 0-2m/인력 &gt; 줄파기</v>
          </cell>
          <cell r="F298" t="str">
            <v>m3</v>
          </cell>
          <cell r="G298">
            <v>41</v>
          </cell>
          <cell r="H298" t="str">
            <v>DE11.70</v>
          </cell>
        </row>
        <row r="299">
          <cell r="A299">
            <v>299</v>
          </cell>
          <cell r="C299" t="str">
            <v>b</v>
          </cell>
          <cell r="E299" t="str">
            <v>굴착최대깊이 5-10m</v>
          </cell>
          <cell r="F299" t="str">
            <v>m3</v>
          </cell>
          <cell r="G299">
            <v>242</v>
          </cell>
          <cell r="H299" t="str">
            <v>NA20!12</v>
          </cell>
        </row>
        <row r="300">
          <cell r="A300">
            <v>300</v>
          </cell>
          <cell r="C300" t="str">
            <v>+</v>
          </cell>
          <cell r="E300" t="str">
            <v xml:space="preserve"> Φ400천공&gt;할암&gt;대구경</v>
          </cell>
          <cell r="F300" t="str">
            <v>m</v>
          </cell>
          <cell r="G300">
            <v>33</v>
          </cell>
          <cell r="H300" t="str">
            <v>NA20!17</v>
          </cell>
        </row>
        <row r="301">
          <cell r="A301">
            <v>301</v>
          </cell>
        </row>
        <row r="302">
          <cell r="A302">
            <v>302</v>
          </cell>
          <cell r="B302" t="str">
            <v>9.01.02</v>
          </cell>
          <cell r="E302" t="str">
            <v>리핑암굴착</v>
          </cell>
          <cell r="F302" t="str">
            <v>sum</v>
          </cell>
        </row>
        <row r="303">
          <cell r="A303">
            <v>303</v>
          </cell>
          <cell r="C303" t="str">
            <v>b</v>
          </cell>
          <cell r="E303" t="str">
            <v xml:space="preserve">굴착최대깊이 5~10m </v>
          </cell>
          <cell r="F303" t="str">
            <v>m3</v>
          </cell>
          <cell r="G303">
            <v>104</v>
          </cell>
          <cell r="H303" t="str">
            <v>NA20!22</v>
          </cell>
        </row>
        <row r="304">
          <cell r="A304">
            <v>304</v>
          </cell>
          <cell r="C304" t="str">
            <v>c</v>
          </cell>
          <cell r="E304" t="str">
            <v xml:space="preserve">굴착최대깊이 10~15m </v>
          </cell>
          <cell r="F304" t="str">
            <v>m3</v>
          </cell>
          <cell r="G304">
            <v>346</v>
          </cell>
          <cell r="H304" t="str">
            <v>NA20!23</v>
          </cell>
        </row>
        <row r="305">
          <cell r="A305">
            <v>305</v>
          </cell>
          <cell r="C305" t="str">
            <v>+</v>
          </cell>
          <cell r="E305" t="str">
            <v xml:space="preserve"> Φ400천공&gt;할암&gt;대구경</v>
          </cell>
          <cell r="F305" t="str">
            <v>m</v>
          </cell>
          <cell r="G305">
            <v>26</v>
          </cell>
          <cell r="H305" t="str">
            <v>NA20!28</v>
          </cell>
        </row>
        <row r="306">
          <cell r="A306">
            <v>306</v>
          </cell>
        </row>
        <row r="307">
          <cell r="A307">
            <v>307</v>
          </cell>
          <cell r="B307" t="str">
            <v>9.01.04</v>
          </cell>
          <cell r="E307" t="str">
            <v>발파암굴착/진동제어</v>
          </cell>
          <cell r="F307" t="str">
            <v>sum</v>
          </cell>
        </row>
        <row r="308">
          <cell r="A308">
            <v>308</v>
          </cell>
          <cell r="C308" t="str">
            <v>g</v>
          </cell>
          <cell r="E308" t="str">
            <v>굴착최대깊이 40~50m</v>
          </cell>
          <cell r="F308" t="str">
            <v>m3</v>
          </cell>
          <cell r="G308">
            <v>1758</v>
          </cell>
          <cell r="H308" t="str">
            <v>NA20!47</v>
          </cell>
        </row>
        <row r="309">
          <cell r="A309">
            <v>309</v>
          </cell>
          <cell r="C309" t="str">
            <v>+</v>
          </cell>
          <cell r="E309" t="str">
            <v xml:space="preserve"> Φ400천공&gt;할암&gt;대구경</v>
          </cell>
          <cell r="F309" t="str">
            <v>m</v>
          </cell>
          <cell r="G309">
            <v>108</v>
          </cell>
          <cell r="H309" t="str">
            <v>NA20!49</v>
          </cell>
        </row>
        <row r="310">
          <cell r="A310">
            <v>310</v>
          </cell>
        </row>
        <row r="311">
          <cell r="A311">
            <v>311</v>
          </cell>
          <cell r="B311" t="str">
            <v>9.01.05</v>
          </cell>
          <cell r="E311" t="str">
            <v>락볼트 설치</v>
          </cell>
          <cell r="F311" t="str">
            <v>sum</v>
          </cell>
        </row>
        <row r="312">
          <cell r="A312">
            <v>312</v>
          </cell>
          <cell r="C312" t="str">
            <v>c</v>
          </cell>
          <cell r="E312" t="str">
            <v>(L=5m)</v>
          </cell>
        </row>
        <row r="313">
          <cell r="A313">
            <v>313</v>
          </cell>
          <cell r="C313" t="str">
            <v>c-3</v>
          </cell>
          <cell r="E313" t="str">
            <v>L=5m/레진형</v>
          </cell>
          <cell r="F313" t="str">
            <v>nr</v>
          </cell>
          <cell r="G313">
            <v>612</v>
          </cell>
          <cell r="H313" t="str">
            <v>NG11!33</v>
          </cell>
        </row>
        <row r="314">
          <cell r="A314">
            <v>314</v>
          </cell>
        </row>
        <row r="315">
          <cell r="A315">
            <v>315</v>
          </cell>
          <cell r="B315" t="str">
            <v>9.01.06</v>
          </cell>
          <cell r="E315" t="str">
            <v>지보공</v>
          </cell>
          <cell r="F315" t="str">
            <v>sum</v>
          </cell>
        </row>
        <row r="316">
          <cell r="A316">
            <v>316</v>
          </cell>
          <cell r="C316" t="str">
            <v>b</v>
          </cell>
          <cell r="E316" t="str">
            <v>Ring Wale 설치 / 매몰</v>
          </cell>
          <cell r="F316" t="str">
            <v>sum</v>
          </cell>
          <cell r="G316">
            <v>1</v>
          </cell>
          <cell r="H316" t="str">
            <v>NG21!31</v>
          </cell>
        </row>
        <row r="317">
          <cell r="A317">
            <v>317</v>
          </cell>
        </row>
        <row r="318">
          <cell r="A318">
            <v>318</v>
          </cell>
          <cell r="B318">
            <v>9.02</v>
          </cell>
          <cell r="E318" t="str">
            <v>라이닝</v>
          </cell>
          <cell r="F318" t="str">
            <v>sum</v>
          </cell>
        </row>
        <row r="319">
          <cell r="A319">
            <v>319</v>
          </cell>
          <cell r="B319" t="str">
            <v>9.02.01</v>
          </cell>
          <cell r="E319" t="str">
            <v>뿜어붙이기</v>
          </cell>
          <cell r="F319" t="str">
            <v>sum</v>
          </cell>
        </row>
        <row r="320">
          <cell r="A320">
            <v>320</v>
          </cell>
          <cell r="C320" t="str">
            <v>b</v>
          </cell>
          <cell r="E320" t="str">
            <v>fck=210kg/cm2 이하</v>
          </cell>
          <cell r="F320" t="str">
            <v>m3</v>
          </cell>
          <cell r="G320">
            <v>184</v>
          </cell>
          <cell r="H320" t="str">
            <v>NE11!29</v>
          </cell>
        </row>
        <row r="321">
          <cell r="A321">
            <v>321</v>
          </cell>
        </row>
        <row r="322">
          <cell r="A322">
            <v>322</v>
          </cell>
          <cell r="B322" t="str">
            <v>9.02.02</v>
          </cell>
          <cell r="E322" t="str">
            <v>현장타설콘크리트 라이닝</v>
          </cell>
          <cell r="F322" t="str">
            <v>sum</v>
          </cell>
        </row>
        <row r="323">
          <cell r="A323">
            <v>323</v>
          </cell>
          <cell r="C323" t="str">
            <v>a</v>
          </cell>
          <cell r="E323" t="str">
            <v>수직구깊이 10m이하 &gt;토류콘크리트</v>
          </cell>
          <cell r="F323" t="str">
            <v>m3</v>
          </cell>
          <cell r="G323">
            <v>136</v>
          </cell>
          <cell r="H323" t="str">
            <v>NE22!10</v>
          </cell>
        </row>
        <row r="324">
          <cell r="A324">
            <v>324</v>
          </cell>
        </row>
        <row r="325">
          <cell r="A325">
            <v>325</v>
          </cell>
          <cell r="B325" t="str">
            <v>9.02.03</v>
          </cell>
          <cell r="E325" t="str">
            <v>거푸집</v>
          </cell>
          <cell r="F325" t="str">
            <v>sum</v>
          </cell>
        </row>
        <row r="326">
          <cell r="A326">
            <v>326</v>
          </cell>
          <cell r="E326" t="str">
            <v>특징 마감/곡면</v>
          </cell>
          <cell r="F326" t="str">
            <v>m2</v>
          </cell>
          <cell r="G326">
            <v>442</v>
          </cell>
          <cell r="H326" t="str">
            <v>NE23!00</v>
          </cell>
        </row>
        <row r="327">
          <cell r="A327">
            <v>327</v>
          </cell>
        </row>
        <row r="328">
          <cell r="A328">
            <v>328</v>
          </cell>
          <cell r="B328" t="str">
            <v>9.02.04</v>
          </cell>
          <cell r="E328" t="str">
            <v>철근 설치</v>
          </cell>
          <cell r="F328" t="str">
            <v>sum</v>
          </cell>
        </row>
        <row r="329">
          <cell r="A329">
            <v>329</v>
          </cell>
          <cell r="C329" t="str">
            <v>a-2</v>
          </cell>
          <cell r="E329" t="str">
            <v xml:space="preserve">이형철근/연강/D13mm </v>
          </cell>
          <cell r="F329" t="str">
            <v>ton</v>
          </cell>
          <cell r="G329">
            <v>5.3369999999999997</v>
          </cell>
          <cell r="H329" t="str">
            <v>NE42!00</v>
          </cell>
        </row>
        <row r="330">
          <cell r="A330">
            <v>330</v>
          </cell>
          <cell r="C330" t="str">
            <v>a-3</v>
          </cell>
          <cell r="E330" t="str">
            <v>이형철근/연강/D16~25mm</v>
          </cell>
          <cell r="F330" t="str">
            <v>ton</v>
          </cell>
          <cell r="G330">
            <v>18.449000000000002</v>
          </cell>
          <cell r="H330" t="str">
            <v>NE43!00</v>
          </cell>
        </row>
        <row r="331">
          <cell r="A331">
            <v>331</v>
          </cell>
        </row>
        <row r="332">
          <cell r="A332">
            <v>332</v>
          </cell>
          <cell r="B332">
            <v>9.0299999999999994</v>
          </cell>
          <cell r="E332" t="str">
            <v>내부구조물</v>
          </cell>
          <cell r="F332" t="str">
            <v>sum</v>
          </cell>
        </row>
        <row r="333">
          <cell r="A333">
            <v>333</v>
          </cell>
          <cell r="B333" t="str">
            <v>9.03.01</v>
          </cell>
          <cell r="E333" t="str">
            <v>방수공</v>
          </cell>
          <cell r="F333" t="str">
            <v>sum</v>
          </cell>
        </row>
        <row r="334">
          <cell r="A334">
            <v>334</v>
          </cell>
          <cell r="C334" t="str">
            <v>a</v>
          </cell>
          <cell r="E334" t="str">
            <v>Sheet방수 / 벽체</v>
          </cell>
          <cell r="F334" t="str">
            <v>m2</v>
          </cell>
          <cell r="G334">
            <v>1113</v>
          </cell>
          <cell r="H334" t="str">
            <v>NI10!13</v>
          </cell>
        </row>
        <row r="335">
          <cell r="A335">
            <v>335</v>
          </cell>
          <cell r="C335" t="str">
            <v>b</v>
          </cell>
          <cell r="E335" t="str">
            <v>Sheet방수 / 상, 하부</v>
          </cell>
          <cell r="F335" t="str">
            <v>m2</v>
          </cell>
          <cell r="G335">
            <v>123</v>
          </cell>
          <cell r="H335" t="str">
            <v>NI10!14</v>
          </cell>
        </row>
        <row r="336">
          <cell r="A336">
            <v>336</v>
          </cell>
        </row>
        <row r="337">
          <cell r="A337">
            <v>337</v>
          </cell>
          <cell r="B337" t="str">
            <v>9.03.03</v>
          </cell>
          <cell r="E337" t="str">
            <v>콘크리트타설</v>
          </cell>
          <cell r="F337" t="str">
            <v>sum</v>
          </cell>
        </row>
        <row r="338">
          <cell r="A338">
            <v>338</v>
          </cell>
          <cell r="C338" t="str">
            <v>a</v>
          </cell>
          <cell r="E338" t="str">
            <v>(무근콘크리트)</v>
          </cell>
        </row>
        <row r="339">
          <cell r="A339">
            <v>339</v>
          </cell>
          <cell r="C339" t="str">
            <v>a-1</v>
          </cell>
          <cell r="E339" t="str">
            <v>무근/기초</v>
          </cell>
          <cell r="F339" t="str">
            <v>m3</v>
          </cell>
          <cell r="G339">
            <v>8</v>
          </cell>
          <cell r="H339" t="str">
            <v>EC12!00</v>
          </cell>
        </row>
        <row r="340">
          <cell r="A340">
            <v>340</v>
          </cell>
          <cell r="C340" t="str">
            <v>b</v>
          </cell>
          <cell r="E340" t="str">
            <v>(철근콘크리트)</v>
          </cell>
        </row>
        <row r="341">
          <cell r="A341">
            <v>341</v>
          </cell>
          <cell r="C341" t="str">
            <v>b-1</v>
          </cell>
          <cell r="E341" t="str">
            <v>철근/바닥및보</v>
          </cell>
          <cell r="F341" t="str">
            <v>m3</v>
          </cell>
          <cell r="G341">
            <v>172</v>
          </cell>
          <cell r="H341" t="str">
            <v>EC23!00</v>
          </cell>
        </row>
        <row r="342">
          <cell r="A342">
            <v>342</v>
          </cell>
          <cell r="C342" t="str">
            <v>b-2</v>
          </cell>
          <cell r="E342" t="str">
            <v>철근/벽및기둥</v>
          </cell>
          <cell r="F342" t="str">
            <v>m3</v>
          </cell>
          <cell r="G342">
            <v>412</v>
          </cell>
          <cell r="H342" t="str">
            <v>EC24!00</v>
          </cell>
        </row>
        <row r="343">
          <cell r="A343">
            <v>343</v>
          </cell>
        </row>
        <row r="344">
          <cell r="A344">
            <v>344</v>
          </cell>
          <cell r="B344" t="str">
            <v>9.03.04</v>
          </cell>
          <cell r="E344" t="str">
            <v>거푸집</v>
          </cell>
          <cell r="F344" t="str">
            <v>sum</v>
          </cell>
        </row>
        <row r="345">
          <cell r="A345">
            <v>345</v>
          </cell>
          <cell r="C345" t="str">
            <v>a</v>
          </cell>
          <cell r="E345" t="str">
            <v>(보통마감)</v>
          </cell>
        </row>
        <row r="346">
          <cell r="A346">
            <v>346</v>
          </cell>
          <cell r="C346" t="str">
            <v>a-1</v>
          </cell>
          <cell r="E346" t="str">
            <v>보통마감 / 수평면</v>
          </cell>
          <cell r="F346" t="str">
            <v>m2</v>
          </cell>
          <cell r="G346">
            <v>467</v>
          </cell>
          <cell r="H346" t="str">
            <v>ED21!00</v>
          </cell>
        </row>
        <row r="347">
          <cell r="A347">
            <v>347</v>
          </cell>
          <cell r="C347" t="str">
            <v>a-2</v>
          </cell>
          <cell r="E347" t="str">
            <v>보통마감 / 경사면</v>
          </cell>
          <cell r="F347" t="str">
            <v>m2</v>
          </cell>
          <cell r="G347">
            <v>62</v>
          </cell>
          <cell r="H347" t="str">
            <v>ED22!00</v>
          </cell>
        </row>
        <row r="348">
          <cell r="A348">
            <v>348</v>
          </cell>
          <cell r="C348" t="str">
            <v>a-3</v>
          </cell>
          <cell r="E348" t="str">
            <v>보통마감 / 수직면</v>
          </cell>
          <cell r="F348" t="str">
            <v>m2</v>
          </cell>
          <cell r="G348">
            <v>164</v>
          </cell>
          <cell r="H348" t="str">
            <v>ED23!10</v>
          </cell>
        </row>
        <row r="349">
          <cell r="A349">
            <v>349</v>
          </cell>
          <cell r="C349" t="str">
            <v>a-4</v>
          </cell>
          <cell r="E349" t="str">
            <v>보통마감 / 곡면</v>
          </cell>
          <cell r="F349" t="str">
            <v>m2</v>
          </cell>
          <cell r="G349">
            <v>966</v>
          </cell>
          <cell r="H349" t="str">
            <v>ED24!00</v>
          </cell>
        </row>
        <row r="350">
          <cell r="A350">
            <v>350</v>
          </cell>
        </row>
        <row r="351">
          <cell r="A351">
            <v>351</v>
          </cell>
          <cell r="B351" t="str">
            <v>9.03.05</v>
          </cell>
          <cell r="E351" t="str">
            <v>철근가공조립</v>
          </cell>
          <cell r="F351" t="str">
            <v>sum</v>
          </cell>
        </row>
        <row r="352">
          <cell r="A352">
            <v>352</v>
          </cell>
          <cell r="C352" t="str">
            <v>a</v>
          </cell>
          <cell r="E352" t="str">
            <v>(이형철근/연강)</v>
          </cell>
        </row>
        <row r="353">
          <cell r="A353">
            <v>353</v>
          </cell>
          <cell r="C353" t="str">
            <v>a-2</v>
          </cell>
          <cell r="E353" t="str">
            <v>이형철근/연강/D13mm</v>
          </cell>
          <cell r="F353" t="str">
            <v>ton</v>
          </cell>
          <cell r="G353">
            <v>13.061999999999999</v>
          </cell>
          <cell r="H353" t="str">
            <v>EE12!00</v>
          </cell>
        </row>
        <row r="354">
          <cell r="A354">
            <v>354</v>
          </cell>
          <cell r="C354" t="str">
            <v>a-3</v>
          </cell>
          <cell r="E354" t="str">
            <v>이형철근/연강/D16~25mm</v>
          </cell>
          <cell r="F354" t="str">
            <v>ton</v>
          </cell>
          <cell r="G354">
            <v>106.92700000000001</v>
          </cell>
          <cell r="H354" t="str">
            <v>EE13!00</v>
          </cell>
        </row>
        <row r="355">
          <cell r="A355">
            <v>355</v>
          </cell>
          <cell r="C355" t="str">
            <v>a-4</v>
          </cell>
          <cell r="E355" t="str">
            <v>이형철근/연강/D29~35mm</v>
          </cell>
          <cell r="F355" t="str">
            <v>ton</v>
          </cell>
          <cell r="G355">
            <v>12.525</v>
          </cell>
          <cell r="H355" t="str">
            <v>EE14!00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  <cell r="B358" t="str">
            <v>Ⅲ</v>
          </cell>
          <cell r="E358" t="str">
            <v>제잡비</v>
          </cell>
          <cell r="F358" t="str">
            <v>sum</v>
          </cell>
        </row>
        <row r="359">
          <cell r="A359">
            <v>359</v>
          </cell>
        </row>
        <row r="360">
          <cell r="A360">
            <v>360</v>
          </cell>
          <cell r="B360" t="str">
            <v>2.</v>
          </cell>
          <cell r="E360" t="str">
            <v>경비</v>
          </cell>
          <cell r="F360" t="str">
            <v>sum</v>
          </cell>
        </row>
        <row r="361">
          <cell r="A361">
            <v>361</v>
          </cell>
          <cell r="B361">
            <v>2.06</v>
          </cell>
          <cell r="E361" t="str">
            <v>부대경비</v>
          </cell>
          <cell r="F361" t="str">
            <v>sum</v>
          </cell>
        </row>
        <row r="362">
          <cell r="A362">
            <v>362</v>
          </cell>
          <cell r="B362" t="str">
            <v>2.06.01</v>
          </cell>
          <cell r="E362" t="str">
            <v>사급자재운반비</v>
          </cell>
          <cell r="F362" t="str">
            <v>sum</v>
          </cell>
          <cell r="G362">
            <v>1</v>
          </cell>
          <cell r="H362" t="str">
            <v>ZB90.10</v>
          </cell>
        </row>
        <row r="363">
          <cell r="A363">
            <v>363</v>
          </cell>
        </row>
        <row r="364">
          <cell r="A364">
            <v>364</v>
          </cell>
          <cell r="B364">
            <v>2.0699999999999998</v>
          </cell>
          <cell r="E364" t="str">
            <v>환경관리비</v>
          </cell>
          <cell r="F364" t="str">
            <v>sum</v>
          </cell>
        </row>
        <row r="365">
          <cell r="A365">
            <v>365</v>
          </cell>
          <cell r="B365" t="str">
            <v>2.07.01</v>
          </cell>
          <cell r="E365" t="str">
            <v>환경보전비</v>
          </cell>
          <cell r="F365" t="str">
            <v>sum</v>
          </cell>
          <cell r="G365">
            <v>1</v>
          </cell>
        </row>
        <row r="366">
          <cell r="A366">
            <v>366</v>
          </cell>
        </row>
        <row r="367">
          <cell r="A367">
            <v>367</v>
          </cell>
        </row>
      </sheetData>
      <sheetData sheetId="8">
        <row r="1">
          <cell r="A1">
            <v>1</v>
          </cell>
          <cell r="B1" t="str">
            <v>표   준   화    수   량</v>
          </cell>
          <cell r="E1" t="str">
            <v>일    반    수    량</v>
          </cell>
        </row>
        <row r="2">
          <cell r="A2">
            <v>2</v>
          </cell>
          <cell r="B2" t="str">
            <v>항     목      명</v>
          </cell>
          <cell r="C2" t="str">
            <v>단  위</v>
          </cell>
          <cell r="D2" t="str">
            <v>수  량</v>
          </cell>
          <cell r="E2" t="str">
            <v>항     목      명</v>
          </cell>
          <cell r="F2" t="str">
            <v>단 위</v>
          </cell>
          <cell r="G2" t="str">
            <v>수직구</v>
          </cell>
          <cell r="H2" t="str">
            <v>환기구</v>
          </cell>
          <cell r="I2" t="str">
            <v>접지</v>
          </cell>
          <cell r="J2" t="str">
            <v>SEMI</v>
          </cell>
          <cell r="K2" t="str">
            <v>MESSER</v>
          </cell>
          <cell r="M2" t="str">
            <v>부대공</v>
          </cell>
          <cell r="P2" t="str">
            <v>계측관리</v>
          </cell>
          <cell r="R2" t="str">
            <v>합  계</v>
          </cell>
        </row>
        <row r="3">
          <cell r="A3">
            <v>3</v>
          </cell>
          <cell r="K3" t="str">
            <v>1구간</v>
          </cell>
          <cell r="L3" t="str">
            <v>2구간</v>
          </cell>
        </row>
        <row r="4">
          <cell r="A4">
            <v>4</v>
          </cell>
          <cell r="B4" t="str">
            <v>Ⅰ. 공통공사비</v>
          </cell>
          <cell r="C4" t="str">
            <v>sum</v>
          </cell>
        </row>
        <row r="5">
          <cell r="A5">
            <v>5</v>
          </cell>
          <cell r="B5" t="str">
            <v>1.가설공사(1)</v>
          </cell>
          <cell r="C5" t="str">
            <v>sum</v>
          </cell>
        </row>
        <row r="6">
          <cell r="A6">
            <v>6</v>
          </cell>
          <cell r="B6" t="str">
            <v>1.01 임시시설</v>
          </cell>
          <cell r="C6" t="str">
            <v>sum</v>
          </cell>
          <cell r="R6">
            <v>0</v>
          </cell>
        </row>
        <row r="7">
          <cell r="A7">
            <v>7</v>
          </cell>
          <cell r="B7" t="str">
            <v>터널용임시시설</v>
          </cell>
        </row>
        <row r="8">
          <cell r="A8">
            <v>8</v>
          </cell>
          <cell r="B8" t="str">
            <v>수직구 가설계단</v>
          </cell>
          <cell r="C8" t="str">
            <v>sum</v>
          </cell>
          <cell r="D8">
            <v>1</v>
          </cell>
          <cell r="E8" t="str">
            <v>가설계단 제작 설치 및 철거</v>
          </cell>
          <cell r="F8" t="str">
            <v>단</v>
          </cell>
          <cell r="M8">
            <v>20</v>
          </cell>
          <cell r="R8">
            <v>20</v>
          </cell>
        </row>
        <row r="9">
          <cell r="A9">
            <v>9</v>
          </cell>
        </row>
        <row r="10">
          <cell r="A10">
            <v>10</v>
          </cell>
          <cell r="B10" t="str">
            <v>가설울타리</v>
          </cell>
        </row>
        <row r="11">
          <cell r="A11">
            <v>11</v>
          </cell>
          <cell r="B11" t="str">
            <v>EGI 휀스</v>
          </cell>
          <cell r="C11" t="str">
            <v>m</v>
          </cell>
          <cell r="D11">
            <v>58</v>
          </cell>
          <cell r="E11" t="str">
            <v>EGI 휀스 설치, 철거</v>
          </cell>
          <cell r="F11" t="str">
            <v>m</v>
          </cell>
          <cell r="M11">
            <v>58</v>
          </cell>
          <cell r="R11">
            <v>58</v>
          </cell>
        </row>
        <row r="12">
          <cell r="A12">
            <v>12</v>
          </cell>
          <cell r="B12" t="str">
            <v>공사장출입문</v>
          </cell>
          <cell r="C12" t="str">
            <v>nr</v>
          </cell>
          <cell r="D12">
            <v>1</v>
          </cell>
          <cell r="E12" t="str">
            <v>홀딩도어 설치,철거</v>
          </cell>
          <cell r="F12" t="str">
            <v>nr</v>
          </cell>
          <cell r="M12">
            <v>1</v>
          </cell>
          <cell r="R12">
            <v>1</v>
          </cell>
        </row>
        <row r="13">
          <cell r="A13">
            <v>13</v>
          </cell>
          <cell r="B13" t="str">
            <v>투명 방음벽</v>
          </cell>
          <cell r="C13" t="str">
            <v>m</v>
          </cell>
          <cell r="D13">
            <v>101</v>
          </cell>
          <cell r="E13" t="str">
            <v>투명 방음벽 설치</v>
          </cell>
          <cell r="F13" t="str">
            <v>m</v>
          </cell>
          <cell r="M13">
            <v>101</v>
          </cell>
          <cell r="R13">
            <v>101</v>
          </cell>
        </row>
        <row r="14">
          <cell r="A14">
            <v>14</v>
          </cell>
        </row>
        <row r="15">
          <cell r="A15">
            <v>15</v>
          </cell>
          <cell r="B15" t="str">
            <v>1.02 특정임시시설</v>
          </cell>
          <cell r="C15" t="str">
            <v>sum</v>
          </cell>
          <cell r="R15">
            <v>0</v>
          </cell>
        </row>
        <row r="16">
          <cell r="A16">
            <v>16</v>
          </cell>
          <cell r="B16" t="str">
            <v>토류시설</v>
          </cell>
          <cell r="R16">
            <v>0</v>
          </cell>
        </row>
        <row r="17">
          <cell r="A17">
            <v>17</v>
          </cell>
          <cell r="B17" t="str">
            <v xml:space="preserve">엄지말뚝&amp;토류판 </v>
          </cell>
          <cell r="R17">
            <v>0</v>
          </cell>
        </row>
        <row r="18">
          <cell r="A18">
            <v>18</v>
          </cell>
          <cell r="B18" t="str">
            <v>토류판 설치,철거</v>
          </cell>
          <cell r="C18" t="str">
            <v>m2</v>
          </cell>
          <cell r="D18">
            <v>135</v>
          </cell>
          <cell r="E18" t="str">
            <v>토류판 설치, 철거&gt;8cm</v>
          </cell>
          <cell r="F18" t="str">
            <v>m2</v>
          </cell>
          <cell r="H18">
            <v>135</v>
          </cell>
          <cell r="R18">
            <v>135</v>
          </cell>
        </row>
        <row r="19">
          <cell r="A19">
            <v>19</v>
          </cell>
          <cell r="B19" t="str">
            <v>엄지말뚝 설치,철거</v>
          </cell>
          <cell r="C19" t="str">
            <v>nr</v>
          </cell>
          <cell r="D19">
            <v>21</v>
          </cell>
          <cell r="E19" t="str">
            <v>H-PILE 항타&gt;8m미만</v>
          </cell>
          <cell r="F19" t="str">
            <v>본</v>
          </cell>
          <cell r="H19">
            <v>21</v>
          </cell>
          <cell r="R19">
            <v>21</v>
          </cell>
        </row>
        <row r="20">
          <cell r="A20">
            <v>20</v>
          </cell>
          <cell r="E20" t="str">
            <v>H-PILE 항발&gt;10m미만</v>
          </cell>
          <cell r="F20" t="str">
            <v>본</v>
          </cell>
          <cell r="H20">
            <v>21</v>
          </cell>
          <cell r="R20">
            <v>21</v>
          </cell>
        </row>
        <row r="21">
          <cell r="A21">
            <v>21</v>
          </cell>
          <cell r="B21" t="str">
            <v>파일천공 / 토사</v>
          </cell>
          <cell r="C21" t="str">
            <v>m</v>
          </cell>
          <cell r="D21">
            <v>152</v>
          </cell>
          <cell r="E21" t="str">
            <v>H-PILE 천공 / 토사</v>
          </cell>
          <cell r="F21" t="str">
            <v>m</v>
          </cell>
          <cell r="H21">
            <v>152</v>
          </cell>
          <cell r="R21">
            <v>152</v>
          </cell>
        </row>
        <row r="22">
          <cell r="A22">
            <v>22</v>
          </cell>
          <cell r="B22" t="str">
            <v xml:space="preserve">  H-Pile 자재비,운반비</v>
          </cell>
          <cell r="C22" t="str">
            <v>ton</v>
          </cell>
          <cell r="D22">
            <v>10.698</v>
          </cell>
          <cell r="E22" t="str">
            <v>강재손료(15%)&gt;H-300x200x9x14</v>
          </cell>
          <cell r="F22" t="str">
            <v>ton</v>
          </cell>
          <cell r="R22">
            <v>10.698</v>
          </cell>
        </row>
        <row r="23">
          <cell r="A23">
            <v>23</v>
          </cell>
          <cell r="E23" t="str">
            <v>강재운반&gt;임차강재</v>
          </cell>
          <cell r="F23" t="str">
            <v>ton</v>
          </cell>
          <cell r="R23">
            <v>10.698</v>
          </cell>
        </row>
        <row r="24">
          <cell r="A24">
            <v>24</v>
          </cell>
          <cell r="B24" t="str">
            <v>내부지보 Type(1)</v>
          </cell>
          <cell r="R24">
            <v>0</v>
          </cell>
        </row>
        <row r="25">
          <cell r="A25">
            <v>25</v>
          </cell>
          <cell r="B25" t="str">
            <v>띠장 설치,철거</v>
          </cell>
          <cell r="C25" t="str">
            <v>m</v>
          </cell>
          <cell r="D25">
            <v>67</v>
          </cell>
          <cell r="E25" t="str">
            <v>띠장 설치,철거</v>
          </cell>
          <cell r="F25" t="str">
            <v>m</v>
          </cell>
          <cell r="H25">
            <v>67</v>
          </cell>
          <cell r="R25">
            <v>67</v>
          </cell>
        </row>
        <row r="26">
          <cell r="A26">
            <v>26</v>
          </cell>
          <cell r="B26" t="str">
            <v>축버팀대(Strut)설치,철거</v>
          </cell>
          <cell r="C26" t="str">
            <v>nr</v>
          </cell>
          <cell r="D26">
            <v>10</v>
          </cell>
          <cell r="E26" t="str">
            <v>버팀보 제작</v>
          </cell>
          <cell r="F26" t="str">
            <v>본</v>
          </cell>
          <cell r="H26">
            <v>10</v>
          </cell>
          <cell r="R26">
            <v>10</v>
          </cell>
        </row>
        <row r="27">
          <cell r="A27">
            <v>27</v>
          </cell>
          <cell r="B27" t="str">
            <v>우각부버팀대 설치,철거</v>
          </cell>
          <cell r="C27" t="str">
            <v>nr</v>
          </cell>
          <cell r="D27">
            <v>8</v>
          </cell>
          <cell r="E27" t="str">
            <v>사보강재 제작</v>
          </cell>
          <cell r="F27" t="str">
            <v>본</v>
          </cell>
          <cell r="H27">
            <v>8</v>
          </cell>
          <cell r="R27">
            <v>8</v>
          </cell>
        </row>
        <row r="28">
          <cell r="A28">
            <v>28</v>
          </cell>
          <cell r="B28" t="str">
            <v>강재자재비,운반비</v>
          </cell>
          <cell r="C28" t="str">
            <v>ton</v>
          </cell>
          <cell r="D28">
            <v>8.3070000000000004</v>
          </cell>
          <cell r="E28" t="str">
            <v>강재손료(15%)&gt;H-300x200x9x14</v>
          </cell>
          <cell r="F28" t="str">
            <v>ton</v>
          </cell>
          <cell r="R28">
            <v>4.6669999999999998</v>
          </cell>
        </row>
        <row r="29">
          <cell r="A29">
            <v>29</v>
          </cell>
          <cell r="E29" t="str">
            <v>강재손료(15%)&gt;H-200x200x8x12</v>
          </cell>
          <cell r="F29" t="str">
            <v>ton</v>
          </cell>
          <cell r="R29">
            <v>3.0720000000000001</v>
          </cell>
        </row>
        <row r="30">
          <cell r="A30">
            <v>30</v>
          </cell>
          <cell r="E30" t="str">
            <v>강재손료(15%)&gt;L-90x90x10</v>
          </cell>
          <cell r="F30" t="str">
            <v>ton</v>
          </cell>
          <cell r="R30">
            <v>0.56799999999999995</v>
          </cell>
        </row>
        <row r="31">
          <cell r="A31">
            <v>31</v>
          </cell>
          <cell r="E31" t="str">
            <v xml:space="preserve"> 강재운반&gt;임차강재</v>
          </cell>
          <cell r="F31" t="str">
            <v>ton</v>
          </cell>
          <cell r="R31">
            <v>8.3070000000000004</v>
          </cell>
        </row>
        <row r="32">
          <cell r="A32">
            <v>32</v>
          </cell>
          <cell r="R32">
            <v>0</v>
          </cell>
        </row>
        <row r="33">
          <cell r="A33">
            <v>33</v>
          </cell>
          <cell r="B33" t="str">
            <v>배수/물푸기</v>
          </cell>
          <cell r="R33">
            <v>0</v>
          </cell>
        </row>
        <row r="34">
          <cell r="A34">
            <v>34</v>
          </cell>
          <cell r="B34" t="str">
            <v>배수/물푸기</v>
          </cell>
          <cell r="C34" t="str">
            <v>sum</v>
          </cell>
          <cell r="D34">
            <v>1</v>
          </cell>
          <cell r="E34" t="str">
            <v>물푸기</v>
          </cell>
          <cell r="F34" t="str">
            <v>식</v>
          </cell>
          <cell r="M34">
            <v>1</v>
          </cell>
          <cell r="R34">
            <v>1</v>
          </cell>
        </row>
        <row r="35">
          <cell r="A35">
            <v>35</v>
          </cell>
          <cell r="B35" t="str">
            <v>전선인입용 PIPE 설치</v>
          </cell>
          <cell r="C35" t="str">
            <v>ea</v>
          </cell>
          <cell r="D35">
            <v>4</v>
          </cell>
          <cell r="E35" t="str">
            <v>전선인입용 PIPE 설치</v>
          </cell>
          <cell r="F35" t="str">
            <v>ea</v>
          </cell>
          <cell r="M35">
            <v>4</v>
          </cell>
          <cell r="R35">
            <v>4</v>
          </cell>
        </row>
        <row r="36">
          <cell r="A36">
            <v>36</v>
          </cell>
          <cell r="B36" t="str">
            <v>작업구 현장정리비</v>
          </cell>
          <cell r="C36" t="str">
            <v>m2</v>
          </cell>
          <cell r="D36">
            <v>1665</v>
          </cell>
          <cell r="E36" t="str">
            <v>작업구 현장정리비</v>
          </cell>
          <cell r="F36" t="str">
            <v>m2</v>
          </cell>
          <cell r="M36">
            <v>1665</v>
          </cell>
          <cell r="R36">
            <v>1665</v>
          </cell>
        </row>
        <row r="37">
          <cell r="A37">
            <v>37</v>
          </cell>
          <cell r="R37">
            <v>0</v>
          </cell>
        </row>
        <row r="38">
          <cell r="A38">
            <v>38</v>
          </cell>
          <cell r="B38" t="str">
            <v>지장물보호</v>
          </cell>
          <cell r="R38">
            <v>0</v>
          </cell>
        </row>
        <row r="39">
          <cell r="A39">
            <v>39</v>
          </cell>
          <cell r="B39" t="str">
            <v>지장물보호</v>
          </cell>
          <cell r="C39" t="str">
            <v>sum</v>
          </cell>
          <cell r="D39">
            <v>1</v>
          </cell>
          <cell r="E39" t="str">
            <v>지장물보호&gt; D600mm 미만</v>
          </cell>
          <cell r="F39" t="str">
            <v>개소</v>
          </cell>
          <cell r="M39">
            <v>12</v>
          </cell>
          <cell r="R39">
            <v>12</v>
          </cell>
        </row>
        <row r="40">
          <cell r="A40">
            <v>40</v>
          </cell>
          <cell r="E40" t="str">
            <v>지장물 이설</v>
          </cell>
          <cell r="F40" t="str">
            <v>식</v>
          </cell>
          <cell r="M40">
            <v>1</v>
          </cell>
          <cell r="R40">
            <v>1</v>
          </cell>
        </row>
        <row r="41">
          <cell r="A41">
            <v>41</v>
          </cell>
          <cell r="R41">
            <v>0</v>
          </cell>
        </row>
        <row r="42">
          <cell r="A42">
            <v>42</v>
          </cell>
          <cell r="B42" t="str">
            <v>교통안전시설</v>
          </cell>
          <cell r="C42" t="str">
            <v>sum</v>
          </cell>
          <cell r="R42">
            <v>0</v>
          </cell>
        </row>
        <row r="43">
          <cell r="A43">
            <v>43</v>
          </cell>
          <cell r="B43" t="str">
            <v>교통안전시설</v>
          </cell>
          <cell r="C43" t="str">
            <v>sum</v>
          </cell>
          <cell r="D43">
            <v>1</v>
          </cell>
          <cell r="E43" t="str">
            <v>안전시설물설치,철거</v>
          </cell>
          <cell r="F43" t="str">
            <v>m</v>
          </cell>
          <cell r="M43">
            <v>42</v>
          </cell>
          <cell r="R43">
            <v>42</v>
          </cell>
        </row>
        <row r="44">
          <cell r="A44">
            <v>44</v>
          </cell>
          <cell r="E44" t="str">
            <v>안전시설물제작</v>
          </cell>
          <cell r="F44" t="str">
            <v>m</v>
          </cell>
          <cell r="M44">
            <v>42</v>
          </cell>
          <cell r="R44">
            <v>42</v>
          </cell>
        </row>
        <row r="45">
          <cell r="A45">
            <v>45</v>
          </cell>
          <cell r="E45" t="str">
            <v>교통안내원</v>
          </cell>
          <cell r="F45" t="str">
            <v>식</v>
          </cell>
          <cell r="M45">
            <v>1</v>
          </cell>
          <cell r="R45">
            <v>1</v>
          </cell>
        </row>
        <row r="46">
          <cell r="A46">
            <v>46</v>
          </cell>
        </row>
        <row r="47">
          <cell r="A47">
            <v>47</v>
          </cell>
          <cell r="B47" t="str">
            <v>작업용 가시설</v>
          </cell>
        </row>
        <row r="48">
          <cell r="A48">
            <v>48</v>
          </cell>
          <cell r="B48" t="str">
            <v>작업장용 플랜트 설치,철거</v>
          </cell>
          <cell r="C48" t="str">
            <v>식</v>
          </cell>
          <cell r="D48">
            <v>1</v>
          </cell>
          <cell r="E48" t="str">
            <v>작업장용 플랜트 설치,철거</v>
          </cell>
          <cell r="F48" t="str">
            <v>식</v>
          </cell>
          <cell r="M48">
            <v>1</v>
          </cell>
          <cell r="R48">
            <v>1</v>
          </cell>
        </row>
        <row r="49">
          <cell r="A49">
            <v>49</v>
          </cell>
          <cell r="B49" t="str">
            <v>H-BEAM 기초 설치,철거</v>
          </cell>
          <cell r="C49" t="str">
            <v>식</v>
          </cell>
          <cell r="D49">
            <v>1</v>
          </cell>
          <cell r="E49" t="str">
            <v>플랜트 기초 설치,철거</v>
          </cell>
          <cell r="F49" t="str">
            <v>식</v>
          </cell>
          <cell r="M49">
            <v>1</v>
          </cell>
          <cell r="R49">
            <v>1</v>
          </cell>
        </row>
        <row r="50">
          <cell r="A50">
            <v>50</v>
          </cell>
        </row>
        <row r="51">
          <cell r="A51">
            <v>51</v>
          </cell>
          <cell r="B51" t="str">
            <v>1.03 특정가설물</v>
          </cell>
          <cell r="C51" t="str">
            <v>sum</v>
          </cell>
          <cell r="R51">
            <v>0</v>
          </cell>
        </row>
        <row r="52">
          <cell r="A52">
            <v>52</v>
          </cell>
          <cell r="B52" t="str">
            <v>비계</v>
          </cell>
          <cell r="R52">
            <v>0</v>
          </cell>
        </row>
        <row r="53">
          <cell r="A53">
            <v>53</v>
          </cell>
          <cell r="B53" t="str">
            <v>비계</v>
          </cell>
          <cell r="C53" t="str">
            <v>sum</v>
          </cell>
          <cell r="D53">
            <v>1</v>
          </cell>
          <cell r="E53" t="str">
            <v>말비계</v>
          </cell>
          <cell r="F53" t="str">
            <v>m2</v>
          </cell>
          <cell r="G53">
            <v>480</v>
          </cell>
          <cell r="H53">
            <v>51</v>
          </cell>
          <cell r="R53">
            <v>531</v>
          </cell>
        </row>
        <row r="54">
          <cell r="A54">
            <v>54</v>
          </cell>
          <cell r="R54">
            <v>0</v>
          </cell>
        </row>
        <row r="55">
          <cell r="A55">
            <v>55</v>
          </cell>
          <cell r="B55" t="str">
            <v>동바리</v>
          </cell>
          <cell r="R55">
            <v>0</v>
          </cell>
        </row>
        <row r="56">
          <cell r="A56">
            <v>56</v>
          </cell>
          <cell r="B56" t="str">
            <v>동바리</v>
          </cell>
          <cell r="C56" t="str">
            <v>sum</v>
          </cell>
          <cell r="D56">
            <v>1</v>
          </cell>
          <cell r="E56" t="str">
            <v>강관동바리</v>
          </cell>
          <cell r="F56" t="str">
            <v>공/㎥</v>
          </cell>
          <cell r="G56">
            <v>1737</v>
          </cell>
          <cell r="H56">
            <v>33</v>
          </cell>
          <cell r="R56">
            <v>1770</v>
          </cell>
        </row>
        <row r="57">
          <cell r="A57">
            <v>57</v>
          </cell>
        </row>
        <row r="58">
          <cell r="A58">
            <v>58</v>
          </cell>
          <cell r="B58" t="str">
            <v>2. 가설공사(2)</v>
          </cell>
          <cell r="C58" t="str">
            <v>sum</v>
          </cell>
          <cell r="R58">
            <v>0</v>
          </cell>
        </row>
        <row r="59">
          <cell r="A59">
            <v>59</v>
          </cell>
          <cell r="B59" t="str">
            <v>2.03 편의,부대시설</v>
          </cell>
          <cell r="C59" t="str">
            <v>sum</v>
          </cell>
          <cell r="R59">
            <v>0</v>
          </cell>
        </row>
        <row r="60">
          <cell r="A60">
            <v>60</v>
          </cell>
          <cell r="B60" t="str">
            <v>부지임대료</v>
          </cell>
          <cell r="C60" t="str">
            <v>sum</v>
          </cell>
          <cell r="D60">
            <v>1</v>
          </cell>
          <cell r="E60" t="str">
            <v>부지임대료</v>
          </cell>
          <cell r="F60" t="str">
            <v>식</v>
          </cell>
          <cell r="M60">
            <v>1</v>
          </cell>
          <cell r="R60">
            <v>1</v>
          </cell>
        </row>
        <row r="61">
          <cell r="A61">
            <v>61</v>
          </cell>
          <cell r="R61">
            <v>0</v>
          </cell>
        </row>
        <row r="62">
          <cell r="A62">
            <v>62</v>
          </cell>
          <cell r="B62" t="str">
            <v>2.04 공사용 설비</v>
          </cell>
          <cell r="R62">
            <v>0</v>
          </cell>
        </row>
        <row r="63">
          <cell r="A63">
            <v>63</v>
          </cell>
          <cell r="B63" t="str">
            <v>전기설비</v>
          </cell>
        </row>
        <row r="64">
          <cell r="A64">
            <v>64</v>
          </cell>
          <cell r="B64" t="str">
            <v>임시동력설비</v>
          </cell>
          <cell r="C64" t="str">
            <v>sum</v>
          </cell>
          <cell r="D64">
            <v>1</v>
          </cell>
          <cell r="E64" t="str">
            <v>임시동력설치</v>
          </cell>
          <cell r="F64" t="str">
            <v>식</v>
          </cell>
          <cell r="M64">
            <v>1</v>
          </cell>
          <cell r="R64">
            <v>1</v>
          </cell>
        </row>
        <row r="65">
          <cell r="A65">
            <v>65</v>
          </cell>
          <cell r="B65" t="str">
            <v>공사용 조명설비</v>
          </cell>
          <cell r="C65" t="str">
            <v>sum</v>
          </cell>
          <cell r="D65">
            <v>1</v>
          </cell>
          <cell r="E65" t="str">
            <v>가설조명(1구간)</v>
          </cell>
          <cell r="F65" t="str">
            <v>m</v>
          </cell>
          <cell r="K65">
            <v>39</v>
          </cell>
          <cell r="R65">
            <v>39</v>
          </cell>
        </row>
        <row r="66">
          <cell r="A66">
            <v>66</v>
          </cell>
          <cell r="E66" t="str">
            <v>가설조명(1구간)</v>
          </cell>
          <cell r="F66" t="str">
            <v>m</v>
          </cell>
          <cell r="L66">
            <v>5</v>
          </cell>
          <cell r="R66">
            <v>5</v>
          </cell>
        </row>
        <row r="67">
          <cell r="A67">
            <v>67</v>
          </cell>
        </row>
        <row r="68">
          <cell r="A68">
            <v>68</v>
          </cell>
          <cell r="B68" t="str">
            <v>환기설비</v>
          </cell>
        </row>
        <row r="69">
          <cell r="A69">
            <v>69</v>
          </cell>
          <cell r="B69" t="str">
            <v>Semi Shield 굴착</v>
          </cell>
          <cell r="C69" t="str">
            <v>sum</v>
          </cell>
          <cell r="D69">
            <v>1</v>
          </cell>
          <cell r="E69" t="str">
            <v>환기 설비 설치,철거</v>
          </cell>
          <cell r="F69" t="str">
            <v>개소</v>
          </cell>
          <cell r="J69">
            <v>1</v>
          </cell>
          <cell r="R69">
            <v>1</v>
          </cell>
        </row>
        <row r="70">
          <cell r="A70">
            <v>70</v>
          </cell>
        </row>
        <row r="71">
          <cell r="A71">
            <v>71</v>
          </cell>
          <cell r="B71" t="str">
            <v>기타공사용설비</v>
          </cell>
        </row>
        <row r="72">
          <cell r="A72">
            <v>72</v>
          </cell>
          <cell r="B72" t="str">
            <v>Air 및 급수 Pipe</v>
          </cell>
          <cell r="C72" t="str">
            <v>m</v>
          </cell>
          <cell r="D72">
            <v>738</v>
          </cell>
          <cell r="E72" t="str">
            <v xml:space="preserve">Air 및 Water 공급 Pipe 설치 </v>
          </cell>
          <cell r="F72" t="str">
            <v>m</v>
          </cell>
          <cell r="J72">
            <v>738</v>
          </cell>
          <cell r="R72">
            <v>738</v>
          </cell>
        </row>
        <row r="73">
          <cell r="A73">
            <v>73</v>
          </cell>
          <cell r="B73" t="str">
            <v>유비쿼터스 설비</v>
          </cell>
          <cell r="C73" t="str">
            <v>식</v>
          </cell>
          <cell r="D73">
            <v>1</v>
          </cell>
          <cell r="E73" t="str">
            <v>유비쿼터스 설비</v>
          </cell>
          <cell r="F73" t="str">
            <v>식</v>
          </cell>
          <cell r="M73">
            <v>1</v>
          </cell>
          <cell r="R73">
            <v>1</v>
          </cell>
        </row>
        <row r="74">
          <cell r="A74">
            <v>74</v>
          </cell>
        </row>
        <row r="75">
          <cell r="A75">
            <v>75</v>
          </cell>
          <cell r="R75">
            <v>0</v>
          </cell>
        </row>
        <row r="76">
          <cell r="A76">
            <v>76</v>
          </cell>
          <cell r="B76" t="str">
            <v>3. 공통장비비</v>
          </cell>
          <cell r="C76" t="str">
            <v>sum</v>
          </cell>
          <cell r="R76">
            <v>0</v>
          </cell>
        </row>
        <row r="77">
          <cell r="A77">
            <v>77</v>
          </cell>
          <cell r="B77" t="str">
            <v>3.01 장비운반</v>
          </cell>
          <cell r="C77" t="str">
            <v>sum</v>
          </cell>
          <cell r="R77">
            <v>0</v>
          </cell>
        </row>
        <row r="78">
          <cell r="A78">
            <v>78</v>
          </cell>
          <cell r="B78" t="str">
            <v>수송비</v>
          </cell>
          <cell r="R78">
            <v>0</v>
          </cell>
        </row>
        <row r="79">
          <cell r="A79">
            <v>79</v>
          </cell>
          <cell r="B79" t="str">
            <v>굴착장비</v>
          </cell>
          <cell r="C79" t="str">
            <v>sum</v>
          </cell>
          <cell r="D79">
            <v>1</v>
          </cell>
          <cell r="E79" t="str">
            <v>중기운반</v>
          </cell>
          <cell r="F79" t="str">
            <v>식</v>
          </cell>
          <cell r="M79">
            <v>1</v>
          </cell>
          <cell r="R79">
            <v>1</v>
          </cell>
        </row>
        <row r="80">
          <cell r="A80">
            <v>80</v>
          </cell>
          <cell r="R80">
            <v>0</v>
          </cell>
        </row>
        <row r="81">
          <cell r="A81">
            <v>81</v>
          </cell>
          <cell r="B81" t="str">
            <v>3.04 플랜트</v>
          </cell>
          <cell r="C81" t="str">
            <v>sum</v>
          </cell>
          <cell r="R81">
            <v>0</v>
          </cell>
        </row>
        <row r="82">
          <cell r="A82">
            <v>82</v>
          </cell>
          <cell r="B82" t="str">
            <v>그라우팅장비</v>
          </cell>
          <cell r="R82">
            <v>0</v>
          </cell>
        </row>
        <row r="83">
          <cell r="A83">
            <v>83</v>
          </cell>
          <cell r="B83" t="str">
            <v>그라우팅장비</v>
          </cell>
          <cell r="C83" t="str">
            <v>sum</v>
          </cell>
          <cell r="D83">
            <v>1</v>
          </cell>
          <cell r="E83" t="str">
            <v>플랜트설치 및 철거&gt;JSP</v>
          </cell>
          <cell r="F83" t="str">
            <v>회</v>
          </cell>
          <cell r="G83">
            <v>1</v>
          </cell>
          <cell r="R83">
            <v>1</v>
          </cell>
        </row>
        <row r="84">
          <cell r="A84">
            <v>84</v>
          </cell>
          <cell r="E84" t="str">
            <v>플랜트설치 및 철거&gt;수평그라우팅</v>
          </cell>
          <cell r="F84" t="str">
            <v>회</v>
          </cell>
          <cell r="K84">
            <v>2</v>
          </cell>
          <cell r="R84">
            <v>2</v>
          </cell>
        </row>
        <row r="85">
          <cell r="A85">
            <v>85</v>
          </cell>
          <cell r="E85" t="str">
            <v>기계기구 설치 및 철거&gt;JSP</v>
          </cell>
          <cell r="F85" t="str">
            <v>회</v>
          </cell>
          <cell r="G85">
            <v>1</v>
          </cell>
          <cell r="R85">
            <v>1</v>
          </cell>
        </row>
        <row r="86">
          <cell r="A86">
            <v>86</v>
          </cell>
          <cell r="E86" t="str">
            <v>기계기구 설치 및 철거&gt;수평그라우팅</v>
          </cell>
          <cell r="F86" t="str">
            <v>회</v>
          </cell>
          <cell r="K86">
            <v>2</v>
          </cell>
          <cell r="R86">
            <v>2</v>
          </cell>
        </row>
        <row r="87">
          <cell r="A87">
            <v>87</v>
          </cell>
        </row>
        <row r="88">
          <cell r="A88">
            <v>88</v>
          </cell>
          <cell r="B88" t="str">
            <v>이수처리설비</v>
          </cell>
          <cell r="R88">
            <v>0</v>
          </cell>
        </row>
        <row r="89">
          <cell r="A89">
            <v>89</v>
          </cell>
          <cell r="B89" t="str">
            <v>이수처리설비</v>
          </cell>
          <cell r="C89" t="str">
            <v>sum</v>
          </cell>
          <cell r="D89">
            <v>1</v>
          </cell>
          <cell r="E89" t="str">
            <v>이수처리장치 설치,철거</v>
          </cell>
          <cell r="F89" t="str">
            <v>조</v>
          </cell>
          <cell r="J89">
            <v>1</v>
          </cell>
          <cell r="R89">
            <v>1</v>
          </cell>
        </row>
        <row r="90">
          <cell r="A90">
            <v>90</v>
          </cell>
        </row>
        <row r="91">
          <cell r="A91">
            <v>91</v>
          </cell>
          <cell r="B91" t="str">
            <v>3.05 시공장비</v>
          </cell>
          <cell r="C91" t="str">
            <v>sum</v>
          </cell>
          <cell r="R91">
            <v>0</v>
          </cell>
        </row>
        <row r="92">
          <cell r="A92">
            <v>92</v>
          </cell>
          <cell r="B92" t="str">
            <v>Semi Shield 장비</v>
          </cell>
          <cell r="R92">
            <v>0</v>
          </cell>
        </row>
        <row r="93">
          <cell r="A93">
            <v>93</v>
          </cell>
          <cell r="B93" t="str">
            <v>Semi Shield 장비</v>
          </cell>
          <cell r="C93" t="str">
            <v>sum</v>
          </cell>
          <cell r="D93">
            <v>1</v>
          </cell>
          <cell r="E93" t="str">
            <v>Semi Shield 운반</v>
          </cell>
          <cell r="F93" t="str">
            <v>대</v>
          </cell>
          <cell r="M93">
            <v>1</v>
          </cell>
          <cell r="R93">
            <v>1</v>
          </cell>
        </row>
        <row r="94">
          <cell r="A94">
            <v>94</v>
          </cell>
        </row>
        <row r="95">
          <cell r="A95">
            <v>95</v>
          </cell>
          <cell r="B95" t="str">
            <v>4. 현장관리비</v>
          </cell>
          <cell r="C95" t="str">
            <v>sum</v>
          </cell>
          <cell r="R95">
            <v>0</v>
          </cell>
        </row>
        <row r="96">
          <cell r="A96">
            <v>96</v>
          </cell>
          <cell r="B96" t="str">
            <v>4.02 품질관리비</v>
          </cell>
          <cell r="C96" t="str">
            <v>sum</v>
          </cell>
          <cell r="R96">
            <v>0</v>
          </cell>
        </row>
        <row r="97">
          <cell r="A97">
            <v>97</v>
          </cell>
          <cell r="B97" t="str">
            <v>품질시험비</v>
          </cell>
          <cell r="R97">
            <v>0</v>
          </cell>
        </row>
        <row r="98">
          <cell r="A98">
            <v>98</v>
          </cell>
          <cell r="B98" t="str">
            <v>품질시험비</v>
          </cell>
          <cell r="C98" t="str">
            <v>sum</v>
          </cell>
          <cell r="D98">
            <v>1</v>
          </cell>
          <cell r="E98" t="str">
            <v>품질관리비</v>
          </cell>
          <cell r="F98" t="str">
            <v>식</v>
          </cell>
          <cell r="M98">
            <v>1</v>
          </cell>
          <cell r="R98">
            <v>1</v>
          </cell>
        </row>
        <row r="99">
          <cell r="A99">
            <v>99</v>
          </cell>
          <cell r="R99">
            <v>0</v>
          </cell>
        </row>
        <row r="100">
          <cell r="A100">
            <v>100</v>
          </cell>
          <cell r="B100" t="str">
            <v>시공상세도/도면작성</v>
          </cell>
          <cell r="R100">
            <v>0</v>
          </cell>
        </row>
        <row r="101">
          <cell r="A101">
            <v>101</v>
          </cell>
          <cell r="B101" t="str">
            <v>시공상세도/도면작성</v>
          </cell>
          <cell r="C101" t="str">
            <v>sum</v>
          </cell>
          <cell r="D101">
            <v>1</v>
          </cell>
          <cell r="E101" t="str">
            <v>준공도면 작성비</v>
          </cell>
          <cell r="F101" t="str">
            <v>km</v>
          </cell>
          <cell r="M101">
            <v>0.72499999999999998</v>
          </cell>
          <cell r="R101">
            <v>0.72499999999999998</v>
          </cell>
        </row>
        <row r="102">
          <cell r="A102">
            <v>102</v>
          </cell>
          <cell r="R102">
            <v>0</v>
          </cell>
        </row>
        <row r="103">
          <cell r="A103">
            <v>103</v>
          </cell>
          <cell r="B103" t="str">
            <v>기존도로유지보수공등</v>
          </cell>
          <cell r="C103" t="str">
            <v>sum</v>
          </cell>
          <cell r="R103">
            <v>0</v>
          </cell>
        </row>
        <row r="104">
          <cell r="A104">
            <v>104</v>
          </cell>
          <cell r="B104" t="str">
            <v>준공관련시설물비</v>
          </cell>
          <cell r="R104">
            <v>0</v>
          </cell>
        </row>
        <row r="105">
          <cell r="A105">
            <v>105</v>
          </cell>
          <cell r="B105" t="str">
            <v>현장유지관리공</v>
          </cell>
          <cell r="C105" t="str">
            <v>sum</v>
          </cell>
          <cell r="D105">
            <v>1</v>
          </cell>
          <cell r="E105" t="str">
            <v>공사용홍보판</v>
          </cell>
          <cell r="F105" t="str">
            <v>식</v>
          </cell>
          <cell r="M105">
            <v>1</v>
          </cell>
          <cell r="R105">
            <v>1</v>
          </cell>
        </row>
        <row r="106">
          <cell r="A106">
            <v>106</v>
          </cell>
          <cell r="B106" t="str">
            <v>준공관련시설물비</v>
          </cell>
          <cell r="C106" t="str">
            <v>sum</v>
          </cell>
          <cell r="D106">
            <v>1</v>
          </cell>
          <cell r="E106" t="str">
            <v>준공명판</v>
          </cell>
          <cell r="F106" t="str">
            <v>식</v>
          </cell>
          <cell r="M106">
            <v>1</v>
          </cell>
          <cell r="R106">
            <v>1</v>
          </cell>
        </row>
        <row r="107">
          <cell r="A107">
            <v>107</v>
          </cell>
          <cell r="R107">
            <v>0</v>
          </cell>
        </row>
        <row r="108">
          <cell r="A108">
            <v>108</v>
          </cell>
          <cell r="R108">
            <v>0</v>
          </cell>
        </row>
        <row r="109">
          <cell r="A109">
            <v>109</v>
          </cell>
          <cell r="B109" t="str">
            <v>5. 기타 공통비</v>
          </cell>
          <cell r="C109" t="str">
            <v>sum</v>
          </cell>
          <cell r="R109">
            <v>0</v>
          </cell>
        </row>
        <row r="110">
          <cell r="A110">
            <v>110</v>
          </cell>
          <cell r="B110" t="str">
            <v>5.01 사급자재부산물공제비</v>
          </cell>
          <cell r="R110">
            <v>0</v>
          </cell>
        </row>
        <row r="111">
          <cell r="A111">
            <v>111</v>
          </cell>
          <cell r="B111" t="str">
            <v>사급자재 부산물공제비</v>
          </cell>
          <cell r="C111" t="str">
            <v>sum</v>
          </cell>
          <cell r="D111">
            <v>1</v>
          </cell>
          <cell r="E111" t="str">
            <v>작업부산물 &gt; 고재</v>
          </cell>
          <cell r="F111" t="str">
            <v>kg</v>
          </cell>
          <cell r="R111">
            <v>6216</v>
          </cell>
        </row>
        <row r="112">
          <cell r="A112">
            <v>112</v>
          </cell>
          <cell r="R112">
            <v>0</v>
          </cell>
        </row>
        <row r="113">
          <cell r="A113">
            <v>113</v>
          </cell>
          <cell r="B113" t="str">
            <v>5.02 기타 도급자재</v>
          </cell>
          <cell r="R113">
            <v>0</v>
          </cell>
        </row>
        <row r="114">
          <cell r="A114">
            <v>114</v>
          </cell>
          <cell r="B114" t="str">
            <v>기타도급 자재</v>
          </cell>
          <cell r="C114" t="str">
            <v>sum</v>
          </cell>
          <cell r="D114">
            <v>1</v>
          </cell>
          <cell r="E114" t="str">
            <v>모래 &gt; 왕사되메우기용</v>
          </cell>
          <cell r="F114" t="str">
            <v>m3</v>
          </cell>
          <cell r="R114">
            <v>238</v>
          </cell>
        </row>
        <row r="115">
          <cell r="A115">
            <v>115</v>
          </cell>
          <cell r="E115" t="str">
            <v>모래 &gt; 세사구조물용</v>
          </cell>
          <cell r="F115" t="str">
            <v>m3</v>
          </cell>
          <cell r="R115">
            <v>461</v>
          </cell>
        </row>
        <row r="116">
          <cell r="A116">
            <v>116</v>
          </cell>
          <cell r="E116" t="str">
            <v>자갈</v>
          </cell>
          <cell r="F116" t="str">
            <v>m3</v>
          </cell>
          <cell r="R116">
            <v>193</v>
          </cell>
        </row>
        <row r="117">
          <cell r="A117">
            <v>117</v>
          </cell>
          <cell r="E117" t="str">
            <v>수팽창지수재</v>
          </cell>
          <cell r="F117" t="str">
            <v>m</v>
          </cell>
          <cell r="R117">
            <v>783</v>
          </cell>
        </row>
        <row r="118">
          <cell r="A118">
            <v>118</v>
          </cell>
          <cell r="E118" t="str">
            <v>방수층보호재(개착용)</v>
          </cell>
          <cell r="F118" t="str">
            <v>m2</v>
          </cell>
          <cell r="R118">
            <v>140</v>
          </cell>
        </row>
        <row r="119">
          <cell r="A119">
            <v>119</v>
          </cell>
          <cell r="E119" t="str">
            <v>방수층보호재(터널용)</v>
          </cell>
          <cell r="F119" t="str">
            <v>m2</v>
          </cell>
          <cell r="R119">
            <v>253</v>
          </cell>
        </row>
        <row r="120">
          <cell r="A120">
            <v>120</v>
          </cell>
          <cell r="E120" t="str">
            <v>스페이셔 &gt; 슬래브용</v>
          </cell>
          <cell r="F120" t="str">
            <v>ea</v>
          </cell>
          <cell r="R120">
            <v>1036</v>
          </cell>
        </row>
        <row r="121">
          <cell r="A121">
            <v>121</v>
          </cell>
          <cell r="E121" t="str">
            <v>스페이셔 &gt; 벽체용</v>
          </cell>
          <cell r="F121" t="str">
            <v>ea</v>
          </cell>
          <cell r="R121">
            <v>2608</v>
          </cell>
        </row>
        <row r="122">
          <cell r="A122">
            <v>122</v>
          </cell>
          <cell r="E122" t="str">
            <v>아스콘(#78) &gt; 표층용</v>
          </cell>
          <cell r="F122" t="str">
            <v>ton</v>
          </cell>
          <cell r="R122">
            <v>1.5209999999999999</v>
          </cell>
        </row>
        <row r="123">
          <cell r="A123">
            <v>123</v>
          </cell>
          <cell r="E123" t="str">
            <v>아스콘(#467) &gt; 기층용</v>
          </cell>
          <cell r="F123" t="str">
            <v>ton</v>
          </cell>
          <cell r="R123">
            <v>4.5650000000000004</v>
          </cell>
        </row>
        <row r="124">
          <cell r="A124">
            <v>124</v>
          </cell>
          <cell r="E124" t="str">
            <v>보조기층재</v>
          </cell>
          <cell r="F124" t="str">
            <v>m3</v>
          </cell>
          <cell r="R124">
            <v>2</v>
          </cell>
        </row>
        <row r="125">
          <cell r="A125">
            <v>125</v>
          </cell>
          <cell r="E125" t="str">
            <v>혼합기층재</v>
          </cell>
          <cell r="F125" t="str">
            <v>m3</v>
          </cell>
          <cell r="R125">
            <v>5</v>
          </cell>
        </row>
        <row r="126">
          <cell r="A126">
            <v>126</v>
          </cell>
          <cell r="E126" t="str">
            <v>아스팔트 유제 &gt; RSC-3</v>
          </cell>
          <cell r="F126" t="str">
            <v>L</v>
          </cell>
          <cell r="R126">
            <v>3</v>
          </cell>
        </row>
        <row r="127">
          <cell r="A127">
            <v>127</v>
          </cell>
          <cell r="E127" t="str">
            <v>아스팔트 유제 &gt; RSC-4</v>
          </cell>
          <cell r="F127" t="str">
            <v>L</v>
          </cell>
          <cell r="R127">
            <v>10</v>
          </cell>
        </row>
        <row r="128">
          <cell r="A128">
            <v>128</v>
          </cell>
          <cell r="E128" t="str">
            <v>방수시트(개착용) &gt; T=3mm</v>
          </cell>
          <cell r="F128" t="str">
            <v>m2</v>
          </cell>
          <cell r="R128">
            <v>252</v>
          </cell>
        </row>
        <row r="129">
          <cell r="A129">
            <v>129</v>
          </cell>
          <cell r="E129" t="str">
            <v>방수시트(터널용) &gt; T=2mm</v>
          </cell>
          <cell r="F129" t="str">
            <v>m2</v>
          </cell>
          <cell r="R129">
            <v>2148</v>
          </cell>
        </row>
        <row r="130">
          <cell r="A130">
            <v>130</v>
          </cell>
          <cell r="E130" t="str">
            <v>란델</v>
          </cell>
          <cell r="F130" t="str">
            <v>ea</v>
          </cell>
          <cell r="R130">
            <v>3137</v>
          </cell>
        </row>
        <row r="131">
          <cell r="A131">
            <v>131</v>
          </cell>
          <cell r="E131" t="str">
            <v>와셔</v>
          </cell>
          <cell r="F131" t="str">
            <v>ea</v>
          </cell>
          <cell r="R131">
            <v>5492</v>
          </cell>
        </row>
        <row r="132">
          <cell r="A132">
            <v>132</v>
          </cell>
          <cell r="E132" t="str">
            <v>카트리지</v>
          </cell>
          <cell r="F132" t="str">
            <v>ea</v>
          </cell>
          <cell r="R132">
            <v>5492</v>
          </cell>
        </row>
        <row r="133">
          <cell r="A133">
            <v>133</v>
          </cell>
          <cell r="E133" t="str">
            <v>타정못</v>
          </cell>
          <cell r="F133" t="str">
            <v>ea</v>
          </cell>
          <cell r="R133">
            <v>5492</v>
          </cell>
        </row>
        <row r="134">
          <cell r="A134">
            <v>134</v>
          </cell>
          <cell r="E134" t="str">
            <v>부직포</v>
          </cell>
          <cell r="F134" t="str">
            <v>m2</v>
          </cell>
          <cell r="R134">
            <v>2143</v>
          </cell>
        </row>
        <row r="135">
          <cell r="A135">
            <v>135</v>
          </cell>
          <cell r="E135" t="str">
            <v>시멘트벽돌</v>
          </cell>
          <cell r="F135" t="str">
            <v>ea</v>
          </cell>
          <cell r="R135">
            <v>221</v>
          </cell>
        </row>
        <row r="136">
          <cell r="A136">
            <v>136</v>
          </cell>
          <cell r="E136" t="str">
            <v>STS 원형관</v>
          </cell>
          <cell r="F136" t="str">
            <v>m</v>
          </cell>
          <cell r="R136">
            <v>17</v>
          </cell>
        </row>
        <row r="137">
          <cell r="A137">
            <v>137</v>
          </cell>
          <cell r="E137" t="str">
            <v>급결재</v>
          </cell>
          <cell r="F137" t="str">
            <v>kg</v>
          </cell>
          <cell r="R137">
            <v>3696</v>
          </cell>
        </row>
        <row r="138">
          <cell r="A138">
            <v>138</v>
          </cell>
          <cell r="E138" t="str">
            <v>ROCK BOLT</v>
          </cell>
          <cell r="F138" t="str">
            <v>set</v>
          </cell>
          <cell r="R138">
            <v>612</v>
          </cell>
        </row>
        <row r="139">
          <cell r="A139">
            <v>139</v>
          </cell>
          <cell r="E139" t="str">
            <v>레진 / 2배 팽창</v>
          </cell>
          <cell r="F139" t="str">
            <v>ea</v>
          </cell>
          <cell r="R139">
            <v>1224</v>
          </cell>
        </row>
        <row r="140">
          <cell r="A140">
            <v>140</v>
          </cell>
          <cell r="E140" t="str">
            <v>레진 / 4배 팽창</v>
          </cell>
          <cell r="F140" t="str">
            <v>ea</v>
          </cell>
          <cell r="R140">
            <v>612</v>
          </cell>
        </row>
        <row r="141">
          <cell r="A141">
            <v>141</v>
          </cell>
          <cell r="E141" t="str">
            <v>보차도 경계석/화강석&gt;직선</v>
          </cell>
          <cell r="F141" t="str">
            <v>ea</v>
          </cell>
          <cell r="R141">
            <v>57</v>
          </cell>
        </row>
        <row r="142">
          <cell r="A142">
            <v>142</v>
          </cell>
          <cell r="E142" t="str">
            <v>보차도 경계석/화강석&gt;곡선</v>
          </cell>
          <cell r="F142" t="str">
            <v>ea</v>
          </cell>
          <cell r="R142">
            <v>3</v>
          </cell>
        </row>
        <row r="143">
          <cell r="A143">
            <v>143</v>
          </cell>
          <cell r="E143" t="str">
            <v>도로 경계석/화강석</v>
          </cell>
          <cell r="F143" t="str">
            <v>ea</v>
          </cell>
          <cell r="R143">
            <v>14</v>
          </cell>
        </row>
        <row r="144">
          <cell r="A144">
            <v>144</v>
          </cell>
          <cell r="E144" t="str">
            <v>소형고압투수블럭</v>
          </cell>
          <cell r="F144" t="str">
            <v>m2</v>
          </cell>
          <cell r="R144">
            <v>105</v>
          </cell>
        </row>
        <row r="145">
          <cell r="A145">
            <v>145</v>
          </cell>
          <cell r="E145" t="str">
            <v>고무점자블럭</v>
          </cell>
          <cell r="F145" t="str">
            <v>ea</v>
          </cell>
          <cell r="R145">
            <v>233</v>
          </cell>
        </row>
        <row r="146">
          <cell r="A146">
            <v>146</v>
          </cell>
          <cell r="E146" t="str">
            <v>추진관(Φ3000)</v>
          </cell>
          <cell r="F146" t="str">
            <v>ea</v>
          </cell>
          <cell r="R146">
            <v>273</v>
          </cell>
        </row>
        <row r="147">
          <cell r="A147">
            <v>147</v>
          </cell>
          <cell r="E147" t="str">
            <v>중압관(Φ3000)</v>
          </cell>
          <cell r="F147" t="str">
            <v>ea</v>
          </cell>
          <cell r="R147">
            <v>8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수직구#1 부대공</v>
          </cell>
          <cell r="C149" t="str">
            <v>sum</v>
          </cell>
          <cell r="D149">
            <v>1</v>
          </cell>
          <cell r="F149" t="str">
            <v>식</v>
          </cell>
          <cell r="R149">
            <v>1</v>
          </cell>
        </row>
        <row r="150">
          <cell r="A150">
            <v>150</v>
          </cell>
          <cell r="B150" t="str">
            <v>환기구 부대공</v>
          </cell>
          <cell r="C150" t="str">
            <v>sum</v>
          </cell>
          <cell r="D150">
            <v>1</v>
          </cell>
          <cell r="F150" t="str">
            <v>식</v>
          </cell>
          <cell r="R150">
            <v>1</v>
          </cell>
        </row>
        <row r="151">
          <cell r="A151">
            <v>151</v>
          </cell>
          <cell r="B151" t="str">
            <v>Semi Shield 부대공</v>
          </cell>
          <cell r="C151" t="str">
            <v>sum</v>
          </cell>
          <cell r="D151">
            <v>1</v>
          </cell>
          <cell r="F151" t="str">
            <v>식</v>
          </cell>
          <cell r="R151">
            <v>1</v>
          </cell>
        </row>
        <row r="152">
          <cell r="A152">
            <v>152</v>
          </cell>
          <cell r="B152" t="str">
            <v>Messer Shield 1구간 부대공</v>
          </cell>
          <cell r="C152" t="str">
            <v>sum</v>
          </cell>
          <cell r="D152">
            <v>1</v>
          </cell>
          <cell r="F152" t="str">
            <v>식</v>
          </cell>
          <cell r="R152">
            <v>1</v>
          </cell>
        </row>
        <row r="153">
          <cell r="A153">
            <v>153</v>
          </cell>
          <cell r="B153" t="str">
            <v>Messer Shield 2구간 부대공</v>
          </cell>
          <cell r="C153" t="str">
            <v>sum</v>
          </cell>
          <cell r="D153">
            <v>1</v>
          </cell>
          <cell r="F153" t="str">
            <v>식</v>
          </cell>
          <cell r="R153">
            <v>1</v>
          </cell>
        </row>
        <row r="154">
          <cell r="A154">
            <v>154</v>
          </cell>
          <cell r="R154">
            <v>0</v>
          </cell>
        </row>
        <row r="155">
          <cell r="A155">
            <v>155</v>
          </cell>
          <cell r="B155" t="str">
            <v>Ⅱ. 단위시설별공사비</v>
          </cell>
          <cell r="C155" t="str">
            <v>sum</v>
          </cell>
          <cell r="R155">
            <v>0</v>
          </cell>
        </row>
        <row r="156">
          <cell r="A156">
            <v>156</v>
          </cell>
          <cell r="B156" t="str">
            <v>1. 일반토공</v>
          </cell>
          <cell r="C156" t="str">
            <v>sum</v>
          </cell>
          <cell r="R156">
            <v>0</v>
          </cell>
        </row>
        <row r="157">
          <cell r="A157">
            <v>157</v>
          </cell>
          <cell r="B157" t="str">
            <v>1.01 흙깍기,쌓기</v>
          </cell>
          <cell r="C157" t="str">
            <v>sum</v>
          </cell>
          <cell r="R157">
            <v>0</v>
          </cell>
        </row>
        <row r="158">
          <cell r="A158">
            <v>158</v>
          </cell>
          <cell r="B158" t="str">
            <v>기존구조물철거</v>
          </cell>
          <cell r="C158" t="str">
            <v>sum</v>
          </cell>
          <cell r="R158">
            <v>0</v>
          </cell>
        </row>
        <row r="159">
          <cell r="A159">
            <v>159</v>
          </cell>
          <cell r="B159" t="str">
            <v>(포장 철거)</v>
          </cell>
          <cell r="R159">
            <v>0</v>
          </cell>
        </row>
        <row r="160">
          <cell r="A160">
            <v>160</v>
          </cell>
          <cell r="B160" t="str">
            <v xml:space="preserve">아스콘포장 철거 </v>
          </cell>
          <cell r="C160" t="str">
            <v>m3</v>
          </cell>
          <cell r="D160">
            <v>8</v>
          </cell>
          <cell r="E160" t="str">
            <v>아스팔트포장 절단</v>
          </cell>
          <cell r="F160" t="str">
            <v>m</v>
          </cell>
          <cell r="G160">
            <v>15</v>
          </cell>
          <cell r="H160">
            <v>17</v>
          </cell>
          <cell r="R160">
            <v>32</v>
          </cell>
        </row>
        <row r="161">
          <cell r="A161">
            <v>161</v>
          </cell>
          <cell r="E161" t="str">
            <v>아스팔트깨기및적재</v>
          </cell>
          <cell r="F161" t="str">
            <v>m3</v>
          </cell>
          <cell r="G161">
            <v>6</v>
          </cell>
          <cell r="H161">
            <v>2</v>
          </cell>
          <cell r="R161">
            <v>8</v>
          </cell>
        </row>
        <row r="162">
          <cell r="A162">
            <v>162</v>
          </cell>
          <cell r="R162">
            <v>0</v>
          </cell>
        </row>
        <row r="163">
          <cell r="A163">
            <v>163</v>
          </cell>
          <cell r="B163" t="str">
            <v>1.02 일반터파기</v>
          </cell>
          <cell r="C163" t="str">
            <v>sum</v>
          </cell>
          <cell r="R163">
            <v>0</v>
          </cell>
        </row>
        <row r="164">
          <cell r="A164">
            <v>164</v>
          </cell>
          <cell r="B164" t="str">
            <v>토사터파기</v>
          </cell>
          <cell r="R164">
            <v>0</v>
          </cell>
        </row>
        <row r="165">
          <cell r="A165">
            <v>165</v>
          </cell>
          <cell r="B165" t="str">
            <v>굴착최대깊이 0-2m</v>
          </cell>
          <cell r="C165" t="str">
            <v>m3</v>
          </cell>
          <cell r="D165">
            <v>155</v>
          </cell>
          <cell r="E165" t="str">
            <v>토사 굴착 0-2m</v>
          </cell>
          <cell r="F165" t="str">
            <v>m3</v>
          </cell>
          <cell r="H165">
            <v>155</v>
          </cell>
          <cell r="R165">
            <v>155</v>
          </cell>
        </row>
        <row r="166">
          <cell r="A166">
            <v>166</v>
          </cell>
          <cell r="B166" t="str">
            <v>굴착최대깊이 0-2m/인력</v>
          </cell>
          <cell r="C166" t="str">
            <v>m3</v>
          </cell>
          <cell r="D166">
            <v>48</v>
          </cell>
          <cell r="E166" t="str">
            <v>토사 굴착 0-2m&gt;줄파기</v>
          </cell>
          <cell r="F166" t="str">
            <v>m3</v>
          </cell>
          <cell r="H166">
            <v>48</v>
          </cell>
          <cell r="R166">
            <v>48</v>
          </cell>
        </row>
        <row r="167">
          <cell r="A167">
            <v>167</v>
          </cell>
          <cell r="B167" t="str">
            <v>굴착최대깊이 2-4m</v>
          </cell>
          <cell r="C167" t="str">
            <v>m3</v>
          </cell>
          <cell r="D167">
            <v>160</v>
          </cell>
          <cell r="E167" t="str">
            <v>토사 굴착 2-4m</v>
          </cell>
          <cell r="F167" t="str">
            <v>m3</v>
          </cell>
          <cell r="H167">
            <v>160</v>
          </cell>
          <cell r="R167">
            <v>160</v>
          </cell>
        </row>
        <row r="168">
          <cell r="A168">
            <v>168</v>
          </cell>
          <cell r="B168" t="str">
            <v>굴착최대깊이 4-6m</v>
          </cell>
          <cell r="C168" t="str">
            <v>m3</v>
          </cell>
          <cell r="D168">
            <v>62</v>
          </cell>
          <cell r="E168" t="str">
            <v>토사 굴착 4-6m</v>
          </cell>
          <cell r="F168" t="str">
            <v>m3</v>
          </cell>
          <cell r="H168">
            <v>62</v>
          </cell>
          <cell r="R168">
            <v>62</v>
          </cell>
        </row>
        <row r="169">
          <cell r="A169">
            <v>169</v>
          </cell>
        </row>
        <row r="170">
          <cell r="A170">
            <v>170</v>
          </cell>
          <cell r="B170" t="str">
            <v>리핑암터파기</v>
          </cell>
        </row>
        <row r="171">
          <cell r="A171">
            <v>171</v>
          </cell>
          <cell r="B171" t="str">
            <v>굴착최대깊이 4-6m</v>
          </cell>
          <cell r="C171" t="str">
            <v>m3</v>
          </cell>
          <cell r="D171">
            <v>0</v>
          </cell>
          <cell r="E171" t="str">
            <v>풍화암 굴착 4-6m</v>
          </cell>
          <cell r="F171" t="str">
            <v>m3</v>
          </cell>
          <cell r="R171">
            <v>0</v>
          </cell>
        </row>
        <row r="172">
          <cell r="A172">
            <v>172</v>
          </cell>
        </row>
        <row r="173">
          <cell r="A173">
            <v>173</v>
          </cell>
          <cell r="B173" t="str">
            <v>발파암터파기</v>
          </cell>
        </row>
        <row r="174">
          <cell r="A174">
            <v>174</v>
          </cell>
          <cell r="B174" t="str">
            <v>굴착최대깊이 2-4m</v>
          </cell>
          <cell r="C174" t="str">
            <v>m3</v>
          </cell>
          <cell r="D174">
            <v>0</v>
          </cell>
          <cell r="E174" t="str">
            <v>연암 굴착 2-4m</v>
          </cell>
          <cell r="F174" t="str">
            <v>m3</v>
          </cell>
          <cell r="R174">
            <v>0</v>
          </cell>
        </row>
        <row r="175">
          <cell r="A175">
            <v>175</v>
          </cell>
          <cell r="B175" t="str">
            <v>굴착최대깊이 4-6m</v>
          </cell>
          <cell r="C175" t="str">
            <v>m3</v>
          </cell>
          <cell r="D175">
            <v>0</v>
          </cell>
          <cell r="E175" t="str">
            <v>연암 굴착 4-6m</v>
          </cell>
          <cell r="F175" t="str">
            <v>m3</v>
          </cell>
          <cell r="R175">
            <v>0</v>
          </cell>
        </row>
        <row r="176">
          <cell r="A176">
            <v>176</v>
          </cell>
          <cell r="R176">
            <v>0</v>
          </cell>
        </row>
        <row r="177">
          <cell r="A177">
            <v>177</v>
          </cell>
          <cell r="B177" t="str">
            <v>1.04 잔토처리/되메우기</v>
          </cell>
          <cell r="C177" t="str">
            <v>sum</v>
          </cell>
          <cell r="R177">
            <v>0</v>
          </cell>
        </row>
        <row r="178">
          <cell r="A178">
            <v>178</v>
          </cell>
          <cell r="B178" t="str">
            <v>잔토처리</v>
          </cell>
          <cell r="C178" t="str">
            <v>sum</v>
          </cell>
          <cell r="R178">
            <v>0</v>
          </cell>
        </row>
        <row r="179">
          <cell r="A179">
            <v>179</v>
          </cell>
          <cell r="B179" t="str">
            <v>(직접잔토처리)</v>
          </cell>
          <cell r="R179">
            <v>0</v>
          </cell>
        </row>
        <row r="180">
          <cell r="A180">
            <v>180</v>
          </cell>
          <cell r="B180" t="str">
            <v>직접잔토처리/토사</v>
          </cell>
          <cell r="C180" t="str">
            <v>m3</v>
          </cell>
          <cell r="D180">
            <v>7345</v>
          </cell>
          <cell r="E180" t="str">
            <v>잔토처리 (토사) 0-5m</v>
          </cell>
          <cell r="F180" t="str">
            <v>m3</v>
          </cell>
          <cell r="G180">
            <v>339</v>
          </cell>
          <cell r="H180">
            <v>300</v>
          </cell>
          <cell r="R180">
            <v>639</v>
          </cell>
        </row>
        <row r="181">
          <cell r="A181">
            <v>181</v>
          </cell>
          <cell r="E181" t="str">
            <v>잔토처리 (토사) 5m 이하&gt;수직구</v>
          </cell>
          <cell r="F181" t="str">
            <v>m3</v>
          </cell>
          <cell r="G181">
            <v>242</v>
          </cell>
          <cell r="R181">
            <v>242</v>
          </cell>
        </row>
        <row r="182">
          <cell r="A182">
            <v>182</v>
          </cell>
          <cell r="E182" t="str">
            <v>이토처리</v>
          </cell>
          <cell r="F182" t="str">
            <v>m3</v>
          </cell>
          <cell r="J182">
            <v>6464</v>
          </cell>
          <cell r="R182">
            <v>6464</v>
          </cell>
        </row>
        <row r="183">
          <cell r="A183">
            <v>183</v>
          </cell>
          <cell r="B183" t="str">
            <v>직접잔토처리/리핑암</v>
          </cell>
          <cell r="C183" t="str">
            <v>m3</v>
          </cell>
          <cell r="D183">
            <v>451</v>
          </cell>
          <cell r="E183" t="str">
            <v>잔토처리 (풍화암) 5m 이하&gt;수직구</v>
          </cell>
          <cell r="F183" t="str">
            <v>m3</v>
          </cell>
          <cell r="G183">
            <v>451</v>
          </cell>
          <cell r="R183">
            <v>451</v>
          </cell>
        </row>
        <row r="184">
          <cell r="A184">
            <v>184</v>
          </cell>
          <cell r="B184" t="str">
            <v>직접잔토처리/발파암</v>
          </cell>
          <cell r="C184" t="str">
            <v>m3</v>
          </cell>
          <cell r="D184">
            <v>1835</v>
          </cell>
          <cell r="E184" t="str">
            <v>잔토처리 (연암) 5m이하&gt;수직구</v>
          </cell>
          <cell r="F184" t="str">
            <v>m3</v>
          </cell>
          <cell r="G184">
            <v>171</v>
          </cell>
          <cell r="R184">
            <v>171</v>
          </cell>
        </row>
        <row r="185">
          <cell r="A185">
            <v>185</v>
          </cell>
          <cell r="E185" t="str">
            <v>잔토처리 (경암) 5m이하&gt;수직구</v>
          </cell>
          <cell r="F185" t="str">
            <v>m3</v>
          </cell>
          <cell r="G185">
            <v>1664</v>
          </cell>
          <cell r="R185">
            <v>1664</v>
          </cell>
        </row>
        <row r="186">
          <cell r="A186">
            <v>186</v>
          </cell>
          <cell r="R186">
            <v>0</v>
          </cell>
        </row>
        <row r="187">
          <cell r="A187">
            <v>187</v>
          </cell>
          <cell r="B187" t="str">
            <v xml:space="preserve">되메우기 </v>
          </cell>
          <cell r="C187" t="str">
            <v>sum</v>
          </cell>
          <cell r="R187">
            <v>0</v>
          </cell>
        </row>
        <row r="188">
          <cell r="A188">
            <v>188</v>
          </cell>
          <cell r="B188" t="str">
            <v>토사</v>
          </cell>
          <cell r="C188" t="str">
            <v>m3</v>
          </cell>
          <cell r="D188">
            <v>71</v>
          </cell>
          <cell r="E188" t="str">
            <v>되메우기및다짐(토사기계)</v>
          </cell>
          <cell r="F188" t="str">
            <v>m3</v>
          </cell>
          <cell r="H188">
            <v>71</v>
          </cell>
          <cell r="R188">
            <v>71</v>
          </cell>
        </row>
        <row r="189">
          <cell r="A189">
            <v>189</v>
          </cell>
          <cell r="B189" t="str">
            <v>모래</v>
          </cell>
          <cell r="C189" t="str">
            <v>m3</v>
          </cell>
          <cell r="D189">
            <v>173</v>
          </cell>
          <cell r="E189" t="str">
            <v>되메우기및다짐(모래인력)</v>
          </cell>
          <cell r="F189" t="str">
            <v>m3</v>
          </cell>
          <cell r="G189">
            <v>19</v>
          </cell>
          <cell r="H189">
            <v>88</v>
          </cell>
          <cell r="R189">
            <v>107</v>
          </cell>
        </row>
        <row r="190">
          <cell r="A190">
            <v>190</v>
          </cell>
          <cell r="E190" t="str">
            <v>되메우기및다짐(모래기계)</v>
          </cell>
          <cell r="F190" t="str">
            <v>m3</v>
          </cell>
          <cell r="G190">
            <v>60</v>
          </cell>
          <cell r="H190">
            <v>6</v>
          </cell>
          <cell r="R190">
            <v>66</v>
          </cell>
        </row>
        <row r="191">
          <cell r="A191">
            <v>191</v>
          </cell>
          <cell r="R191">
            <v>0</v>
          </cell>
        </row>
        <row r="192">
          <cell r="A192">
            <v>192</v>
          </cell>
          <cell r="B192" t="str">
            <v>1.05 비탈면보호/조경</v>
          </cell>
          <cell r="C192" t="str">
            <v>sum</v>
          </cell>
          <cell r="R192">
            <v>0</v>
          </cell>
        </row>
        <row r="193">
          <cell r="A193">
            <v>193</v>
          </cell>
          <cell r="B193" t="str">
            <v>비탈면보호</v>
          </cell>
        </row>
        <row r="194">
          <cell r="A194">
            <v>194</v>
          </cell>
          <cell r="B194" t="str">
            <v>(잔디식재)</v>
          </cell>
        </row>
        <row r="195">
          <cell r="A195">
            <v>195</v>
          </cell>
          <cell r="B195" t="str">
            <v>줄떼 식재</v>
          </cell>
          <cell r="C195" t="str">
            <v>m2</v>
          </cell>
          <cell r="D195">
            <v>190</v>
          </cell>
          <cell r="E195" t="str">
            <v>줄떼 식재</v>
          </cell>
          <cell r="F195" t="str">
            <v>m2</v>
          </cell>
          <cell r="M195">
            <v>190</v>
          </cell>
          <cell r="R195">
            <v>190</v>
          </cell>
        </row>
        <row r="196">
          <cell r="A196">
            <v>196</v>
          </cell>
        </row>
        <row r="197">
          <cell r="A197">
            <v>197</v>
          </cell>
          <cell r="B197" t="str">
            <v>교목류 식재</v>
          </cell>
          <cell r="R197">
            <v>0</v>
          </cell>
        </row>
        <row r="198">
          <cell r="A198">
            <v>198</v>
          </cell>
          <cell r="B198" t="str">
            <v>(수고에 의한 구분)</v>
          </cell>
          <cell r="R198">
            <v>0</v>
          </cell>
        </row>
        <row r="199">
          <cell r="A199">
            <v>199</v>
          </cell>
          <cell r="B199" t="str">
            <v>수고 3~5cm</v>
          </cell>
          <cell r="C199" t="str">
            <v>주</v>
          </cell>
          <cell r="D199">
            <v>11</v>
          </cell>
          <cell r="E199" t="str">
            <v>수목이식 &gt; 수고 3.6~4.0m</v>
          </cell>
          <cell r="F199" t="str">
            <v>주</v>
          </cell>
          <cell r="M199">
            <v>11</v>
          </cell>
          <cell r="R199">
            <v>11</v>
          </cell>
        </row>
        <row r="200">
          <cell r="A200">
            <v>200</v>
          </cell>
        </row>
        <row r="201">
          <cell r="A201">
            <v>201</v>
          </cell>
          <cell r="B201" t="str">
            <v>관목류식재</v>
          </cell>
          <cell r="R201">
            <v>0</v>
          </cell>
        </row>
        <row r="202">
          <cell r="A202">
            <v>202</v>
          </cell>
          <cell r="B202" t="str">
            <v>나무높이 0.3~0.7m</v>
          </cell>
          <cell r="C202" t="str">
            <v>주</v>
          </cell>
          <cell r="D202">
            <v>1167</v>
          </cell>
          <cell r="E202" t="str">
            <v>수목이식 &gt; 나무높이 0.3~0.7m</v>
          </cell>
          <cell r="F202" t="str">
            <v>주</v>
          </cell>
          <cell r="M202">
            <v>1167</v>
          </cell>
          <cell r="R202">
            <v>1167</v>
          </cell>
        </row>
        <row r="203">
          <cell r="A203">
            <v>203</v>
          </cell>
        </row>
        <row r="204">
          <cell r="A204">
            <v>204</v>
          </cell>
          <cell r="B204" t="str">
            <v>2. 차수공/토류공</v>
          </cell>
          <cell r="C204" t="str">
            <v>sum</v>
          </cell>
          <cell r="R204">
            <v>0</v>
          </cell>
        </row>
        <row r="205">
          <cell r="A205">
            <v>205</v>
          </cell>
          <cell r="B205" t="str">
            <v>2.01 그라우팅(Grouting)</v>
          </cell>
          <cell r="C205" t="str">
            <v>sum</v>
          </cell>
          <cell r="R205">
            <v>0</v>
          </cell>
        </row>
        <row r="206">
          <cell r="A206">
            <v>206</v>
          </cell>
          <cell r="B206" t="str">
            <v>암이외의 토질 천공</v>
          </cell>
          <cell r="R206">
            <v>0</v>
          </cell>
        </row>
        <row r="207">
          <cell r="A207">
            <v>207</v>
          </cell>
          <cell r="B207" t="str">
            <v>(공깊이 5m 이하)</v>
          </cell>
          <cell r="R207">
            <v>0</v>
          </cell>
        </row>
        <row r="208">
          <cell r="A208">
            <v>208</v>
          </cell>
          <cell r="B208" t="str">
            <v>공깊이 5m이하/수직천공/Ø60mm이하</v>
          </cell>
          <cell r="C208" t="str">
            <v>m</v>
          </cell>
          <cell r="D208">
            <v>222</v>
          </cell>
          <cell r="E208" t="str">
            <v>모래층 천공</v>
          </cell>
          <cell r="F208" t="str">
            <v>m</v>
          </cell>
          <cell r="G208">
            <v>222</v>
          </cell>
          <cell r="R208">
            <v>222</v>
          </cell>
        </row>
        <row r="209">
          <cell r="A209">
            <v>209</v>
          </cell>
          <cell r="B209" t="str">
            <v>공깊이 5m이하/수평상향천공/Ø60mm이하</v>
          </cell>
          <cell r="C209" t="str">
            <v>m</v>
          </cell>
          <cell r="D209">
            <v>720</v>
          </cell>
          <cell r="E209" t="str">
            <v>수평그라우팅 천공</v>
          </cell>
          <cell r="F209" t="str">
            <v>m</v>
          </cell>
          <cell r="K209">
            <v>720</v>
          </cell>
          <cell r="Q209">
            <v>720</v>
          </cell>
          <cell r="R209">
            <v>720</v>
          </cell>
        </row>
        <row r="210">
          <cell r="A210">
            <v>210</v>
          </cell>
          <cell r="R210">
            <v>0</v>
          </cell>
        </row>
        <row r="211">
          <cell r="A211">
            <v>211</v>
          </cell>
          <cell r="B211" t="str">
            <v>그라우팅</v>
          </cell>
          <cell r="R211">
            <v>0</v>
          </cell>
        </row>
        <row r="212">
          <cell r="A212">
            <v>212</v>
          </cell>
          <cell r="B212" t="str">
            <v>시멘트(주재)+filler 혼합주입비</v>
          </cell>
          <cell r="C212" t="str">
            <v>m3</v>
          </cell>
          <cell r="D212">
            <v>832</v>
          </cell>
          <cell r="E212" t="str">
            <v>모래층 천공분사</v>
          </cell>
          <cell r="F212" t="str">
            <v>m3</v>
          </cell>
          <cell r="G212">
            <v>832</v>
          </cell>
          <cell r="R212">
            <v>832</v>
          </cell>
        </row>
        <row r="213">
          <cell r="A213">
            <v>213</v>
          </cell>
        </row>
        <row r="214">
          <cell r="A214">
            <v>214</v>
          </cell>
          <cell r="B214" t="str">
            <v>2.03 토류시설</v>
          </cell>
          <cell r="C214" t="str">
            <v>sum</v>
          </cell>
        </row>
        <row r="215">
          <cell r="A215">
            <v>215</v>
          </cell>
          <cell r="B215" t="str">
            <v>주열식천공말뚝(C.I.P)</v>
          </cell>
        </row>
        <row r="216">
          <cell r="A216">
            <v>216</v>
          </cell>
          <cell r="B216" t="str">
            <v>말뚝본수</v>
          </cell>
          <cell r="C216" t="str">
            <v>nr</v>
          </cell>
          <cell r="D216">
            <v>26</v>
          </cell>
          <cell r="E216" t="str">
            <v>H-PILE 항타</v>
          </cell>
          <cell r="F216" t="str">
            <v>nr</v>
          </cell>
          <cell r="G216">
            <v>26</v>
          </cell>
          <cell r="R216">
            <v>26</v>
          </cell>
        </row>
        <row r="217">
          <cell r="A217">
            <v>217</v>
          </cell>
          <cell r="B217" t="str">
            <v>굴착(천공)</v>
          </cell>
          <cell r="C217" t="str">
            <v>m</v>
          </cell>
          <cell r="D217">
            <v>1221</v>
          </cell>
          <cell r="E217" t="str">
            <v>H-PILE 천공&gt;토사</v>
          </cell>
          <cell r="F217" t="str">
            <v>m</v>
          </cell>
          <cell r="G217">
            <v>644</v>
          </cell>
          <cell r="R217">
            <v>644</v>
          </cell>
        </row>
        <row r="218">
          <cell r="A218">
            <v>218</v>
          </cell>
          <cell r="E218" t="str">
            <v>H-PILE 천공&gt;풍화암</v>
          </cell>
          <cell r="F218" t="str">
            <v>m</v>
          </cell>
          <cell r="G218">
            <v>500</v>
          </cell>
          <cell r="R218">
            <v>500</v>
          </cell>
        </row>
        <row r="219">
          <cell r="A219">
            <v>219</v>
          </cell>
          <cell r="E219" t="str">
            <v>H-PILE 천공&gt;연암</v>
          </cell>
          <cell r="F219" t="str">
            <v>m</v>
          </cell>
          <cell r="G219">
            <v>77</v>
          </cell>
          <cell r="R219">
            <v>77</v>
          </cell>
        </row>
        <row r="220">
          <cell r="A220">
            <v>220</v>
          </cell>
          <cell r="E220" t="str">
            <v>케이싱 설치 및 철거</v>
          </cell>
          <cell r="F220" t="str">
            <v>m</v>
          </cell>
          <cell r="G220">
            <v>644</v>
          </cell>
          <cell r="R220">
            <v>644</v>
          </cell>
        </row>
        <row r="221">
          <cell r="A221">
            <v>221</v>
          </cell>
          <cell r="B221" t="str">
            <v>콘크리트 타설</v>
          </cell>
          <cell r="C221" t="str">
            <v>m3</v>
          </cell>
          <cell r="D221">
            <v>153</v>
          </cell>
          <cell r="E221" t="str">
            <v>시멘트 주입(C.I.P)</v>
          </cell>
          <cell r="F221" t="str">
            <v>m3</v>
          </cell>
          <cell r="G221">
            <v>153</v>
          </cell>
          <cell r="R221">
            <v>153</v>
          </cell>
        </row>
        <row r="222">
          <cell r="A222">
            <v>222</v>
          </cell>
          <cell r="E222" t="str">
            <v>자갈 주입(C.I.P)</v>
          </cell>
          <cell r="F222" t="str">
            <v>m3</v>
          </cell>
          <cell r="G222">
            <v>153</v>
          </cell>
          <cell r="R222">
            <v>153</v>
          </cell>
        </row>
        <row r="223">
          <cell r="A223">
            <v>223</v>
          </cell>
          <cell r="E223" t="str">
            <v>기계기구 설치,해체(C.I.P)</v>
          </cell>
          <cell r="F223" t="str">
            <v>회</v>
          </cell>
          <cell r="G223">
            <v>1</v>
          </cell>
          <cell r="R223">
            <v>1</v>
          </cell>
        </row>
        <row r="224">
          <cell r="A224">
            <v>224</v>
          </cell>
          <cell r="E224" t="str">
            <v>플랜트 설치,해체(C.I.P)</v>
          </cell>
          <cell r="F224" t="str">
            <v>회</v>
          </cell>
          <cell r="G224">
            <v>1</v>
          </cell>
          <cell r="R224">
            <v>1</v>
          </cell>
        </row>
        <row r="225">
          <cell r="A225">
            <v>225</v>
          </cell>
          <cell r="B225" t="str">
            <v>H-PILE</v>
          </cell>
          <cell r="C225" t="str">
            <v>ton</v>
          </cell>
          <cell r="D225">
            <v>28.873999999999999</v>
          </cell>
          <cell r="E225" t="str">
            <v>강재손료&gt;매몰</v>
          </cell>
          <cell r="F225" t="str">
            <v>ton</v>
          </cell>
          <cell r="R225">
            <v>28.873999999999999</v>
          </cell>
        </row>
        <row r="226">
          <cell r="A226">
            <v>226</v>
          </cell>
          <cell r="E226" t="str">
            <v>강재운반&gt;매몰</v>
          </cell>
          <cell r="F226" t="str">
            <v>ton</v>
          </cell>
          <cell r="G226">
            <v>0</v>
          </cell>
          <cell r="R226">
            <v>28.873999999999999</v>
          </cell>
        </row>
        <row r="227">
          <cell r="A227">
            <v>227</v>
          </cell>
        </row>
        <row r="228">
          <cell r="A228">
            <v>228</v>
          </cell>
          <cell r="B228" t="str">
            <v>2.05 터널공사 계측</v>
          </cell>
          <cell r="C228" t="str">
            <v>sum</v>
          </cell>
        </row>
        <row r="229">
          <cell r="A229">
            <v>229</v>
          </cell>
          <cell r="B229" t="str">
            <v>지중변위측정</v>
          </cell>
        </row>
        <row r="230">
          <cell r="A230">
            <v>230</v>
          </cell>
          <cell r="B230" t="str">
            <v>지중경사계</v>
          </cell>
          <cell r="C230" t="str">
            <v>nr</v>
          </cell>
          <cell r="D230">
            <v>2</v>
          </cell>
          <cell r="E230" t="str">
            <v>지중경사계</v>
          </cell>
          <cell r="F230" t="str">
            <v>nr</v>
          </cell>
          <cell r="P230">
            <v>2</v>
          </cell>
          <cell r="R230">
            <v>2</v>
          </cell>
        </row>
        <row r="231">
          <cell r="A231">
            <v>231</v>
          </cell>
          <cell r="B231" t="str">
            <v>지표침하계</v>
          </cell>
          <cell r="C231" t="str">
            <v>nr</v>
          </cell>
          <cell r="D231">
            <v>39</v>
          </cell>
          <cell r="E231" t="str">
            <v>지표침하계</v>
          </cell>
          <cell r="F231" t="str">
            <v>nr</v>
          </cell>
          <cell r="P231">
            <v>39</v>
          </cell>
          <cell r="R231">
            <v>39</v>
          </cell>
        </row>
        <row r="232">
          <cell r="A232">
            <v>232</v>
          </cell>
          <cell r="B232" t="str">
            <v>지하수위계</v>
          </cell>
          <cell r="C232" t="str">
            <v>nr</v>
          </cell>
          <cell r="D232">
            <v>1</v>
          </cell>
          <cell r="E232" t="str">
            <v>지하수위계</v>
          </cell>
          <cell r="F232" t="str">
            <v>nr</v>
          </cell>
          <cell r="P232">
            <v>1</v>
          </cell>
          <cell r="R232">
            <v>1</v>
          </cell>
        </row>
        <row r="233">
          <cell r="A233">
            <v>233</v>
          </cell>
          <cell r="B233" t="str">
            <v>변형률계</v>
          </cell>
          <cell r="C233" t="str">
            <v>nr</v>
          </cell>
          <cell r="D233">
            <v>4</v>
          </cell>
          <cell r="E233" t="str">
            <v>변형률계</v>
          </cell>
          <cell r="F233" t="str">
            <v>nr</v>
          </cell>
          <cell r="P233">
            <v>4</v>
          </cell>
          <cell r="R233">
            <v>4</v>
          </cell>
        </row>
        <row r="234">
          <cell r="A234">
            <v>234</v>
          </cell>
        </row>
        <row r="235">
          <cell r="A235">
            <v>235</v>
          </cell>
          <cell r="B235" t="str">
            <v>내공변위/천단침하 측정</v>
          </cell>
        </row>
        <row r="236">
          <cell r="A236">
            <v>236</v>
          </cell>
          <cell r="B236" t="str">
            <v>내공변위핀</v>
          </cell>
          <cell r="C236" t="str">
            <v>sum</v>
          </cell>
          <cell r="D236">
            <v>1</v>
          </cell>
          <cell r="E236" t="str">
            <v>2차원내공변위계(지하철3호선)</v>
          </cell>
          <cell r="F236" t="str">
            <v>식</v>
          </cell>
          <cell r="P236">
            <v>1</v>
          </cell>
          <cell r="R236">
            <v>1</v>
          </cell>
        </row>
        <row r="237">
          <cell r="A237">
            <v>237</v>
          </cell>
        </row>
        <row r="238">
          <cell r="A238">
            <v>238</v>
          </cell>
          <cell r="B238" t="str">
            <v>Rock Bolt 축력측정</v>
          </cell>
        </row>
        <row r="239">
          <cell r="A239">
            <v>239</v>
          </cell>
          <cell r="B239" t="str">
            <v>락볼트출력계</v>
          </cell>
          <cell r="C239" t="str">
            <v>nr</v>
          </cell>
          <cell r="D239">
            <v>4</v>
          </cell>
          <cell r="E239" t="str">
            <v>락볼트출력계</v>
          </cell>
          <cell r="F239" t="str">
            <v>nr</v>
          </cell>
          <cell r="P239">
            <v>4</v>
          </cell>
          <cell r="R239">
            <v>4</v>
          </cell>
        </row>
        <row r="240">
          <cell r="A240">
            <v>240</v>
          </cell>
        </row>
        <row r="241">
          <cell r="A241">
            <v>241</v>
          </cell>
          <cell r="B241" t="str">
            <v>계측비</v>
          </cell>
        </row>
        <row r="242">
          <cell r="A242">
            <v>242</v>
          </cell>
          <cell r="B242" t="str">
            <v>계측비</v>
          </cell>
          <cell r="C242" t="str">
            <v>sum</v>
          </cell>
          <cell r="D242">
            <v>1</v>
          </cell>
          <cell r="E242" t="str">
            <v>현장내 비디오촬영</v>
          </cell>
          <cell r="F242" t="str">
            <v>sum</v>
          </cell>
          <cell r="M242">
            <v>1</v>
          </cell>
          <cell r="R242">
            <v>1</v>
          </cell>
        </row>
        <row r="243">
          <cell r="A243">
            <v>243</v>
          </cell>
        </row>
        <row r="244">
          <cell r="A244">
            <v>244</v>
          </cell>
          <cell r="B244" t="str">
            <v>3. 일반구조물공</v>
          </cell>
          <cell r="C244" t="str">
            <v>sum</v>
          </cell>
          <cell r="R244">
            <v>0</v>
          </cell>
        </row>
        <row r="245">
          <cell r="A245">
            <v>245</v>
          </cell>
          <cell r="B245" t="str">
            <v>3.01 현장타설 콘크리트공</v>
          </cell>
          <cell r="C245" t="str">
            <v>sum</v>
          </cell>
          <cell r="R245">
            <v>0</v>
          </cell>
        </row>
        <row r="246">
          <cell r="A246">
            <v>246</v>
          </cell>
          <cell r="B246" t="str">
            <v>구조물지정</v>
          </cell>
        </row>
        <row r="247">
          <cell r="A247">
            <v>247</v>
          </cell>
          <cell r="B247" t="str">
            <v>잡석깔기&gt;구입</v>
          </cell>
          <cell r="C247" t="str">
            <v>m3</v>
          </cell>
          <cell r="D247">
            <v>12</v>
          </cell>
          <cell r="E247" t="str">
            <v>잡석깔기</v>
          </cell>
          <cell r="F247" t="str">
            <v>m3</v>
          </cell>
          <cell r="H247">
            <v>12</v>
          </cell>
          <cell r="R247">
            <v>12</v>
          </cell>
        </row>
        <row r="248">
          <cell r="A248">
            <v>248</v>
          </cell>
        </row>
        <row r="249">
          <cell r="A249">
            <v>249</v>
          </cell>
          <cell r="B249" t="str">
            <v>콘크리트 타설</v>
          </cell>
          <cell r="R249">
            <v>0</v>
          </cell>
        </row>
        <row r="250">
          <cell r="A250">
            <v>250</v>
          </cell>
          <cell r="B250" t="str">
            <v>(무근 콘크리트)</v>
          </cell>
          <cell r="R250">
            <v>0</v>
          </cell>
        </row>
        <row r="251">
          <cell r="A251">
            <v>251</v>
          </cell>
          <cell r="B251" t="str">
            <v>무근 / 기초</v>
          </cell>
          <cell r="C251" t="str">
            <v>m3</v>
          </cell>
          <cell r="D251">
            <v>12</v>
          </cell>
          <cell r="E251" t="str">
            <v>보도 CONCRETE 타설</v>
          </cell>
          <cell r="F251" t="str">
            <v>m3</v>
          </cell>
          <cell r="H251">
            <v>4</v>
          </cell>
          <cell r="R251">
            <v>4</v>
          </cell>
        </row>
        <row r="252">
          <cell r="A252">
            <v>252</v>
          </cell>
          <cell r="E252" t="str">
            <v>기초 CONCRETE 타설</v>
          </cell>
          <cell r="F252" t="str">
            <v>m3</v>
          </cell>
          <cell r="H252">
            <v>8</v>
          </cell>
          <cell r="R252">
            <v>8</v>
          </cell>
        </row>
        <row r="253">
          <cell r="A253">
            <v>253</v>
          </cell>
          <cell r="B253" t="str">
            <v>(철근 콘크리트)</v>
          </cell>
          <cell r="R253">
            <v>0</v>
          </cell>
        </row>
        <row r="254">
          <cell r="A254">
            <v>254</v>
          </cell>
          <cell r="B254" t="str">
            <v>철근 / 바닥 및 보</v>
          </cell>
          <cell r="C254" t="str">
            <v>m3</v>
          </cell>
          <cell r="D254">
            <v>34</v>
          </cell>
          <cell r="E254" t="str">
            <v xml:space="preserve"> 25-240-12&gt;레미콘타설</v>
          </cell>
          <cell r="F254" t="str">
            <v>m3</v>
          </cell>
          <cell r="H254">
            <v>34</v>
          </cell>
          <cell r="R254">
            <v>34</v>
          </cell>
        </row>
        <row r="255">
          <cell r="A255">
            <v>255</v>
          </cell>
          <cell r="B255" t="str">
            <v>철근 / 벽 및 기둥</v>
          </cell>
          <cell r="C255" t="str">
            <v>m3</v>
          </cell>
          <cell r="D255">
            <v>26</v>
          </cell>
          <cell r="E255" t="str">
            <v xml:space="preserve"> 25-240-12&gt;레미콘타설</v>
          </cell>
          <cell r="F255" t="str">
            <v>m3</v>
          </cell>
          <cell r="H255">
            <v>26</v>
          </cell>
          <cell r="R255">
            <v>26</v>
          </cell>
        </row>
        <row r="256">
          <cell r="A256">
            <v>256</v>
          </cell>
          <cell r="R256">
            <v>0</v>
          </cell>
        </row>
        <row r="257">
          <cell r="A257">
            <v>257</v>
          </cell>
          <cell r="B257" t="str">
            <v>거푸집</v>
          </cell>
          <cell r="R257">
            <v>0</v>
          </cell>
        </row>
        <row r="258">
          <cell r="A258">
            <v>258</v>
          </cell>
          <cell r="B258" t="str">
            <v>(거친마감)</v>
          </cell>
          <cell r="R258">
            <v>0</v>
          </cell>
        </row>
        <row r="259">
          <cell r="A259">
            <v>259</v>
          </cell>
          <cell r="B259" t="str">
            <v>거친마감 / 수직면</v>
          </cell>
          <cell r="C259" t="str">
            <v>m2</v>
          </cell>
          <cell r="D259">
            <v>40</v>
          </cell>
          <cell r="E259" t="str">
            <v xml:space="preserve"> 합판6회</v>
          </cell>
          <cell r="F259" t="str">
            <v>m2</v>
          </cell>
          <cell r="H259">
            <v>40</v>
          </cell>
          <cell r="R259">
            <v>40</v>
          </cell>
        </row>
        <row r="260">
          <cell r="A260">
            <v>260</v>
          </cell>
          <cell r="B260" t="str">
            <v>(보통 마감)</v>
          </cell>
          <cell r="R260">
            <v>0</v>
          </cell>
        </row>
        <row r="261">
          <cell r="A261">
            <v>261</v>
          </cell>
          <cell r="B261" t="str">
            <v>보통 마감 / 수평면</v>
          </cell>
          <cell r="C261" t="str">
            <v>m2</v>
          </cell>
          <cell r="D261">
            <v>35</v>
          </cell>
          <cell r="E261" t="str">
            <v xml:space="preserve"> 합판3회&gt;수평면</v>
          </cell>
          <cell r="F261" t="str">
            <v>m2</v>
          </cell>
          <cell r="H261">
            <v>35</v>
          </cell>
          <cell r="R261">
            <v>35</v>
          </cell>
        </row>
        <row r="262">
          <cell r="A262">
            <v>262</v>
          </cell>
          <cell r="B262" t="str">
            <v>보통 마감 / 경사면</v>
          </cell>
          <cell r="C262" t="str">
            <v>m2</v>
          </cell>
          <cell r="D262">
            <v>11</v>
          </cell>
          <cell r="E262" t="str">
            <v xml:space="preserve"> 합판3회&gt;경사면</v>
          </cell>
          <cell r="F262" t="str">
            <v>m2</v>
          </cell>
          <cell r="H262">
            <v>11</v>
          </cell>
          <cell r="R262">
            <v>11</v>
          </cell>
        </row>
        <row r="263">
          <cell r="A263">
            <v>263</v>
          </cell>
          <cell r="B263" t="str">
            <v>보통 마감 / 수직면</v>
          </cell>
          <cell r="C263" t="str">
            <v>m2</v>
          </cell>
          <cell r="D263">
            <v>184</v>
          </cell>
          <cell r="E263" t="str">
            <v xml:space="preserve"> 합판3회&gt;수직면</v>
          </cell>
          <cell r="F263" t="str">
            <v>m2</v>
          </cell>
          <cell r="H263">
            <v>184</v>
          </cell>
          <cell r="R263">
            <v>184</v>
          </cell>
        </row>
        <row r="264">
          <cell r="A264">
            <v>264</v>
          </cell>
          <cell r="R264">
            <v>0</v>
          </cell>
        </row>
        <row r="265">
          <cell r="A265">
            <v>265</v>
          </cell>
          <cell r="B265" t="str">
            <v>철근가공/조립</v>
          </cell>
          <cell r="R265">
            <v>0</v>
          </cell>
        </row>
        <row r="266">
          <cell r="A266">
            <v>266</v>
          </cell>
          <cell r="B266" t="str">
            <v>(이형철근/연강)</v>
          </cell>
          <cell r="R266">
            <v>0</v>
          </cell>
        </row>
        <row r="267">
          <cell r="A267">
            <v>267</v>
          </cell>
          <cell r="B267" t="str">
            <v>이형철근 / 연강 / D13MM</v>
          </cell>
          <cell r="C267" t="str">
            <v>ton</v>
          </cell>
          <cell r="D267">
            <v>4.4400000000000004</v>
          </cell>
          <cell r="E267" t="str">
            <v>철근가공조립&gt;복잡&gt;D13mm</v>
          </cell>
          <cell r="F267" t="str">
            <v>ton</v>
          </cell>
          <cell r="H267">
            <v>4.4400000000000004</v>
          </cell>
          <cell r="R267">
            <v>4.4400000000000004</v>
          </cell>
        </row>
        <row r="268">
          <cell r="A268">
            <v>268</v>
          </cell>
          <cell r="B268" t="str">
            <v>이형철근 / 연강 / D16~25MM</v>
          </cell>
          <cell r="C268" t="str">
            <v>ton</v>
          </cell>
          <cell r="D268">
            <v>10.307</v>
          </cell>
          <cell r="E268" t="str">
            <v>철근가공조립&gt;복잡&gt;D16-25mm</v>
          </cell>
          <cell r="F268" t="str">
            <v>ton</v>
          </cell>
          <cell r="H268">
            <v>10.307</v>
          </cell>
          <cell r="R268">
            <v>10.307</v>
          </cell>
        </row>
        <row r="269">
          <cell r="A269">
            <v>269</v>
          </cell>
        </row>
        <row r="270">
          <cell r="A270">
            <v>270</v>
          </cell>
          <cell r="B270" t="str">
            <v>3.02 콘크리트 부대공</v>
          </cell>
          <cell r="C270" t="str">
            <v>sum</v>
          </cell>
          <cell r="R270">
            <v>0</v>
          </cell>
        </row>
        <row r="271">
          <cell r="A271">
            <v>271</v>
          </cell>
          <cell r="B271" t="str">
            <v>매입 부속물</v>
          </cell>
          <cell r="R271">
            <v>0</v>
          </cell>
        </row>
        <row r="272">
          <cell r="A272">
            <v>272</v>
          </cell>
          <cell r="B272" t="str">
            <v>관로구방수장치/D175mm</v>
          </cell>
          <cell r="C272" t="str">
            <v>nr</v>
          </cell>
          <cell r="D272">
            <v>1</v>
          </cell>
          <cell r="E272" t="str">
            <v>관로구방수장치&gt;D175mm</v>
          </cell>
          <cell r="F272" t="str">
            <v>개소</v>
          </cell>
          <cell r="G272">
            <v>1</v>
          </cell>
          <cell r="R272">
            <v>1</v>
          </cell>
        </row>
        <row r="273">
          <cell r="A273">
            <v>273</v>
          </cell>
        </row>
        <row r="274">
          <cell r="A274">
            <v>274</v>
          </cell>
          <cell r="B274" t="str">
            <v>신구콘크리트 접합</v>
          </cell>
          <cell r="R274">
            <v>0</v>
          </cell>
        </row>
        <row r="275">
          <cell r="A275">
            <v>275</v>
          </cell>
          <cell r="E275" t="str">
            <v>1. 기설잔력구</v>
          </cell>
        </row>
        <row r="276">
          <cell r="A276">
            <v>276</v>
          </cell>
          <cell r="B276" t="str">
            <v>신구콘크리트 접합</v>
          </cell>
          <cell r="C276" t="str">
            <v>sum</v>
          </cell>
          <cell r="D276">
            <v>1</v>
          </cell>
          <cell r="E276" t="str">
            <v>기설 구조물 철거(전력구)</v>
          </cell>
          <cell r="F276" t="str">
            <v>식</v>
          </cell>
          <cell r="M276">
            <v>1</v>
          </cell>
          <cell r="R276">
            <v>1</v>
          </cell>
        </row>
        <row r="277">
          <cell r="A277">
            <v>277</v>
          </cell>
          <cell r="E277" t="str">
            <v>케이블 보호(전력구)</v>
          </cell>
          <cell r="F277" t="str">
            <v>m</v>
          </cell>
          <cell r="M277">
            <v>8</v>
          </cell>
          <cell r="R277">
            <v>8</v>
          </cell>
        </row>
        <row r="278">
          <cell r="A278">
            <v>278</v>
          </cell>
          <cell r="E278" t="str">
            <v>2. 기설수직구</v>
          </cell>
          <cell r="R278">
            <v>0</v>
          </cell>
        </row>
        <row r="279">
          <cell r="A279">
            <v>279</v>
          </cell>
          <cell r="E279" t="str">
            <v>기설 구조물 철거(기설수직구)</v>
          </cell>
          <cell r="F279" t="str">
            <v>식</v>
          </cell>
          <cell r="M279">
            <v>1</v>
          </cell>
          <cell r="R279">
            <v>1</v>
          </cell>
        </row>
        <row r="280">
          <cell r="A280">
            <v>280</v>
          </cell>
          <cell r="E280" t="str">
            <v>케이블 보호(기설수직구)</v>
          </cell>
          <cell r="F280" t="str">
            <v>식</v>
          </cell>
          <cell r="M280">
            <v>1</v>
          </cell>
          <cell r="R280">
            <v>1</v>
          </cell>
        </row>
        <row r="281">
          <cell r="A281">
            <v>281</v>
          </cell>
          <cell r="E281" t="str">
            <v>철근 콘크리트 깨기(인력)</v>
          </cell>
          <cell r="F281" t="str">
            <v>m3</v>
          </cell>
          <cell r="M281">
            <v>12</v>
          </cell>
          <cell r="R281">
            <v>12</v>
          </cell>
        </row>
        <row r="282">
          <cell r="A282">
            <v>282</v>
          </cell>
          <cell r="E282" t="str">
            <v>사다리 제작,설치,철거</v>
          </cell>
          <cell r="F282" t="str">
            <v>m</v>
          </cell>
          <cell r="M282">
            <v>6</v>
          </cell>
          <cell r="R282">
            <v>6</v>
          </cell>
        </row>
        <row r="283">
          <cell r="A283">
            <v>283</v>
          </cell>
          <cell r="E283" t="str">
            <v>기설수직구 계단설치</v>
          </cell>
          <cell r="F283" t="str">
            <v>식</v>
          </cell>
          <cell r="M283">
            <v>1</v>
          </cell>
          <cell r="R283">
            <v>1</v>
          </cell>
        </row>
        <row r="284">
          <cell r="A284">
            <v>284</v>
          </cell>
          <cell r="E284" t="str">
            <v>우레탄방수</v>
          </cell>
          <cell r="F284" t="str">
            <v>m</v>
          </cell>
          <cell r="M284">
            <v>30</v>
          </cell>
          <cell r="R284">
            <v>30</v>
          </cell>
        </row>
        <row r="285">
          <cell r="A285">
            <v>285</v>
          </cell>
          <cell r="B285" t="str">
            <v>3.04 강구조공</v>
          </cell>
          <cell r="C285" t="str">
            <v>sum</v>
          </cell>
          <cell r="R285">
            <v>0</v>
          </cell>
        </row>
        <row r="286">
          <cell r="A286">
            <v>286</v>
          </cell>
          <cell r="B286" t="str">
            <v>잡철물및부대철물</v>
          </cell>
          <cell r="R286">
            <v>0</v>
          </cell>
        </row>
        <row r="287">
          <cell r="A287">
            <v>287</v>
          </cell>
          <cell r="B287" t="str">
            <v>(그레이팅)</v>
          </cell>
          <cell r="R287">
            <v>0</v>
          </cell>
        </row>
        <row r="288">
          <cell r="A288">
            <v>288</v>
          </cell>
          <cell r="B288" t="str">
            <v>그레이팅/I-75</v>
          </cell>
          <cell r="C288" t="str">
            <v>m2</v>
          </cell>
          <cell r="D288">
            <v>26</v>
          </cell>
          <cell r="E288" t="str">
            <v>내부용 그레이팅 설치 &gt;1.5x1.2</v>
          </cell>
          <cell r="F288" t="str">
            <v>개소</v>
          </cell>
          <cell r="G288">
            <v>11</v>
          </cell>
          <cell r="R288">
            <v>11</v>
          </cell>
        </row>
        <row r="289">
          <cell r="A289">
            <v>289</v>
          </cell>
          <cell r="E289" t="str">
            <v>내부용 그레이팅 설치 &gt;1.0x1.0</v>
          </cell>
          <cell r="F289" t="str">
            <v>개소</v>
          </cell>
          <cell r="G289">
            <v>1</v>
          </cell>
          <cell r="R289">
            <v>1</v>
          </cell>
        </row>
        <row r="290">
          <cell r="A290">
            <v>290</v>
          </cell>
          <cell r="E290" t="str">
            <v>환기구 그레이팅 설치 &gt;3.5x2.0</v>
          </cell>
          <cell r="F290" t="str">
            <v>개소</v>
          </cell>
          <cell r="H290">
            <v>1</v>
          </cell>
          <cell r="R290">
            <v>1</v>
          </cell>
        </row>
        <row r="291">
          <cell r="A291">
            <v>291</v>
          </cell>
          <cell r="B291" t="str">
            <v>(난간)</v>
          </cell>
          <cell r="R291">
            <v>0</v>
          </cell>
        </row>
        <row r="292">
          <cell r="A292">
            <v>292</v>
          </cell>
          <cell r="B292" t="str">
            <v>난간/스테인레스강관 Φ38.1</v>
          </cell>
          <cell r="C292" t="str">
            <v>m</v>
          </cell>
          <cell r="D292">
            <v>290</v>
          </cell>
          <cell r="E292" t="str">
            <v>방호난간설치(수평)</v>
          </cell>
          <cell r="F292" t="str">
            <v>m</v>
          </cell>
          <cell r="G292">
            <v>229</v>
          </cell>
          <cell r="R292">
            <v>229</v>
          </cell>
        </row>
        <row r="293">
          <cell r="A293">
            <v>293</v>
          </cell>
          <cell r="E293" t="str">
            <v>방호난간설치(경사)</v>
          </cell>
          <cell r="F293" t="str">
            <v>m</v>
          </cell>
          <cell r="G293">
            <v>61</v>
          </cell>
          <cell r="R293">
            <v>61</v>
          </cell>
        </row>
        <row r="294">
          <cell r="A294">
            <v>294</v>
          </cell>
          <cell r="R294">
            <v>0</v>
          </cell>
        </row>
        <row r="295">
          <cell r="A295">
            <v>295</v>
          </cell>
          <cell r="B295" t="str">
            <v>3.05 구조물 부대공</v>
          </cell>
          <cell r="C295" t="str">
            <v>sum</v>
          </cell>
          <cell r="R295">
            <v>0</v>
          </cell>
        </row>
        <row r="296">
          <cell r="A296">
            <v>296</v>
          </cell>
          <cell r="B296" t="str">
            <v>방수공</v>
          </cell>
          <cell r="R296">
            <v>0</v>
          </cell>
        </row>
        <row r="297">
          <cell r="A297">
            <v>297</v>
          </cell>
          <cell r="B297" t="str">
            <v>(개량아스팔트쉬트)</v>
          </cell>
          <cell r="R297">
            <v>0</v>
          </cell>
        </row>
        <row r="298">
          <cell r="A298">
            <v>298</v>
          </cell>
          <cell r="B298" t="str">
            <v>개량아스팔트쉬트/수평면&gt;2.5~3t</v>
          </cell>
          <cell r="C298" t="str">
            <v>m2</v>
          </cell>
          <cell r="D298">
            <v>107</v>
          </cell>
          <cell r="E298" t="str">
            <v>시트방수&gt;상,하부</v>
          </cell>
          <cell r="F298" t="str">
            <v>m2</v>
          </cell>
          <cell r="H298">
            <v>107</v>
          </cell>
          <cell r="R298">
            <v>107</v>
          </cell>
        </row>
        <row r="299">
          <cell r="A299">
            <v>299</v>
          </cell>
          <cell r="B299" t="str">
            <v>개량아스팔트쉬트/수직면&gt;2.5~3t</v>
          </cell>
          <cell r="C299" t="str">
            <v>m2</v>
          </cell>
          <cell r="D299">
            <v>103</v>
          </cell>
          <cell r="E299" t="str">
            <v>시트방수&gt;벽체</v>
          </cell>
          <cell r="F299" t="str">
            <v>m2</v>
          </cell>
          <cell r="H299">
            <v>103</v>
          </cell>
          <cell r="R299">
            <v>103</v>
          </cell>
        </row>
        <row r="300">
          <cell r="A300">
            <v>300</v>
          </cell>
        </row>
        <row r="301">
          <cell r="A301">
            <v>301</v>
          </cell>
          <cell r="B301" t="str">
            <v>전기통신공</v>
          </cell>
          <cell r="R301">
            <v>0</v>
          </cell>
        </row>
        <row r="302">
          <cell r="A302">
            <v>302</v>
          </cell>
          <cell r="B302" t="str">
            <v>(접지설비)</v>
          </cell>
          <cell r="R302">
            <v>0</v>
          </cell>
        </row>
        <row r="303">
          <cell r="A303">
            <v>303</v>
          </cell>
          <cell r="B303" t="str">
            <v>접지선</v>
          </cell>
          <cell r="C303" t="str">
            <v>m</v>
          </cell>
          <cell r="D303">
            <v>195</v>
          </cell>
          <cell r="E303" t="str">
            <v>접지선매설</v>
          </cell>
          <cell r="F303" t="str">
            <v>m</v>
          </cell>
          <cell r="I303">
            <v>195</v>
          </cell>
          <cell r="R303">
            <v>195</v>
          </cell>
        </row>
        <row r="304">
          <cell r="A304">
            <v>304</v>
          </cell>
          <cell r="B304" t="str">
            <v>접지동봉</v>
          </cell>
          <cell r="C304" t="str">
            <v>nr</v>
          </cell>
          <cell r="D304">
            <v>8</v>
          </cell>
          <cell r="E304" t="str">
            <v>접지동봉설치</v>
          </cell>
          <cell r="F304" t="str">
            <v>ea</v>
          </cell>
          <cell r="I304">
            <v>8</v>
          </cell>
          <cell r="R304">
            <v>8</v>
          </cell>
        </row>
        <row r="305">
          <cell r="A305">
            <v>305</v>
          </cell>
          <cell r="B305" t="str">
            <v>접지연결동봉</v>
          </cell>
          <cell r="C305" t="str">
            <v>nr</v>
          </cell>
          <cell r="D305">
            <v>4</v>
          </cell>
          <cell r="E305" t="str">
            <v>접지연결동봉</v>
          </cell>
          <cell r="F305" t="str">
            <v>ea</v>
          </cell>
          <cell r="I305">
            <v>4</v>
          </cell>
          <cell r="R305">
            <v>4</v>
          </cell>
        </row>
        <row r="306">
          <cell r="A306">
            <v>306</v>
          </cell>
          <cell r="B306" t="str">
            <v>접지슬리브</v>
          </cell>
          <cell r="C306" t="str">
            <v>nr</v>
          </cell>
          <cell r="D306">
            <v>58</v>
          </cell>
          <cell r="E306" t="str">
            <v>접지슬리브설치(150*150)</v>
          </cell>
          <cell r="F306" t="str">
            <v>ea</v>
          </cell>
          <cell r="I306">
            <v>58</v>
          </cell>
          <cell r="R306">
            <v>58</v>
          </cell>
        </row>
        <row r="307">
          <cell r="A307">
            <v>307</v>
          </cell>
          <cell r="B307" t="str">
            <v>접지슬리브</v>
          </cell>
          <cell r="C307" t="str">
            <v>nr</v>
          </cell>
          <cell r="D307">
            <v>8</v>
          </cell>
          <cell r="E307" t="str">
            <v>접지슬리브설치(150*38)</v>
          </cell>
          <cell r="F307" t="str">
            <v>ea</v>
          </cell>
          <cell r="I307">
            <v>8</v>
          </cell>
          <cell r="R307">
            <v>8</v>
          </cell>
        </row>
        <row r="308">
          <cell r="A308">
            <v>308</v>
          </cell>
        </row>
        <row r="309">
          <cell r="A309">
            <v>309</v>
          </cell>
          <cell r="R309">
            <v>0</v>
          </cell>
        </row>
        <row r="310">
          <cell r="A310">
            <v>310</v>
          </cell>
          <cell r="B310" t="str">
            <v>4. 배수/포장공</v>
          </cell>
          <cell r="C310" t="str">
            <v>sum</v>
          </cell>
          <cell r="R310">
            <v>0</v>
          </cell>
        </row>
        <row r="311">
          <cell r="A311">
            <v>311</v>
          </cell>
          <cell r="B311" t="str">
            <v>4.03 보조기층</v>
          </cell>
          <cell r="C311" t="str">
            <v>sum</v>
          </cell>
          <cell r="R311">
            <v>0</v>
          </cell>
        </row>
        <row r="312">
          <cell r="A312">
            <v>312</v>
          </cell>
          <cell r="B312" t="str">
            <v>선택재료층</v>
          </cell>
          <cell r="R312">
            <v>0</v>
          </cell>
        </row>
        <row r="313">
          <cell r="A313">
            <v>313</v>
          </cell>
          <cell r="B313" t="str">
            <v>(혼합골재)</v>
          </cell>
          <cell r="R313">
            <v>0</v>
          </cell>
        </row>
        <row r="314">
          <cell r="A314">
            <v>314</v>
          </cell>
          <cell r="B314" t="str">
            <v>혼합골재 / 두께 30~40cm</v>
          </cell>
          <cell r="C314" t="str">
            <v>m3</v>
          </cell>
          <cell r="D314">
            <v>5</v>
          </cell>
          <cell r="E314" t="str">
            <v>혼합기층포설및다짐&gt;인력,T=40cm</v>
          </cell>
          <cell r="F314" t="str">
            <v>m3</v>
          </cell>
          <cell r="M314">
            <v>5</v>
          </cell>
          <cell r="R314">
            <v>5</v>
          </cell>
        </row>
        <row r="315">
          <cell r="A315">
            <v>315</v>
          </cell>
        </row>
        <row r="316">
          <cell r="A316">
            <v>316</v>
          </cell>
          <cell r="B316" t="str">
            <v>보조기층</v>
          </cell>
          <cell r="R316">
            <v>0</v>
          </cell>
        </row>
        <row r="317">
          <cell r="A317">
            <v>317</v>
          </cell>
          <cell r="B317" t="str">
            <v>(혼합골재)</v>
          </cell>
          <cell r="R317">
            <v>0</v>
          </cell>
        </row>
        <row r="318">
          <cell r="A318">
            <v>318</v>
          </cell>
          <cell r="B318" t="str">
            <v>혼합골재 / 두께 15~20cm</v>
          </cell>
          <cell r="C318" t="str">
            <v>m3</v>
          </cell>
          <cell r="D318">
            <v>2</v>
          </cell>
          <cell r="E318" t="str">
            <v>보조기층포설및다짐&gt;인력,T=20cm</v>
          </cell>
          <cell r="F318" t="str">
            <v>m3</v>
          </cell>
          <cell r="M318">
            <v>2</v>
          </cell>
          <cell r="R318">
            <v>2</v>
          </cell>
        </row>
        <row r="319">
          <cell r="A319">
            <v>319</v>
          </cell>
          <cell r="R319">
            <v>0</v>
          </cell>
        </row>
        <row r="320">
          <cell r="A320">
            <v>320</v>
          </cell>
          <cell r="B320" t="str">
            <v>4.04 아스콘포장</v>
          </cell>
          <cell r="C320" t="str">
            <v>sum</v>
          </cell>
          <cell r="R320">
            <v>0</v>
          </cell>
        </row>
        <row r="321">
          <cell r="A321">
            <v>321</v>
          </cell>
          <cell r="B321" t="str">
            <v>프라임코팅</v>
          </cell>
          <cell r="R321">
            <v>0</v>
          </cell>
        </row>
        <row r="322">
          <cell r="A322">
            <v>322</v>
          </cell>
          <cell r="B322" t="str">
            <v>일반구간</v>
          </cell>
          <cell r="C322" t="str">
            <v>m2</v>
          </cell>
          <cell r="D322">
            <v>12</v>
          </cell>
          <cell r="E322" t="str">
            <v>프라임코팅&gt;RSC-3</v>
          </cell>
          <cell r="F322" t="str">
            <v>m2</v>
          </cell>
          <cell r="M322">
            <v>12</v>
          </cell>
          <cell r="R322">
            <v>12</v>
          </cell>
        </row>
        <row r="323">
          <cell r="A323">
            <v>323</v>
          </cell>
          <cell r="R323">
            <v>0</v>
          </cell>
        </row>
        <row r="324">
          <cell r="A324">
            <v>324</v>
          </cell>
          <cell r="B324" t="str">
            <v>택코팅</v>
          </cell>
          <cell r="R324">
            <v>0</v>
          </cell>
        </row>
        <row r="325">
          <cell r="A325">
            <v>325</v>
          </cell>
          <cell r="B325" t="str">
            <v>일반구간</v>
          </cell>
          <cell r="C325" t="str">
            <v>m2</v>
          </cell>
          <cell r="D325">
            <v>12</v>
          </cell>
          <cell r="E325" t="str">
            <v>택고팅&gt;RSC-4</v>
          </cell>
          <cell r="F325" t="str">
            <v>m2</v>
          </cell>
          <cell r="M325">
            <v>12</v>
          </cell>
          <cell r="R325">
            <v>12</v>
          </cell>
        </row>
        <row r="326">
          <cell r="A326">
            <v>326</v>
          </cell>
          <cell r="R326">
            <v>0</v>
          </cell>
        </row>
        <row r="327">
          <cell r="A327">
            <v>327</v>
          </cell>
          <cell r="B327" t="str">
            <v>기층(ASCON)</v>
          </cell>
          <cell r="R327">
            <v>0</v>
          </cell>
        </row>
        <row r="328">
          <cell r="A328">
            <v>328</v>
          </cell>
          <cell r="B328" t="str">
            <v>두께 10~15cm</v>
          </cell>
          <cell r="C328" t="str">
            <v>m2</v>
          </cell>
          <cell r="D328">
            <v>12</v>
          </cell>
          <cell r="E328" t="str">
            <v>기층포설 및 다짐</v>
          </cell>
          <cell r="F328" t="str">
            <v>m2</v>
          </cell>
          <cell r="M328">
            <v>12</v>
          </cell>
          <cell r="R328">
            <v>12</v>
          </cell>
        </row>
        <row r="329">
          <cell r="A329">
            <v>329</v>
          </cell>
          <cell r="R329">
            <v>0</v>
          </cell>
        </row>
        <row r="330">
          <cell r="A330">
            <v>330</v>
          </cell>
          <cell r="B330" t="str">
            <v>표층(ASCON)</v>
          </cell>
          <cell r="R330">
            <v>0</v>
          </cell>
        </row>
        <row r="331">
          <cell r="A331">
            <v>331</v>
          </cell>
          <cell r="B331" t="str">
            <v>두께 3~6cm</v>
          </cell>
          <cell r="C331" t="str">
            <v>m2</v>
          </cell>
          <cell r="D331">
            <v>12</v>
          </cell>
          <cell r="E331" t="str">
            <v>표층포설 및 다짐</v>
          </cell>
          <cell r="F331" t="str">
            <v>m2</v>
          </cell>
          <cell r="M331">
            <v>12</v>
          </cell>
          <cell r="R331">
            <v>12</v>
          </cell>
        </row>
        <row r="332">
          <cell r="A332">
            <v>332</v>
          </cell>
          <cell r="R332">
            <v>0</v>
          </cell>
        </row>
        <row r="333">
          <cell r="A333">
            <v>333</v>
          </cell>
          <cell r="B333" t="str">
            <v>4.06 포장부대공</v>
          </cell>
          <cell r="C333" t="str">
            <v>sum</v>
          </cell>
          <cell r="R333">
            <v>0</v>
          </cell>
        </row>
        <row r="334">
          <cell r="A334">
            <v>334</v>
          </cell>
          <cell r="B334" t="str">
            <v>경계석</v>
          </cell>
          <cell r="R334">
            <v>0</v>
          </cell>
        </row>
        <row r="335">
          <cell r="A335">
            <v>335</v>
          </cell>
          <cell r="B335" t="str">
            <v>(화강석)</v>
          </cell>
          <cell r="R335">
            <v>0</v>
          </cell>
        </row>
        <row r="336">
          <cell r="A336">
            <v>336</v>
          </cell>
          <cell r="B336" t="str">
            <v>화강석/보차도용(200x300)</v>
          </cell>
          <cell r="C336" t="str">
            <v>m</v>
          </cell>
          <cell r="D336">
            <v>89</v>
          </cell>
          <cell r="E336" t="str">
            <v>보차도 경계 블럭 설치,철거</v>
          </cell>
          <cell r="F336" t="str">
            <v>m</v>
          </cell>
          <cell r="M336">
            <v>89</v>
          </cell>
          <cell r="R336">
            <v>89</v>
          </cell>
        </row>
        <row r="337">
          <cell r="A337">
            <v>337</v>
          </cell>
          <cell r="B337" t="str">
            <v>화강석/도로용(150x150)</v>
          </cell>
          <cell r="C337" t="str">
            <v>m</v>
          </cell>
          <cell r="D337">
            <v>28</v>
          </cell>
          <cell r="E337" t="str">
            <v>보도경계석 설치,철거</v>
          </cell>
          <cell r="F337" t="str">
            <v>m</v>
          </cell>
          <cell r="M337">
            <v>28</v>
          </cell>
          <cell r="R337">
            <v>28</v>
          </cell>
        </row>
        <row r="338">
          <cell r="A338">
            <v>338</v>
          </cell>
          <cell r="R338">
            <v>0</v>
          </cell>
        </row>
        <row r="339">
          <cell r="A339">
            <v>339</v>
          </cell>
          <cell r="B339" t="str">
            <v>보도블럭포장</v>
          </cell>
          <cell r="R339">
            <v>0</v>
          </cell>
        </row>
        <row r="340">
          <cell r="A340">
            <v>340</v>
          </cell>
          <cell r="B340" t="str">
            <v>(소형고압블럭)</v>
          </cell>
          <cell r="R340">
            <v>0</v>
          </cell>
        </row>
        <row r="341">
          <cell r="A341">
            <v>341</v>
          </cell>
          <cell r="B341" t="str">
            <v>소형고압블럭/두께60mm/흑색,적색</v>
          </cell>
          <cell r="C341" t="str">
            <v>m2</v>
          </cell>
          <cell r="D341">
            <v>194</v>
          </cell>
          <cell r="E341" t="str">
            <v>소형 고압블럭 설치,철거</v>
          </cell>
          <cell r="F341" t="str">
            <v>m2</v>
          </cell>
          <cell r="M341">
            <v>194</v>
          </cell>
          <cell r="R341">
            <v>194</v>
          </cell>
        </row>
        <row r="342">
          <cell r="A342">
            <v>342</v>
          </cell>
          <cell r="R342">
            <v>0</v>
          </cell>
        </row>
        <row r="343">
          <cell r="A343">
            <v>343</v>
          </cell>
          <cell r="B343" t="str">
            <v>교통시설공</v>
          </cell>
          <cell r="R343">
            <v>0</v>
          </cell>
        </row>
        <row r="344">
          <cell r="A344">
            <v>344</v>
          </cell>
          <cell r="B344" t="str">
            <v>(표식)</v>
          </cell>
          <cell r="R344">
            <v>0</v>
          </cell>
        </row>
        <row r="345">
          <cell r="A345">
            <v>345</v>
          </cell>
          <cell r="B345" t="str">
            <v>차선도색/백색</v>
          </cell>
          <cell r="C345" t="str">
            <v>m2</v>
          </cell>
          <cell r="D345">
            <v>7</v>
          </cell>
          <cell r="E345" t="str">
            <v>차선도색</v>
          </cell>
          <cell r="F345" t="str">
            <v>m2</v>
          </cell>
          <cell r="M345">
            <v>7</v>
          </cell>
          <cell r="R345">
            <v>7</v>
          </cell>
        </row>
        <row r="346">
          <cell r="A346">
            <v>346</v>
          </cell>
          <cell r="R346">
            <v>0</v>
          </cell>
        </row>
        <row r="347">
          <cell r="A347">
            <v>347</v>
          </cell>
          <cell r="B347" t="str">
            <v>6. 터널굴착공</v>
          </cell>
          <cell r="C347" t="str">
            <v>sum</v>
          </cell>
          <cell r="R347">
            <v>0</v>
          </cell>
        </row>
        <row r="348">
          <cell r="A348">
            <v>348</v>
          </cell>
          <cell r="B348" t="str">
            <v>6.04 Semi Shield 터널축조</v>
          </cell>
          <cell r="R348">
            <v>0</v>
          </cell>
        </row>
        <row r="349">
          <cell r="A349">
            <v>349</v>
          </cell>
          <cell r="B349" t="str">
            <v>콘크리트 추진관(1종)</v>
          </cell>
          <cell r="R349">
            <v>0</v>
          </cell>
        </row>
        <row r="350">
          <cell r="A350">
            <v>350</v>
          </cell>
          <cell r="B350" t="str">
            <v>(추진관 강도 fck= 700kg/cm2)</v>
          </cell>
        </row>
        <row r="351">
          <cell r="A351">
            <v>351</v>
          </cell>
          <cell r="B351" t="str">
            <v>내경 Φ3000</v>
          </cell>
          <cell r="C351" t="str">
            <v>m</v>
          </cell>
          <cell r="D351">
            <v>671.94</v>
          </cell>
          <cell r="E351" t="str">
            <v>(1) 관추진공사</v>
          </cell>
          <cell r="R351">
            <v>0</v>
          </cell>
        </row>
        <row r="352">
          <cell r="A352">
            <v>352</v>
          </cell>
          <cell r="E352" t="str">
            <v>초기 굴진</v>
          </cell>
          <cell r="F352" t="str">
            <v>m</v>
          </cell>
          <cell r="J352">
            <v>13.59</v>
          </cell>
          <cell r="R352">
            <v>13.59</v>
          </cell>
        </row>
        <row r="353">
          <cell r="A353">
            <v>353</v>
          </cell>
          <cell r="E353" t="str">
            <v>본 굴진</v>
          </cell>
          <cell r="F353" t="str">
            <v>m</v>
          </cell>
          <cell r="J353">
            <v>649.62</v>
          </cell>
          <cell r="R353">
            <v>649.62</v>
          </cell>
        </row>
        <row r="354">
          <cell r="A354">
            <v>354</v>
          </cell>
          <cell r="E354" t="str">
            <v>도달 굴진</v>
          </cell>
          <cell r="F354" t="str">
            <v>m</v>
          </cell>
          <cell r="J354">
            <v>8.73</v>
          </cell>
          <cell r="R354">
            <v>8.73</v>
          </cell>
        </row>
        <row r="355">
          <cell r="A355">
            <v>355</v>
          </cell>
          <cell r="E355" t="str">
            <v>기계 손료</v>
          </cell>
          <cell r="F355" t="str">
            <v>식</v>
          </cell>
          <cell r="J355">
            <v>1</v>
          </cell>
          <cell r="R355">
            <v>1</v>
          </cell>
        </row>
        <row r="356">
          <cell r="A356">
            <v>356</v>
          </cell>
          <cell r="E356" t="str">
            <v>(2) 관JOINT 마감공사</v>
          </cell>
          <cell r="R356">
            <v>0</v>
          </cell>
        </row>
        <row r="357">
          <cell r="A357">
            <v>357</v>
          </cell>
          <cell r="E357" t="str">
            <v>관조인트마감</v>
          </cell>
          <cell r="F357" t="str">
            <v>개소</v>
          </cell>
          <cell r="J357">
            <v>280</v>
          </cell>
          <cell r="R357">
            <v>280</v>
          </cell>
        </row>
        <row r="358">
          <cell r="A358">
            <v>358</v>
          </cell>
          <cell r="E358" t="str">
            <v>수팽창지수재 설치</v>
          </cell>
          <cell r="F358" t="str">
            <v>m</v>
          </cell>
          <cell r="J358">
            <v>2858</v>
          </cell>
          <cell r="R358">
            <v>2858</v>
          </cell>
        </row>
        <row r="359">
          <cell r="A359">
            <v>359</v>
          </cell>
          <cell r="E359" t="str">
            <v>(3) 주입공사</v>
          </cell>
          <cell r="R359">
            <v>0</v>
          </cell>
        </row>
        <row r="360">
          <cell r="A360">
            <v>360</v>
          </cell>
          <cell r="E360" t="str">
            <v>활재 및 이입재 주입</v>
          </cell>
          <cell r="F360" t="str">
            <v>m</v>
          </cell>
          <cell r="J360">
            <v>671</v>
          </cell>
          <cell r="R360">
            <v>671</v>
          </cell>
        </row>
        <row r="361">
          <cell r="A361">
            <v>361</v>
          </cell>
          <cell r="E361" t="str">
            <v>(4) 추진설비공사</v>
          </cell>
          <cell r="R361">
            <v>0</v>
          </cell>
        </row>
        <row r="362">
          <cell r="A362">
            <v>362</v>
          </cell>
          <cell r="E362" t="str">
            <v>발진 기지 설치,철거</v>
          </cell>
          <cell r="F362" t="str">
            <v>개소</v>
          </cell>
          <cell r="J362">
            <v>1</v>
          </cell>
          <cell r="R362">
            <v>1</v>
          </cell>
        </row>
        <row r="363">
          <cell r="A363">
            <v>363</v>
          </cell>
          <cell r="E363" t="str">
            <v>도달 기지 설치,철거</v>
          </cell>
          <cell r="F363" t="str">
            <v>개소</v>
          </cell>
          <cell r="J363">
            <v>1</v>
          </cell>
          <cell r="R363">
            <v>1</v>
          </cell>
        </row>
        <row r="364">
          <cell r="A364">
            <v>364</v>
          </cell>
          <cell r="E364" t="str">
            <v>중압장치설비 설치,철거</v>
          </cell>
          <cell r="F364" t="str">
            <v>개소</v>
          </cell>
          <cell r="J364">
            <v>8</v>
          </cell>
          <cell r="R364">
            <v>8</v>
          </cell>
        </row>
        <row r="365">
          <cell r="A365">
            <v>365</v>
          </cell>
          <cell r="E365" t="str">
            <v>(5) 송배니설비공사</v>
          </cell>
          <cell r="R365">
            <v>0</v>
          </cell>
        </row>
        <row r="366">
          <cell r="A366">
            <v>366</v>
          </cell>
          <cell r="E366" t="str">
            <v>송,배니관 설치,철거</v>
          </cell>
          <cell r="F366" t="str">
            <v>m</v>
          </cell>
          <cell r="J366">
            <v>1476</v>
          </cell>
          <cell r="R366">
            <v>1476</v>
          </cell>
        </row>
        <row r="367">
          <cell r="A367">
            <v>367</v>
          </cell>
          <cell r="E367" t="str">
            <v>송,배니PUMP 거치,철거</v>
          </cell>
          <cell r="F367" t="str">
            <v>대</v>
          </cell>
          <cell r="J367">
            <v>1</v>
          </cell>
          <cell r="R367">
            <v>1</v>
          </cell>
        </row>
        <row r="368">
          <cell r="A368">
            <v>368</v>
          </cell>
          <cell r="E368" t="str">
            <v>중간PUMP 거치,철거</v>
          </cell>
          <cell r="F368" t="str">
            <v>대</v>
          </cell>
          <cell r="J368">
            <v>3</v>
          </cell>
          <cell r="R368">
            <v>3</v>
          </cell>
        </row>
        <row r="369">
          <cell r="A369">
            <v>369</v>
          </cell>
          <cell r="E369" t="str">
            <v>조작제어회선 설치,철거</v>
          </cell>
          <cell r="F369" t="str">
            <v>개소</v>
          </cell>
          <cell r="J369">
            <v>1</v>
          </cell>
          <cell r="R369">
            <v>1</v>
          </cell>
        </row>
        <row r="370">
          <cell r="A370">
            <v>370</v>
          </cell>
          <cell r="E370" t="str">
            <v>(6) 부대공</v>
          </cell>
          <cell r="R370">
            <v>0</v>
          </cell>
        </row>
        <row r="371">
          <cell r="A371">
            <v>371</v>
          </cell>
          <cell r="E371" t="str">
            <v>이수교환</v>
          </cell>
          <cell r="F371" t="str">
            <v>m</v>
          </cell>
          <cell r="J371">
            <v>671</v>
          </cell>
          <cell r="R371">
            <v>671</v>
          </cell>
        </row>
        <row r="372">
          <cell r="A372">
            <v>372</v>
          </cell>
          <cell r="E372" t="str">
            <v>보도 CONCRETE 타설</v>
          </cell>
          <cell r="F372" t="str">
            <v>m3</v>
          </cell>
          <cell r="J372">
            <v>432</v>
          </cell>
          <cell r="R372">
            <v>432</v>
          </cell>
        </row>
        <row r="373">
          <cell r="A373">
            <v>373</v>
          </cell>
          <cell r="E373" t="str">
            <v>강재손료(30%)&gt;H-400x400x13x21</v>
          </cell>
          <cell r="F373" t="str">
            <v>ton</v>
          </cell>
          <cell r="R373">
            <v>6.6980000000000004</v>
          </cell>
        </row>
        <row r="374">
          <cell r="A374">
            <v>374</v>
          </cell>
          <cell r="E374" t="str">
            <v>강재손료(15%)&gt;H-150x150x10x11</v>
          </cell>
          <cell r="F374" t="str">
            <v>ton</v>
          </cell>
          <cell r="R374">
            <v>0.499</v>
          </cell>
        </row>
        <row r="375">
          <cell r="A375">
            <v>375</v>
          </cell>
          <cell r="E375" t="str">
            <v>강재운반&gt;임차강재</v>
          </cell>
          <cell r="F375" t="str">
            <v>ton</v>
          </cell>
          <cell r="R375">
            <v>7.1970000000000001</v>
          </cell>
        </row>
        <row r="376">
          <cell r="A376">
            <v>376</v>
          </cell>
        </row>
        <row r="377">
          <cell r="A377">
            <v>377</v>
          </cell>
          <cell r="B377" t="str">
            <v>6.05 Messer Shield</v>
          </cell>
          <cell r="R377">
            <v>0</v>
          </cell>
        </row>
        <row r="378">
          <cell r="A378">
            <v>378</v>
          </cell>
          <cell r="B378" t="str">
            <v>굴진거리 50m이하</v>
          </cell>
          <cell r="R378">
            <v>0</v>
          </cell>
        </row>
        <row r="379">
          <cell r="A379">
            <v>379</v>
          </cell>
          <cell r="B379" t="str">
            <v>단면적 13~20m2 이하</v>
          </cell>
          <cell r="C379" t="str">
            <v>m3</v>
          </cell>
          <cell r="D379">
            <v>650</v>
          </cell>
          <cell r="E379" t="str">
            <v>(1) 토공</v>
          </cell>
        </row>
        <row r="380">
          <cell r="A380">
            <v>380</v>
          </cell>
          <cell r="E380" t="str">
            <v>MESSER 굴착(1구간)</v>
          </cell>
          <cell r="F380" t="str">
            <v>m3</v>
          </cell>
          <cell r="K380">
            <v>650</v>
          </cell>
          <cell r="R380">
            <v>650</v>
          </cell>
        </row>
        <row r="381">
          <cell r="A381">
            <v>381</v>
          </cell>
          <cell r="E381" t="str">
            <v>굴착토 갱내소운반(토사)</v>
          </cell>
          <cell r="F381" t="str">
            <v>m3</v>
          </cell>
          <cell r="K381">
            <v>496</v>
          </cell>
          <cell r="R381">
            <v>496</v>
          </cell>
        </row>
        <row r="382">
          <cell r="A382">
            <v>382</v>
          </cell>
          <cell r="E382" t="str">
            <v>굴착토 갱내소운반(풍화암)</v>
          </cell>
          <cell r="F382" t="str">
            <v>m3</v>
          </cell>
          <cell r="K382">
            <v>154</v>
          </cell>
          <cell r="R382">
            <v>154</v>
          </cell>
        </row>
        <row r="383">
          <cell r="A383">
            <v>383</v>
          </cell>
          <cell r="E383" t="str">
            <v>직접잔토처리(토사)</v>
          </cell>
          <cell r="F383" t="str">
            <v>m3</v>
          </cell>
          <cell r="K383">
            <v>496</v>
          </cell>
          <cell r="R383">
            <v>496</v>
          </cell>
        </row>
        <row r="384">
          <cell r="A384">
            <v>384</v>
          </cell>
          <cell r="E384" t="str">
            <v>직접잔토처리(풍화암)</v>
          </cell>
          <cell r="F384" t="str">
            <v>m3</v>
          </cell>
          <cell r="K384">
            <v>154</v>
          </cell>
          <cell r="R384">
            <v>154</v>
          </cell>
        </row>
        <row r="385">
          <cell r="A385">
            <v>385</v>
          </cell>
          <cell r="E385" t="str">
            <v>(2) 발진기지 가시설공</v>
          </cell>
          <cell r="R385">
            <v>0</v>
          </cell>
        </row>
        <row r="386">
          <cell r="A386">
            <v>386</v>
          </cell>
          <cell r="E386" t="str">
            <v>WINCH TOWER(1구간)</v>
          </cell>
          <cell r="F386" t="str">
            <v>개소</v>
          </cell>
          <cell r="K386">
            <v>1</v>
          </cell>
          <cell r="R386">
            <v>1</v>
          </cell>
        </row>
        <row r="387">
          <cell r="A387">
            <v>387</v>
          </cell>
          <cell r="E387" t="str">
            <v>발진기지제작(1구간,TYPE1)</v>
          </cell>
          <cell r="F387" t="str">
            <v>ton</v>
          </cell>
          <cell r="K387">
            <v>3.99</v>
          </cell>
          <cell r="R387">
            <v>3.99</v>
          </cell>
        </row>
        <row r="388">
          <cell r="A388">
            <v>388</v>
          </cell>
          <cell r="E388" t="str">
            <v>발진기지제작(1구간,TYPE2)</v>
          </cell>
          <cell r="F388" t="str">
            <v>ton</v>
          </cell>
          <cell r="K388">
            <v>3.694</v>
          </cell>
          <cell r="R388">
            <v>3.694</v>
          </cell>
        </row>
        <row r="389">
          <cell r="A389">
            <v>389</v>
          </cell>
          <cell r="E389" t="str">
            <v>발진기지제작/모따기</v>
          </cell>
          <cell r="F389" t="str">
            <v>ton</v>
          </cell>
          <cell r="K389">
            <v>2.528</v>
          </cell>
          <cell r="R389">
            <v>2.528</v>
          </cell>
        </row>
        <row r="390">
          <cell r="A390">
            <v>390</v>
          </cell>
          <cell r="E390" t="str">
            <v>발진기지 설치,해체(갱외,1구간)</v>
          </cell>
          <cell r="F390" t="str">
            <v>ton</v>
          </cell>
          <cell r="K390">
            <v>6.7919999999999998</v>
          </cell>
          <cell r="R390">
            <v>6.7919999999999998</v>
          </cell>
        </row>
        <row r="391">
          <cell r="A391">
            <v>391</v>
          </cell>
          <cell r="E391" t="str">
            <v>발진기지 설치,해체(갱내,1구간)</v>
          </cell>
          <cell r="F391" t="str">
            <v>ton</v>
          </cell>
          <cell r="K391">
            <v>4.1050000000000004</v>
          </cell>
          <cell r="R391">
            <v>4.1050000000000004</v>
          </cell>
        </row>
        <row r="392">
          <cell r="A392">
            <v>392</v>
          </cell>
          <cell r="E392" t="str">
            <v>발진기지 설치,해체(모따기)</v>
          </cell>
          <cell r="F392" t="str">
            <v>ton</v>
          </cell>
          <cell r="K392">
            <v>2.5779999999999998</v>
          </cell>
          <cell r="R392">
            <v>2.5779999999999998</v>
          </cell>
        </row>
        <row r="393">
          <cell r="A393">
            <v>393</v>
          </cell>
          <cell r="E393" t="str">
            <v>M/S PLATE 설치(갱외,1구간)</v>
          </cell>
          <cell r="F393" t="str">
            <v>ton</v>
          </cell>
          <cell r="K393">
            <v>5.85</v>
          </cell>
          <cell r="R393">
            <v>5.85</v>
          </cell>
        </row>
        <row r="394">
          <cell r="A394">
            <v>394</v>
          </cell>
          <cell r="E394" t="str">
            <v>M/S PLATE 설치(갱내)</v>
          </cell>
          <cell r="F394" t="str">
            <v>ton</v>
          </cell>
          <cell r="K394">
            <v>4.8099999999999996</v>
          </cell>
          <cell r="R394">
            <v>4.8099999999999996</v>
          </cell>
        </row>
        <row r="395">
          <cell r="A395">
            <v>395</v>
          </cell>
          <cell r="E395" t="str">
            <v>M/S PLATE 설치(모따기)</v>
          </cell>
          <cell r="F395" t="str">
            <v>ton</v>
          </cell>
          <cell r="K395">
            <v>2.08</v>
          </cell>
          <cell r="R395">
            <v>2.08</v>
          </cell>
        </row>
        <row r="396">
          <cell r="A396">
            <v>396</v>
          </cell>
          <cell r="E396" t="str">
            <v>(3) 본선부 가시설공</v>
          </cell>
          <cell r="R396">
            <v>0</v>
          </cell>
        </row>
        <row r="397">
          <cell r="A397">
            <v>397</v>
          </cell>
          <cell r="E397" t="str">
            <v>지보공 제작(1구간)</v>
          </cell>
          <cell r="F397" t="str">
            <v>ton</v>
          </cell>
          <cell r="K397">
            <v>43.957000000000001</v>
          </cell>
          <cell r="R397">
            <v>43.957000000000001</v>
          </cell>
        </row>
        <row r="398">
          <cell r="A398">
            <v>398</v>
          </cell>
          <cell r="E398" t="str">
            <v>지보공 해체(1구간)</v>
          </cell>
          <cell r="F398" t="str">
            <v>ton</v>
          </cell>
          <cell r="K398">
            <v>1.357</v>
          </cell>
          <cell r="R398">
            <v>1.357</v>
          </cell>
        </row>
        <row r="399">
          <cell r="A399">
            <v>399</v>
          </cell>
          <cell r="E399" t="str">
            <v>터널 물푸기(1구간)</v>
          </cell>
          <cell r="F399" t="str">
            <v>식</v>
          </cell>
          <cell r="K399">
            <v>1</v>
          </cell>
          <cell r="R399">
            <v>1</v>
          </cell>
        </row>
        <row r="400">
          <cell r="A400">
            <v>400</v>
          </cell>
          <cell r="E400" t="str">
            <v>(4) 구조물공</v>
          </cell>
          <cell r="R400">
            <v>0</v>
          </cell>
        </row>
        <row r="401">
          <cell r="A401">
            <v>401</v>
          </cell>
          <cell r="E401" t="str">
            <v>1차라이닝 타설(1구간)</v>
          </cell>
          <cell r="F401" t="str">
            <v>m3</v>
          </cell>
          <cell r="K401">
            <v>198</v>
          </cell>
          <cell r="R401">
            <v>198</v>
          </cell>
        </row>
        <row r="402">
          <cell r="A402">
            <v>402</v>
          </cell>
          <cell r="E402" t="str">
            <v>상부몰탈</v>
          </cell>
          <cell r="F402" t="str">
            <v>m3</v>
          </cell>
          <cell r="K402">
            <v>105</v>
          </cell>
          <cell r="R402">
            <v>105</v>
          </cell>
        </row>
        <row r="403">
          <cell r="A403">
            <v>403</v>
          </cell>
          <cell r="E403" t="str">
            <v>본체 콘크리트타설(1구간)</v>
          </cell>
          <cell r="F403" t="str">
            <v>m3</v>
          </cell>
          <cell r="K403">
            <v>197</v>
          </cell>
          <cell r="R403">
            <v>197</v>
          </cell>
        </row>
        <row r="404">
          <cell r="A404">
            <v>404</v>
          </cell>
          <cell r="E404" t="str">
            <v>보도 CONCRETE 타설(1구간)</v>
          </cell>
          <cell r="F404" t="str">
            <v>m3</v>
          </cell>
          <cell r="K404">
            <v>7</v>
          </cell>
          <cell r="R404">
            <v>7</v>
          </cell>
        </row>
        <row r="405">
          <cell r="A405">
            <v>405</v>
          </cell>
          <cell r="E405" t="str">
            <v>합판 거푸집(터널,6회)</v>
          </cell>
          <cell r="F405" t="str">
            <v>m2</v>
          </cell>
          <cell r="K405">
            <v>517</v>
          </cell>
          <cell r="R405">
            <v>517</v>
          </cell>
        </row>
        <row r="406">
          <cell r="A406">
            <v>406</v>
          </cell>
          <cell r="E406" t="str">
            <v>합판 거푸집(터널,3회)</v>
          </cell>
          <cell r="F406" t="str">
            <v>m2</v>
          </cell>
          <cell r="K406">
            <v>250</v>
          </cell>
          <cell r="R406">
            <v>250</v>
          </cell>
        </row>
        <row r="407">
          <cell r="A407">
            <v>407</v>
          </cell>
          <cell r="E407" t="str">
            <v>터널방수(바닥)</v>
          </cell>
          <cell r="F407" t="str">
            <v>m2</v>
          </cell>
          <cell r="K407">
            <v>119</v>
          </cell>
          <cell r="R407">
            <v>119</v>
          </cell>
        </row>
        <row r="408">
          <cell r="A408">
            <v>408</v>
          </cell>
          <cell r="E408" t="str">
            <v>터널방수(측벽, 상부)</v>
          </cell>
          <cell r="F408" t="str">
            <v>m2</v>
          </cell>
          <cell r="K408">
            <v>359</v>
          </cell>
          <cell r="R408">
            <v>359</v>
          </cell>
        </row>
        <row r="409">
          <cell r="A409">
            <v>409</v>
          </cell>
          <cell r="E409" t="str">
            <v>동바리 (강관, 터널)</v>
          </cell>
          <cell r="F409" t="str">
            <v>공m3</v>
          </cell>
          <cell r="K409">
            <v>193</v>
          </cell>
          <cell r="R409">
            <v>193</v>
          </cell>
        </row>
        <row r="410">
          <cell r="A410">
            <v>410</v>
          </cell>
          <cell r="E410" t="str">
            <v>동바리 넛트 설치</v>
          </cell>
          <cell r="F410" t="str">
            <v>m</v>
          </cell>
          <cell r="K410">
            <v>39</v>
          </cell>
          <cell r="R410">
            <v>39</v>
          </cell>
        </row>
        <row r="411">
          <cell r="A411">
            <v>411</v>
          </cell>
          <cell r="E411" t="str">
            <v>철근가공조립&gt;복잡</v>
          </cell>
          <cell r="F411" t="str">
            <v>ton</v>
          </cell>
          <cell r="K411">
            <v>19.016999999999999</v>
          </cell>
          <cell r="R411">
            <v>19.016999999999999</v>
          </cell>
        </row>
        <row r="412">
          <cell r="A412">
            <v>412</v>
          </cell>
          <cell r="E412" t="str">
            <v>폐기물처리 갱내소운반</v>
          </cell>
          <cell r="F412" t="str">
            <v>m3</v>
          </cell>
          <cell r="K412">
            <v>13</v>
          </cell>
          <cell r="R412">
            <v>13</v>
          </cell>
        </row>
        <row r="413">
          <cell r="A413">
            <v>413</v>
          </cell>
          <cell r="E413" t="str">
            <v>Messer Plate 반입</v>
          </cell>
          <cell r="F413" t="str">
            <v>식</v>
          </cell>
          <cell r="M413">
            <v>1</v>
          </cell>
          <cell r="R413">
            <v>1</v>
          </cell>
        </row>
        <row r="414">
          <cell r="A414">
            <v>414</v>
          </cell>
          <cell r="E414" t="str">
            <v>강재손료(15%)&gt;H-200x200x8x12</v>
          </cell>
          <cell r="F414" t="str">
            <v>ton</v>
          </cell>
          <cell r="R414">
            <v>10.925000000000001</v>
          </cell>
        </row>
        <row r="415">
          <cell r="A415">
            <v>415</v>
          </cell>
          <cell r="E415" t="str">
            <v>강재손료(15%)&gt;H-150x150x10x11</v>
          </cell>
          <cell r="F415" t="str">
            <v>ton</v>
          </cell>
          <cell r="R415">
            <v>3.742</v>
          </cell>
        </row>
        <row r="416">
          <cell r="A416">
            <v>416</v>
          </cell>
          <cell r="E416" t="str">
            <v>강재손료(85)&gt;H-200x200x8x12</v>
          </cell>
          <cell r="F416" t="str">
            <v>ton</v>
          </cell>
          <cell r="R416">
            <v>43.289000000000001</v>
          </cell>
        </row>
        <row r="417">
          <cell r="A417">
            <v>417</v>
          </cell>
          <cell r="E417" t="str">
            <v>강재운반&gt;임차강재</v>
          </cell>
          <cell r="F417" t="str">
            <v>ton</v>
          </cell>
          <cell r="R417">
            <v>14.667000000000002</v>
          </cell>
        </row>
        <row r="418">
          <cell r="A418">
            <v>418</v>
          </cell>
          <cell r="E418" t="str">
            <v>강재운반&gt;매몰강재</v>
          </cell>
          <cell r="F418" t="str">
            <v>ton</v>
          </cell>
          <cell r="R418">
            <v>43.289000000000001</v>
          </cell>
        </row>
        <row r="419">
          <cell r="A419">
            <v>419</v>
          </cell>
        </row>
        <row r="420">
          <cell r="A420">
            <v>420</v>
          </cell>
          <cell r="B420" t="str">
            <v>단면적 30m2 초과</v>
          </cell>
          <cell r="C420" t="str">
            <v>m3</v>
          </cell>
          <cell r="D420">
            <v>196</v>
          </cell>
          <cell r="E420" t="str">
            <v>(1) 토공</v>
          </cell>
        </row>
        <row r="421">
          <cell r="A421">
            <v>421</v>
          </cell>
          <cell r="E421" t="str">
            <v>MESSER 굴착(2구간)</v>
          </cell>
          <cell r="F421" t="str">
            <v>m3</v>
          </cell>
          <cell r="L421">
            <v>196</v>
          </cell>
          <cell r="R421">
            <v>196</v>
          </cell>
        </row>
        <row r="422">
          <cell r="A422">
            <v>422</v>
          </cell>
          <cell r="E422" t="str">
            <v>굴착토 갱내소운반(연암)</v>
          </cell>
          <cell r="F422" t="str">
            <v>m3</v>
          </cell>
          <cell r="L422">
            <v>196</v>
          </cell>
          <cell r="R422">
            <v>196</v>
          </cell>
        </row>
        <row r="423">
          <cell r="A423">
            <v>423</v>
          </cell>
          <cell r="E423" t="str">
            <v>직접잔토처리(연암)</v>
          </cell>
          <cell r="F423" t="str">
            <v>m3</v>
          </cell>
          <cell r="L423">
            <v>196</v>
          </cell>
          <cell r="R423">
            <v>196</v>
          </cell>
        </row>
        <row r="424">
          <cell r="A424">
            <v>424</v>
          </cell>
          <cell r="E424" t="str">
            <v>(2) 발진기지 가시설공</v>
          </cell>
          <cell r="R424">
            <v>0</v>
          </cell>
        </row>
        <row r="425">
          <cell r="A425">
            <v>425</v>
          </cell>
          <cell r="E425" t="str">
            <v>WINCH TOWER(2구간,갱외)</v>
          </cell>
          <cell r="F425" t="str">
            <v>개소</v>
          </cell>
          <cell r="L425">
            <v>1</v>
          </cell>
          <cell r="R425">
            <v>1</v>
          </cell>
        </row>
        <row r="426">
          <cell r="A426">
            <v>426</v>
          </cell>
          <cell r="E426" t="str">
            <v>WINCH TOWER(2구간,갱외)</v>
          </cell>
          <cell r="F426" t="str">
            <v>개소</v>
          </cell>
          <cell r="L426">
            <v>1</v>
          </cell>
          <cell r="R426">
            <v>1</v>
          </cell>
        </row>
        <row r="427">
          <cell r="A427">
            <v>427</v>
          </cell>
          <cell r="E427" t="str">
            <v>발진기지제작(2구간)</v>
          </cell>
          <cell r="F427" t="str">
            <v>ton</v>
          </cell>
          <cell r="L427">
            <v>7.2110000000000003</v>
          </cell>
          <cell r="R427">
            <v>7.2110000000000003</v>
          </cell>
        </row>
        <row r="428">
          <cell r="A428">
            <v>428</v>
          </cell>
          <cell r="E428" t="str">
            <v>발진기지 설치,해체(갱외,2구간)</v>
          </cell>
          <cell r="F428" t="str">
            <v>ton</v>
          </cell>
          <cell r="L428">
            <v>7.6749999999999998</v>
          </cell>
          <cell r="R428">
            <v>7.6749999999999998</v>
          </cell>
        </row>
        <row r="429">
          <cell r="A429">
            <v>429</v>
          </cell>
          <cell r="E429" t="str">
            <v>M/S PLATE 설치(갱외,2구간)</v>
          </cell>
          <cell r="F429" t="str">
            <v>ton</v>
          </cell>
          <cell r="L429">
            <v>5.0999999999999996</v>
          </cell>
          <cell r="R429">
            <v>5.0999999999999996</v>
          </cell>
        </row>
        <row r="430">
          <cell r="A430">
            <v>430</v>
          </cell>
          <cell r="E430" t="str">
            <v>(3) 본선부 가시설공</v>
          </cell>
          <cell r="R430">
            <v>0</v>
          </cell>
        </row>
        <row r="431">
          <cell r="A431">
            <v>431</v>
          </cell>
          <cell r="E431" t="str">
            <v>지보공 제작(2구간)</v>
          </cell>
          <cell r="F431" t="str">
            <v>ton</v>
          </cell>
          <cell r="L431">
            <v>34.551000000000002</v>
          </cell>
          <cell r="R431">
            <v>34.551000000000002</v>
          </cell>
        </row>
        <row r="432">
          <cell r="A432">
            <v>432</v>
          </cell>
          <cell r="E432" t="str">
            <v>지보공 해체(2구간)</v>
          </cell>
          <cell r="F432" t="str">
            <v>ton</v>
          </cell>
          <cell r="L432">
            <v>5.9930000000000003</v>
          </cell>
          <cell r="R432">
            <v>5.9930000000000003</v>
          </cell>
        </row>
        <row r="433">
          <cell r="A433">
            <v>433</v>
          </cell>
          <cell r="E433" t="str">
            <v>터널 물푸기(2구간)</v>
          </cell>
          <cell r="F433" t="str">
            <v>식</v>
          </cell>
          <cell r="L433">
            <v>1</v>
          </cell>
          <cell r="R433">
            <v>1</v>
          </cell>
        </row>
        <row r="434">
          <cell r="A434">
            <v>434</v>
          </cell>
          <cell r="E434" t="str">
            <v>(4) 구조물공</v>
          </cell>
          <cell r="R434">
            <v>0</v>
          </cell>
        </row>
        <row r="435">
          <cell r="A435">
            <v>435</v>
          </cell>
          <cell r="E435" t="str">
            <v>1차라이닝 타설(2구간)</v>
          </cell>
          <cell r="F435" t="str">
            <v>m3</v>
          </cell>
          <cell r="L435">
            <v>48</v>
          </cell>
          <cell r="R435">
            <v>48</v>
          </cell>
        </row>
        <row r="436">
          <cell r="A436">
            <v>436</v>
          </cell>
          <cell r="E436" t="str">
            <v>본체 콘크리트타설(2구간)</v>
          </cell>
          <cell r="F436" t="str">
            <v>m3</v>
          </cell>
          <cell r="L436">
            <v>60</v>
          </cell>
          <cell r="R436">
            <v>60</v>
          </cell>
        </row>
        <row r="437">
          <cell r="A437">
            <v>437</v>
          </cell>
          <cell r="E437" t="str">
            <v>보도 CONCRETE 타설(2구간)</v>
          </cell>
          <cell r="F437" t="str">
            <v>m3</v>
          </cell>
          <cell r="L437">
            <v>2</v>
          </cell>
          <cell r="R437">
            <v>2</v>
          </cell>
        </row>
        <row r="438">
          <cell r="A438">
            <v>438</v>
          </cell>
          <cell r="E438" t="str">
            <v>합판 거푸집(터널,6회)</v>
          </cell>
          <cell r="F438" t="str">
            <v>m2</v>
          </cell>
          <cell r="L438">
            <v>91</v>
          </cell>
          <cell r="R438">
            <v>91</v>
          </cell>
        </row>
        <row r="439">
          <cell r="A439">
            <v>439</v>
          </cell>
          <cell r="E439" t="str">
            <v>합판 거푸집(터널,3회)</v>
          </cell>
          <cell r="F439" t="str">
            <v>m2</v>
          </cell>
          <cell r="L439">
            <v>84</v>
          </cell>
          <cell r="R439">
            <v>84</v>
          </cell>
        </row>
        <row r="440">
          <cell r="A440">
            <v>440</v>
          </cell>
          <cell r="E440" t="str">
            <v>터널방수(바닥)</v>
          </cell>
          <cell r="F440" t="str">
            <v>m2</v>
          </cell>
          <cell r="L440">
            <v>31</v>
          </cell>
          <cell r="R440">
            <v>31</v>
          </cell>
        </row>
        <row r="441">
          <cell r="A441">
            <v>441</v>
          </cell>
          <cell r="E441" t="str">
            <v>터널방수(측벽, 상부)</v>
          </cell>
          <cell r="F441" t="str">
            <v>m2</v>
          </cell>
          <cell r="L441">
            <v>115</v>
          </cell>
          <cell r="R441">
            <v>115</v>
          </cell>
        </row>
        <row r="442">
          <cell r="A442">
            <v>442</v>
          </cell>
          <cell r="E442" t="str">
            <v>동바리 (강관, 터널)</v>
          </cell>
          <cell r="F442" t="str">
            <v>공m3</v>
          </cell>
          <cell r="L442">
            <v>75</v>
          </cell>
          <cell r="R442">
            <v>75</v>
          </cell>
        </row>
        <row r="443">
          <cell r="A443">
            <v>443</v>
          </cell>
          <cell r="E443" t="str">
            <v>동바리 넛트 설치</v>
          </cell>
          <cell r="F443" t="str">
            <v>m</v>
          </cell>
          <cell r="L443">
            <v>7</v>
          </cell>
          <cell r="R443">
            <v>7</v>
          </cell>
        </row>
        <row r="444">
          <cell r="A444">
            <v>444</v>
          </cell>
          <cell r="E444" t="str">
            <v>철근가공조립&gt;복잡</v>
          </cell>
          <cell r="F444" t="str">
            <v>ton</v>
          </cell>
          <cell r="L444">
            <v>7.2350000000000003</v>
          </cell>
          <cell r="R444">
            <v>7.2350000000000003</v>
          </cell>
        </row>
        <row r="445">
          <cell r="A445">
            <v>445</v>
          </cell>
          <cell r="E445" t="str">
            <v>폐콘크리트 갱내소운반</v>
          </cell>
          <cell r="F445" t="str">
            <v>m3</v>
          </cell>
          <cell r="L445">
            <v>52</v>
          </cell>
          <cell r="R445">
            <v>52</v>
          </cell>
        </row>
        <row r="446">
          <cell r="A446">
            <v>446</v>
          </cell>
          <cell r="E446" t="str">
            <v>접속보호 방수</v>
          </cell>
          <cell r="F446" t="str">
            <v>m2</v>
          </cell>
          <cell r="M446">
            <v>30</v>
          </cell>
          <cell r="R446">
            <v>30</v>
          </cell>
        </row>
        <row r="447">
          <cell r="A447">
            <v>447</v>
          </cell>
          <cell r="E447" t="str">
            <v>강재손료(15%)&gt;H-300x300x10x15</v>
          </cell>
          <cell r="F447" t="str">
            <v>ton</v>
          </cell>
          <cell r="R447">
            <v>3.3330000000000002</v>
          </cell>
        </row>
        <row r="448">
          <cell r="A448">
            <v>448</v>
          </cell>
          <cell r="E448" t="str">
            <v>강재손료(15%)&gt;H-200x200x8x12</v>
          </cell>
          <cell r="F448" t="str">
            <v>ton</v>
          </cell>
          <cell r="R448">
            <v>14.557</v>
          </cell>
        </row>
        <row r="449">
          <cell r="A449">
            <v>449</v>
          </cell>
          <cell r="E449" t="str">
            <v>강재손료(15%)&gt;H-150x150x7x10</v>
          </cell>
          <cell r="F449" t="str">
            <v>ton</v>
          </cell>
          <cell r="R449">
            <v>5.2329999999999997</v>
          </cell>
        </row>
        <row r="450">
          <cell r="A450">
            <v>450</v>
          </cell>
          <cell r="E450" t="str">
            <v>강재손료(85)&gt;H-300x300x10x15</v>
          </cell>
          <cell r="F450" t="str">
            <v>ton</v>
          </cell>
          <cell r="R450">
            <v>23.228000000000002</v>
          </cell>
        </row>
        <row r="451">
          <cell r="A451">
            <v>451</v>
          </cell>
          <cell r="E451" t="str">
            <v>강재손료(85)&gt;H-200x200x8x12</v>
          </cell>
          <cell r="F451" t="str">
            <v>ton</v>
          </cell>
          <cell r="R451">
            <v>0.32900000000000001</v>
          </cell>
        </row>
        <row r="452">
          <cell r="A452">
            <v>452</v>
          </cell>
          <cell r="E452" t="str">
            <v>강재손료(85)&gt;H-150x150x7x10</v>
          </cell>
          <cell r="F452" t="str">
            <v>ton</v>
          </cell>
          <cell r="R452">
            <v>1.079</v>
          </cell>
        </row>
        <row r="453">
          <cell r="A453">
            <v>453</v>
          </cell>
          <cell r="E453" t="str">
            <v>강재운반&gt;임차강재</v>
          </cell>
          <cell r="F453" t="str">
            <v>ton</v>
          </cell>
          <cell r="R453">
            <v>23.122999999999998</v>
          </cell>
        </row>
        <row r="454">
          <cell r="A454">
            <v>454</v>
          </cell>
          <cell r="E454" t="str">
            <v>강재운반&gt;매몰강재</v>
          </cell>
          <cell r="F454" t="str">
            <v>ton</v>
          </cell>
          <cell r="R454">
            <v>24.636000000000003</v>
          </cell>
        </row>
        <row r="455">
          <cell r="A455">
            <v>455</v>
          </cell>
        </row>
        <row r="456">
          <cell r="A456">
            <v>456</v>
          </cell>
          <cell r="B456" t="str">
            <v>8. 터널라이닝/부대공</v>
          </cell>
          <cell r="C456" t="str">
            <v>sum</v>
          </cell>
          <cell r="R456">
            <v>0</v>
          </cell>
        </row>
        <row r="457">
          <cell r="A457">
            <v>457</v>
          </cell>
          <cell r="B457" t="str">
            <v>8.04 터널부대공</v>
          </cell>
          <cell r="C457" t="str">
            <v>sum</v>
          </cell>
          <cell r="R457">
            <v>0</v>
          </cell>
        </row>
        <row r="458">
          <cell r="A458">
            <v>458</v>
          </cell>
          <cell r="B458" t="str">
            <v>접지</v>
          </cell>
          <cell r="C458" t="str">
            <v>sum</v>
          </cell>
          <cell r="R458">
            <v>0</v>
          </cell>
        </row>
        <row r="459">
          <cell r="A459">
            <v>459</v>
          </cell>
          <cell r="B459" t="str">
            <v>접지선</v>
          </cell>
          <cell r="C459" t="str">
            <v>m</v>
          </cell>
          <cell r="D459">
            <v>1452</v>
          </cell>
          <cell r="E459" t="str">
            <v>접지선매설</v>
          </cell>
          <cell r="F459" t="str">
            <v>m</v>
          </cell>
          <cell r="I459">
            <v>1452</v>
          </cell>
          <cell r="R459">
            <v>1452</v>
          </cell>
        </row>
        <row r="460">
          <cell r="A460">
            <v>460</v>
          </cell>
          <cell r="B460" t="str">
            <v>접지동봉</v>
          </cell>
          <cell r="C460" t="str">
            <v>nr</v>
          </cell>
          <cell r="D460">
            <v>20</v>
          </cell>
          <cell r="E460" t="str">
            <v>접지동봉 설치</v>
          </cell>
          <cell r="F460" t="str">
            <v>nr</v>
          </cell>
          <cell r="I460">
            <v>20</v>
          </cell>
          <cell r="R460">
            <v>20</v>
          </cell>
        </row>
        <row r="461">
          <cell r="A461">
            <v>461</v>
          </cell>
          <cell r="B461" t="str">
            <v>압축형분기슬리브</v>
          </cell>
          <cell r="C461" t="str">
            <v>nr</v>
          </cell>
          <cell r="D461">
            <v>20</v>
          </cell>
          <cell r="E461" t="str">
            <v>접지슬리브 설치(SGW1506)</v>
          </cell>
          <cell r="F461" t="str">
            <v>nr</v>
          </cell>
          <cell r="I461">
            <v>20</v>
          </cell>
          <cell r="R461">
            <v>20</v>
          </cell>
        </row>
        <row r="462">
          <cell r="A462">
            <v>462</v>
          </cell>
        </row>
        <row r="463">
          <cell r="A463">
            <v>463</v>
          </cell>
          <cell r="B463" t="str">
            <v>9. 수 직 구</v>
          </cell>
          <cell r="C463" t="str">
            <v>sum</v>
          </cell>
          <cell r="R463">
            <v>0</v>
          </cell>
        </row>
        <row r="464">
          <cell r="A464">
            <v>464</v>
          </cell>
          <cell r="B464" t="str">
            <v>9.01 굴착 및 보강</v>
          </cell>
          <cell r="C464" t="str">
            <v>sum</v>
          </cell>
          <cell r="R464">
            <v>0</v>
          </cell>
        </row>
        <row r="465">
          <cell r="A465">
            <v>465</v>
          </cell>
          <cell r="B465" t="str">
            <v>토사굴착</v>
          </cell>
          <cell r="C465" t="str">
            <v>sum</v>
          </cell>
          <cell r="R465">
            <v>0</v>
          </cell>
        </row>
        <row r="466">
          <cell r="A466">
            <v>466</v>
          </cell>
          <cell r="B466" t="str">
            <v xml:space="preserve"> 굴착최대깊이 5m이하 </v>
          </cell>
          <cell r="C466" t="str">
            <v>m3</v>
          </cell>
          <cell r="D466">
            <v>339</v>
          </cell>
          <cell r="E466" t="str">
            <v>토사굴착 0-5m</v>
          </cell>
          <cell r="F466" t="str">
            <v>m3</v>
          </cell>
          <cell r="G466">
            <v>339</v>
          </cell>
          <cell r="R466">
            <v>339</v>
          </cell>
        </row>
        <row r="467">
          <cell r="A467">
            <v>467</v>
          </cell>
          <cell r="B467" t="str">
            <v xml:space="preserve"> 굴착최대깊이 0-2m/인력 &gt;줄파기</v>
          </cell>
          <cell r="C467" t="str">
            <v>m3</v>
          </cell>
          <cell r="D467">
            <v>41</v>
          </cell>
          <cell r="E467" t="str">
            <v>줄파기</v>
          </cell>
          <cell r="F467" t="str">
            <v>m3</v>
          </cell>
          <cell r="G467">
            <v>41</v>
          </cell>
          <cell r="R467">
            <v>41</v>
          </cell>
        </row>
        <row r="468">
          <cell r="A468">
            <v>468</v>
          </cell>
          <cell r="B468" t="str">
            <v xml:space="preserve"> 굴착최대깊이 5~10m</v>
          </cell>
          <cell r="C468" t="str">
            <v>m3</v>
          </cell>
          <cell r="D468">
            <v>242</v>
          </cell>
          <cell r="E468" t="str">
            <v>토사굴착 5~10m</v>
          </cell>
          <cell r="F468" t="str">
            <v>m3</v>
          </cell>
          <cell r="G468">
            <v>242</v>
          </cell>
          <cell r="R468">
            <v>242</v>
          </cell>
        </row>
        <row r="469">
          <cell r="A469">
            <v>469</v>
          </cell>
          <cell r="B469" t="str">
            <v xml:space="preserve"> Φ400천공&gt;할암&gt;대구경</v>
          </cell>
          <cell r="C469" t="str">
            <v>m</v>
          </cell>
          <cell r="D469">
            <v>33</v>
          </cell>
          <cell r="E469" t="str">
            <v>토사천공</v>
          </cell>
          <cell r="F469" t="str">
            <v>m</v>
          </cell>
          <cell r="G469">
            <v>33</v>
          </cell>
          <cell r="R469">
            <v>33</v>
          </cell>
        </row>
        <row r="470">
          <cell r="A470">
            <v>470</v>
          </cell>
          <cell r="R470">
            <v>0</v>
          </cell>
        </row>
        <row r="471">
          <cell r="A471">
            <v>471</v>
          </cell>
          <cell r="B471" t="str">
            <v>리핑암굴착</v>
          </cell>
          <cell r="C471" t="str">
            <v>sum</v>
          </cell>
          <cell r="R471">
            <v>0</v>
          </cell>
        </row>
        <row r="472">
          <cell r="A472">
            <v>472</v>
          </cell>
          <cell r="B472" t="str">
            <v xml:space="preserve"> 굴착최대깊이 5~10m</v>
          </cell>
          <cell r="C472" t="str">
            <v>m3</v>
          </cell>
          <cell r="D472">
            <v>104</v>
          </cell>
          <cell r="E472" t="str">
            <v>풍화암 굴착 5-10m</v>
          </cell>
          <cell r="F472" t="str">
            <v>m3</v>
          </cell>
          <cell r="G472">
            <v>104</v>
          </cell>
          <cell r="R472">
            <v>104</v>
          </cell>
        </row>
        <row r="473">
          <cell r="A473">
            <v>473</v>
          </cell>
          <cell r="B473" t="str">
            <v xml:space="preserve"> 굴착최대깊이 10~15m </v>
          </cell>
          <cell r="C473" t="str">
            <v>m3</v>
          </cell>
          <cell r="D473">
            <v>346</v>
          </cell>
          <cell r="E473" t="str">
            <v>풍화암 굴착 10-15m</v>
          </cell>
          <cell r="F473" t="str">
            <v>m3</v>
          </cell>
          <cell r="G473">
            <v>346</v>
          </cell>
          <cell r="R473">
            <v>346</v>
          </cell>
        </row>
        <row r="474">
          <cell r="A474">
            <v>474</v>
          </cell>
          <cell r="B474" t="str">
            <v xml:space="preserve"> Φ400천공&gt;할암&gt;대구경</v>
          </cell>
          <cell r="C474" t="str">
            <v>m</v>
          </cell>
          <cell r="D474">
            <v>26</v>
          </cell>
          <cell r="E474" t="str">
            <v>풍화암천공</v>
          </cell>
          <cell r="F474" t="str">
            <v>m</v>
          </cell>
          <cell r="G474">
            <v>26</v>
          </cell>
          <cell r="R474">
            <v>26</v>
          </cell>
        </row>
        <row r="475">
          <cell r="A475">
            <v>475</v>
          </cell>
        </row>
        <row r="476">
          <cell r="A476">
            <v>476</v>
          </cell>
          <cell r="B476" t="str">
            <v>발파암굴착/진동제어</v>
          </cell>
        </row>
        <row r="477">
          <cell r="A477">
            <v>477</v>
          </cell>
          <cell r="B477" t="str">
            <v xml:space="preserve"> 굴착최대깊이  40~50m</v>
          </cell>
          <cell r="C477" t="str">
            <v>m3</v>
          </cell>
          <cell r="D477">
            <v>1758</v>
          </cell>
          <cell r="E477" t="str">
            <v>연암 천공</v>
          </cell>
          <cell r="F477" t="str">
            <v>m3</v>
          </cell>
          <cell r="G477">
            <v>166</v>
          </cell>
          <cell r="R477">
            <v>166</v>
          </cell>
        </row>
        <row r="478">
          <cell r="A478">
            <v>478</v>
          </cell>
          <cell r="E478" t="str">
            <v>연암 굴착</v>
          </cell>
          <cell r="F478" t="str">
            <v>m3</v>
          </cell>
          <cell r="G478">
            <v>166</v>
          </cell>
          <cell r="R478">
            <v>166</v>
          </cell>
        </row>
        <row r="479">
          <cell r="A479">
            <v>479</v>
          </cell>
          <cell r="E479" t="str">
            <v>수직구 버럭 적재.인양(연암)</v>
          </cell>
          <cell r="F479" t="str">
            <v>m3</v>
          </cell>
          <cell r="G479">
            <v>171</v>
          </cell>
          <cell r="R479">
            <v>171</v>
          </cell>
        </row>
        <row r="480">
          <cell r="A480">
            <v>480</v>
          </cell>
          <cell r="E480" t="str">
            <v>경암 천공</v>
          </cell>
          <cell r="F480" t="str">
            <v>m3</v>
          </cell>
          <cell r="G480">
            <v>1592</v>
          </cell>
          <cell r="R480">
            <v>1592</v>
          </cell>
        </row>
        <row r="481">
          <cell r="A481">
            <v>481</v>
          </cell>
          <cell r="E481" t="str">
            <v>경암 굴착</v>
          </cell>
          <cell r="F481" t="str">
            <v>m3</v>
          </cell>
          <cell r="G481">
            <v>1592</v>
          </cell>
          <cell r="R481">
            <v>1592</v>
          </cell>
        </row>
        <row r="482">
          <cell r="A482">
            <v>482</v>
          </cell>
          <cell r="E482" t="str">
            <v>수직구 버럭 적재.인양(경암)</v>
          </cell>
          <cell r="F482" t="str">
            <v>m3</v>
          </cell>
          <cell r="G482">
            <v>1664</v>
          </cell>
          <cell r="R482">
            <v>1664</v>
          </cell>
        </row>
        <row r="483">
          <cell r="A483">
            <v>483</v>
          </cell>
          <cell r="B483" t="str">
            <v xml:space="preserve"> Φ400천공&gt;할암&gt;대구경</v>
          </cell>
          <cell r="C483" t="str">
            <v>m</v>
          </cell>
          <cell r="D483">
            <v>108</v>
          </cell>
          <cell r="E483" t="str">
            <v>연암</v>
          </cell>
          <cell r="F483" t="str">
            <v>m</v>
          </cell>
          <cell r="G483">
            <v>10</v>
          </cell>
          <cell r="R483">
            <v>10</v>
          </cell>
        </row>
        <row r="484">
          <cell r="A484">
            <v>484</v>
          </cell>
          <cell r="E484" t="str">
            <v>경암</v>
          </cell>
          <cell r="F484" t="str">
            <v>m</v>
          </cell>
          <cell r="G484">
            <v>98</v>
          </cell>
          <cell r="R484">
            <v>98</v>
          </cell>
        </row>
        <row r="485">
          <cell r="A485">
            <v>485</v>
          </cell>
        </row>
        <row r="486">
          <cell r="A486">
            <v>486</v>
          </cell>
          <cell r="B486" t="str">
            <v>락볼트 설치</v>
          </cell>
          <cell r="C486" t="str">
            <v>sum</v>
          </cell>
          <cell r="R486">
            <v>0</v>
          </cell>
        </row>
        <row r="487">
          <cell r="A487">
            <v>487</v>
          </cell>
          <cell r="B487" t="str">
            <v xml:space="preserve"> (L=3.0m)</v>
          </cell>
        </row>
        <row r="488">
          <cell r="A488">
            <v>488</v>
          </cell>
          <cell r="B488" t="str">
            <v xml:space="preserve"> L=3.0m/레진형</v>
          </cell>
          <cell r="C488" t="str">
            <v>nr</v>
          </cell>
          <cell r="D488">
            <v>612</v>
          </cell>
          <cell r="E488" t="str">
            <v>연암</v>
          </cell>
          <cell r="F488" t="str">
            <v>nr</v>
          </cell>
          <cell r="G488">
            <v>36</v>
          </cell>
          <cell r="R488">
            <v>36</v>
          </cell>
        </row>
        <row r="489">
          <cell r="A489">
            <v>489</v>
          </cell>
          <cell r="E489" t="str">
            <v>경암</v>
          </cell>
          <cell r="F489" t="str">
            <v>nr</v>
          </cell>
          <cell r="G489">
            <v>576</v>
          </cell>
          <cell r="R489">
            <v>576</v>
          </cell>
        </row>
        <row r="490">
          <cell r="A490">
            <v>490</v>
          </cell>
        </row>
        <row r="491">
          <cell r="A491">
            <v>491</v>
          </cell>
          <cell r="B491" t="str">
            <v>지 보 공</v>
          </cell>
          <cell r="C491" t="str">
            <v>sum</v>
          </cell>
          <cell r="R491">
            <v>0</v>
          </cell>
        </row>
        <row r="492">
          <cell r="A492">
            <v>492</v>
          </cell>
          <cell r="B492" t="str">
            <v xml:space="preserve"> Ring Wale 설치 / 매몰</v>
          </cell>
          <cell r="C492" t="str">
            <v>sum</v>
          </cell>
          <cell r="D492">
            <v>1</v>
          </cell>
          <cell r="E492" t="str">
            <v>Ring-Wale제작,설치(D8,800)</v>
          </cell>
          <cell r="F492" t="str">
            <v>조</v>
          </cell>
          <cell r="G492">
            <v>8</v>
          </cell>
          <cell r="R492">
            <v>8</v>
          </cell>
        </row>
        <row r="493">
          <cell r="A493">
            <v>493</v>
          </cell>
          <cell r="E493" t="str">
            <v>띠장면 모따기</v>
          </cell>
          <cell r="F493" t="str">
            <v>m3</v>
          </cell>
          <cell r="G493">
            <v>2</v>
          </cell>
          <cell r="R493">
            <v>2</v>
          </cell>
        </row>
        <row r="494">
          <cell r="A494">
            <v>494</v>
          </cell>
          <cell r="R494">
            <v>0</v>
          </cell>
        </row>
        <row r="495">
          <cell r="A495">
            <v>495</v>
          </cell>
          <cell r="B495" t="str">
            <v>9.02 라이닝</v>
          </cell>
          <cell r="C495" t="str">
            <v>sum</v>
          </cell>
          <cell r="R495">
            <v>0</v>
          </cell>
        </row>
        <row r="496">
          <cell r="A496">
            <v>496</v>
          </cell>
          <cell r="B496" t="str">
            <v>뿜어붙이기</v>
          </cell>
        </row>
        <row r="497">
          <cell r="A497">
            <v>497</v>
          </cell>
          <cell r="B497" t="str">
            <v>fck= 210kg/cm2 이하</v>
          </cell>
          <cell r="C497" t="str">
            <v>m3</v>
          </cell>
          <cell r="D497">
            <v>184</v>
          </cell>
          <cell r="E497" t="str">
            <v>숏크리트 타설&gt;연암</v>
          </cell>
          <cell r="F497" t="str">
            <v>m3</v>
          </cell>
          <cell r="G497">
            <v>10</v>
          </cell>
          <cell r="R497">
            <v>10</v>
          </cell>
        </row>
        <row r="498">
          <cell r="A498">
            <v>498</v>
          </cell>
          <cell r="E498" t="str">
            <v>숏크리트 타설&gt;경암</v>
          </cell>
          <cell r="F498" t="str">
            <v>m3</v>
          </cell>
          <cell r="G498">
            <v>174</v>
          </cell>
          <cell r="R498">
            <v>174</v>
          </cell>
        </row>
        <row r="499">
          <cell r="A499">
            <v>499</v>
          </cell>
          <cell r="E499" t="str">
            <v>숏크리트 반발재 인양 및 적재</v>
          </cell>
          <cell r="F499" t="str">
            <v>m3</v>
          </cell>
          <cell r="G499">
            <v>55</v>
          </cell>
          <cell r="R499">
            <v>55</v>
          </cell>
        </row>
        <row r="500">
          <cell r="A500">
            <v>500</v>
          </cell>
          <cell r="E500" t="str">
            <v>암반청소</v>
          </cell>
          <cell r="F500" t="str">
            <v>m2</v>
          </cell>
          <cell r="G500">
            <v>827</v>
          </cell>
          <cell r="R500">
            <v>827</v>
          </cell>
        </row>
        <row r="501">
          <cell r="A501">
            <v>501</v>
          </cell>
        </row>
        <row r="502">
          <cell r="A502">
            <v>502</v>
          </cell>
          <cell r="B502" t="str">
            <v>현장타설콘크리트 라이닝</v>
          </cell>
          <cell r="C502" t="str">
            <v>sum</v>
          </cell>
          <cell r="R502">
            <v>0</v>
          </cell>
        </row>
        <row r="503">
          <cell r="A503">
            <v>503</v>
          </cell>
          <cell r="B503" t="str">
            <v xml:space="preserve"> 수직구깊이 10m이하</v>
          </cell>
          <cell r="C503" t="str">
            <v>m3</v>
          </cell>
          <cell r="D503">
            <v>136</v>
          </cell>
          <cell r="E503" t="str">
            <v>토류콘크리트 타설(0~5m)</v>
          </cell>
          <cell r="F503" t="str">
            <v>m3</v>
          </cell>
          <cell r="G503">
            <v>42</v>
          </cell>
          <cell r="R503">
            <v>42</v>
          </cell>
        </row>
        <row r="504">
          <cell r="A504">
            <v>504</v>
          </cell>
          <cell r="E504" t="str">
            <v>토류콘크리트 타설(5m이상)</v>
          </cell>
          <cell r="F504" t="str">
            <v>m3</v>
          </cell>
          <cell r="G504">
            <v>94</v>
          </cell>
          <cell r="R504">
            <v>94</v>
          </cell>
        </row>
        <row r="505">
          <cell r="A505">
            <v>505</v>
          </cell>
          <cell r="R505">
            <v>0</v>
          </cell>
        </row>
        <row r="506">
          <cell r="A506">
            <v>506</v>
          </cell>
          <cell r="B506" t="str">
            <v>거 푸 집</v>
          </cell>
          <cell r="R506">
            <v>0</v>
          </cell>
        </row>
        <row r="507">
          <cell r="A507">
            <v>507</v>
          </cell>
          <cell r="B507" t="str">
            <v>특징 마감 / 곡면</v>
          </cell>
          <cell r="C507" t="str">
            <v>m2</v>
          </cell>
          <cell r="D507">
            <v>442</v>
          </cell>
          <cell r="E507" t="str">
            <v>특징 마감 / 곡면 (0~5m)</v>
          </cell>
          <cell r="F507" t="str">
            <v>m2</v>
          </cell>
          <cell r="G507">
            <v>138</v>
          </cell>
          <cell r="R507">
            <v>138</v>
          </cell>
        </row>
        <row r="508">
          <cell r="A508">
            <v>508</v>
          </cell>
          <cell r="E508" t="str">
            <v>특징 마감 / 곡면 (5m이상)</v>
          </cell>
          <cell r="F508" t="str">
            <v>m2</v>
          </cell>
          <cell r="G508">
            <v>304</v>
          </cell>
          <cell r="R508">
            <v>304</v>
          </cell>
        </row>
        <row r="509">
          <cell r="A509">
            <v>509</v>
          </cell>
          <cell r="R509">
            <v>0</v>
          </cell>
        </row>
        <row r="510">
          <cell r="A510">
            <v>510</v>
          </cell>
          <cell r="B510" t="str">
            <v>철근설치</v>
          </cell>
          <cell r="R510">
            <v>0</v>
          </cell>
        </row>
        <row r="511">
          <cell r="A511">
            <v>511</v>
          </cell>
          <cell r="B511" t="str">
            <v>D13MM</v>
          </cell>
          <cell r="C511" t="str">
            <v>ton</v>
          </cell>
          <cell r="D511">
            <v>5.3369999999999997</v>
          </cell>
          <cell r="E511" t="str">
            <v>철근가공조립&gt;간단&gt;D13mm</v>
          </cell>
          <cell r="F511" t="str">
            <v>ton</v>
          </cell>
          <cell r="G511">
            <v>5.3369999999999997</v>
          </cell>
          <cell r="R511">
            <v>5.3369999999999997</v>
          </cell>
        </row>
        <row r="512">
          <cell r="A512">
            <v>512</v>
          </cell>
          <cell r="B512" t="str">
            <v xml:space="preserve"> D16~25MM</v>
          </cell>
          <cell r="C512" t="str">
            <v>ton</v>
          </cell>
          <cell r="D512">
            <v>18.449000000000002</v>
          </cell>
          <cell r="E512" t="str">
            <v>철근가공조립&gt;간단&gt;D16-25mm</v>
          </cell>
          <cell r="F512" t="str">
            <v>ton</v>
          </cell>
          <cell r="G512">
            <v>18.449000000000002</v>
          </cell>
          <cell r="R512">
            <v>18.449000000000002</v>
          </cell>
        </row>
        <row r="513">
          <cell r="A513">
            <v>513</v>
          </cell>
          <cell r="R513">
            <v>0</v>
          </cell>
        </row>
        <row r="514">
          <cell r="A514">
            <v>514</v>
          </cell>
          <cell r="B514" t="str">
            <v>9.03 내부구조물</v>
          </cell>
          <cell r="C514" t="str">
            <v>sum</v>
          </cell>
          <cell r="R514">
            <v>0</v>
          </cell>
        </row>
        <row r="515">
          <cell r="A515">
            <v>515</v>
          </cell>
          <cell r="B515" t="str">
            <v>방 수 공</v>
          </cell>
          <cell r="C515" t="str">
            <v>sum</v>
          </cell>
          <cell r="E515" t="str">
            <v>터널용 개량아스팔트 쉬트</v>
          </cell>
          <cell r="R515">
            <v>0</v>
          </cell>
        </row>
        <row r="516">
          <cell r="A516">
            <v>516</v>
          </cell>
          <cell r="B516" t="str">
            <v xml:space="preserve"> Sheet방수 / 벽체</v>
          </cell>
          <cell r="C516" t="str">
            <v>m2</v>
          </cell>
          <cell r="D516">
            <v>1113</v>
          </cell>
          <cell r="E516" t="str">
            <v>수직면 (T=2mm)</v>
          </cell>
          <cell r="F516" t="str">
            <v>m2</v>
          </cell>
          <cell r="G516">
            <v>1113</v>
          </cell>
          <cell r="R516">
            <v>1113</v>
          </cell>
        </row>
        <row r="517">
          <cell r="A517">
            <v>517</v>
          </cell>
          <cell r="B517" t="str">
            <v xml:space="preserve"> Sheet방수 / 상, 하부</v>
          </cell>
          <cell r="C517" t="str">
            <v>m2</v>
          </cell>
          <cell r="D517">
            <v>123</v>
          </cell>
          <cell r="E517" t="str">
            <v>수평면 (T=2mm)</v>
          </cell>
          <cell r="F517" t="str">
            <v>m2</v>
          </cell>
          <cell r="G517">
            <v>123</v>
          </cell>
          <cell r="R517">
            <v>123</v>
          </cell>
        </row>
        <row r="518">
          <cell r="A518">
            <v>518</v>
          </cell>
          <cell r="R518">
            <v>0</v>
          </cell>
        </row>
        <row r="519">
          <cell r="A519">
            <v>519</v>
          </cell>
          <cell r="B519" t="str">
            <v>콘크리트 타설</v>
          </cell>
          <cell r="R519">
            <v>0</v>
          </cell>
        </row>
        <row r="520">
          <cell r="A520">
            <v>520</v>
          </cell>
          <cell r="B520" t="str">
            <v>(무근 콘크리트)</v>
          </cell>
          <cell r="R520">
            <v>0</v>
          </cell>
        </row>
        <row r="521">
          <cell r="A521">
            <v>521</v>
          </cell>
          <cell r="B521" t="str">
            <v>무근 / 기초</v>
          </cell>
          <cell r="C521" t="str">
            <v>m3</v>
          </cell>
          <cell r="D521">
            <v>8</v>
          </cell>
          <cell r="E521" t="str">
            <v>25-210-12&gt;레미콘타설</v>
          </cell>
          <cell r="F521" t="str">
            <v>m3</v>
          </cell>
          <cell r="G521">
            <v>8</v>
          </cell>
          <cell r="R521">
            <v>8</v>
          </cell>
        </row>
        <row r="522">
          <cell r="A522">
            <v>522</v>
          </cell>
          <cell r="B522" t="str">
            <v>(철근 콘크리트)</v>
          </cell>
          <cell r="R522">
            <v>0</v>
          </cell>
        </row>
        <row r="523">
          <cell r="A523">
            <v>523</v>
          </cell>
          <cell r="B523" t="str">
            <v>철근 / 바닥 및 보</v>
          </cell>
          <cell r="C523" t="str">
            <v>m3</v>
          </cell>
          <cell r="D523">
            <v>172</v>
          </cell>
          <cell r="E523" t="str">
            <v>25-240-12&gt;레미콘타설</v>
          </cell>
          <cell r="F523" t="str">
            <v>m3</v>
          </cell>
          <cell r="G523">
            <v>172</v>
          </cell>
          <cell r="R523">
            <v>172</v>
          </cell>
        </row>
        <row r="524">
          <cell r="A524">
            <v>524</v>
          </cell>
          <cell r="B524" t="str">
            <v>철근 / 벽 및 기둥</v>
          </cell>
          <cell r="C524" t="str">
            <v>m3</v>
          </cell>
          <cell r="D524">
            <v>412</v>
          </cell>
          <cell r="E524" t="str">
            <v>25-240-12&gt;레미콘타설</v>
          </cell>
          <cell r="F524" t="str">
            <v>m3</v>
          </cell>
          <cell r="G524">
            <v>412</v>
          </cell>
          <cell r="R524">
            <v>412</v>
          </cell>
        </row>
        <row r="525">
          <cell r="A525">
            <v>525</v>
          </cell>
          <cell r="R525">
            <v>0</v>
          </cell>
        </row>
        <row r="526">
          <cell r="A526">
            <v>526</v>
          </cell>
          <cell r="B526" t="str">
            <v>거푸집</v>
          </cell>
          <cell r="R526">
            <v>0</v>
          </cell>
        </row>
        <row r="527">
          <cell r="A527">
            <v>527</v>
          </cell>
          <cell r="B527" t="str">
            <v>(보통 마감)</v>
          </cell>
          <cell r="R527">
            <v>0</v>
          </cell>
        </row>
        <row r="528">
          <cell r="A528">
            <v>528</v>
          </cell>
          <cell r="B528" t="str">
            <v>보통 마감 / 수평면</v>
          </cell>
          <cell r="C528" t="str">
            <v>m2</v>
          </cell>
          <cell r="D528">
            <v>467</v>
          </cell>
          <cell r="E528" t="str">
            <v>합판3회&gt;수평면</v>
          </cell>
          <cell r="F528" t="str">
            <v>m2</v>
          </cell>
          <cell r="G528">
            <v>467</v>
          </cell>
          <cell r="R528">
            <v>467</v>
          </cell>
        </row>
        <row r="529">
          <cell r="A529">
            <v>529</v>
          </cell>
          <cell r="B529" t="str">
            <v>보통 마감 / 경사면</v>
          </cell>
          <cell r="C529" t="str">
            <v>m2</v>
          </cell>
          <cell r="D529">
            <v>62</v>
          </cell>
          <cell r="E529" t="str">
            <v>합판3회&gt;경사면</v>
          </cell>
          <cell r="F529" t="str">
            <v>m2</v>
          </cell>
          <cell r="G529">
            <v>62</v>
          </cell>
          <cell r="R529">
            <v>62</v>
          </cell>
        </row>
        <row r="530">
          <cell r="A530">
            <v>530</v>
          </cell>
          <cell r="B530" t="str">
            <v>보통 마감 / 수직면</v>
          </cell>
          <cell r="C530" t="str">
            <v>m2</v>
          </cell>
          <cell r="D530">
            <v>164</v>
          </cell>
          <cell r="E530" t="str">
            <v>합판3회&gt;수직면</v>
          </cell>
          <cell r="F530" t="str">
            <v>m2</v>
          </cell>
          <cell r="G530">
            <v>164</v>
          </cell>
          <cell r="R530">
            <v>164</v>
          </cell>
        </row>
        <row r="531">
          <cell r="A531">
            <v>531</v>
          </cell>
          <cell r="B531" t="str">
            <v>보통 마감 / 곡면</v>
          </cell>
          <cell r="C531" t="str">
            <v>m2</v>
          </cell>
          <cell r="D531">
            <v>966</v>
          </cell>
          <cell r="E531" t="str">
            <v>원형거푸집3회</v>
          </cell>
          <cell r="F531" t="str">
            <v>m2</v>
          </cell>
          <cell r="G531">
            <v>966</v>
          </cell>
          <cell r="R531">
            <v>966</v>
          </cell>
        </row>
        <row r="532">
          <cell r="A532">
            <v>532</v>
          </cell>
          <cell r="R532">
            <v>0</v>
          </cell>
        </row>
        <row r="533">
          <cell r="A533">
            <v>533</v>
          </cell>
          <cell r="B533" t="str">
            <v>철근설치</v>
          </cell>
          <cell r="R533">
            <v>0</v>
          </cell>
        </row>
        <row r="534">
          <cell r="A534">
            <v>534</v>
          </cell>
          <cell r="B534" t="str">
            <v>(이형철근/연강)</v>
          </cell>
          <cell r="R534">
            <v>0</v>
          </cell>
        </row>
        <row r="535">
          <cell r="A535">
            <v>535</v>
          </cell>
          <cell r="B535" t="str">
            <v>D13MM</v>
          </cell>
          <cell r="C535" t="str">
            <v>ton</v>
          </cell>
          <cell r="D535">
            <v>13.061999999999999</v>
          </cell>
          <cell r="E535" t="str">
            <v>철근가공조립&gt;복잡&gt;D13mm</v>
          </cell>
          <cell r="F535" t="str">
            <v>ton</v>
          </cell>
          <cell r="G535">
            <v>13.061999999999999</v>
          </cell>
          <cell r="R535">
            <v>13.061999999999999</v>
          </cell>
        </row>
        <row r="536">
          <cell r="A536">
            <v>536</v>
          </cell>
          <cell r="B536" t="str">
            <v>D16~25MM</v>
          </cell>
          <cell r="C536" t="str">
            <v>ton</v>
          </cell>
          <cell r="D536">
            <v>106.92700000000001</v>
          </cell>
          <cell r="E536" t="str">
            <v>철근가공조립&gt;복잡&gt;D16-25mm</v>
          </cell>
          <cell r="F536" t="str">
            <v>ton</v>
          </cell>
          <cell r="G536">
            <v>106.92700000000001</v>
          </cell>
          <cell r="R536">
            <v>106.92700000000001</v>
          </cell>
        </row>
        <row r="537">
          <cell r="A537">
            <v>537</v>
          </cell>
          <cell r="B537" t="str">
            <v>D29~35MM</v>
          </cell>
          <cell r="C537" t="str">
            <v>ton</v>
          </cell>
          <cell r="D537">
            <v>12.525</v>
          </cell>
          <cell r="E537" t="str">
            <v>철근가공조립&gt;복잡&gt;D29-35mm</v>
          </cell>
          <cell r="F537" t="str">
            <v>ton</v>
          </cell>
          <cell r="G537">
            <v>12.525</v>
          </cell>
          <cell r="R537">
            <v>12.525</v>
          </cell>
        </row>
        <row r="538">
          <cell r="A538">
            <v>538</v>
          </cell>
          <cell r="R538">
            <v>0</v>
          </cell>
        </row>
        <row r="539">
          <cell r="A539">
            <v>539</v>
          </cell>
          <cell r="B539" t="str">
            <v>Ⅲ. 제잡비</v>
          </cell>
          <cell r="C539" t="str">
            <v>sum</v>
          </cell>
        </row>
        <row r="540">
          <cell r="A540">
            <v>540</v>
          </cell>
          <cell r="B540" t="str">
            <v>2. 경비</v>
          </cell>
          <cell r="C540" t="str">
            <v>sum</v>
          </cell>
        </row>
        <row r="541">
          <cell r="A541">
            <v>541</v>
          </cell>
          <cell r="B541" t="str">
            <v>2.06 부대경비</v>
          </cell>
          <cell r="C541" t="str">
            <v>sum</v>
          </cell>
          <cell r="R541">
            <v>0</v>
          </cell>
        </row>
        <row r="542">
          <cell r="A542">
            <v>542</v>
          </cell>
          <cell r="B542" t="str">
            <v>사급자재운반비</v>
          </cell>
          <cell r="C542" t="str">
            <v>sum</v>
          </cell>
          <cell r="D542">
            <v>1</v>
          </cell>
          <cell r="E542" t="str">
            <v>철근운반</v>
          </cell>
          <cell r="F542" t="str">
            <v>ton</v>
          </cell>
          <cell r="R542">
            <v>203.32599999999999</v>
          </cell>
        </row>
        <row r="543">
          <cell r="A543">
            <v>543</v>
          </cell>
          <cell r="E543" t="str">
            <v>시멘트운반</v>
          </cell>
          <cell r="F543" t="str">
            <v>대</v>
          </cell>
          <cell r="R543">
            <v>17428</v>
          </cell>
        </row>
        <row r="544">
          <cell r="A544">
            <v>544</v>
          </cell>
        </row>
        <row r="545">
          <cell r="A545">
            <v>545</v>
          </cell>
          <cell r="B545" t="str">
            <v>2.07 환경관리비</v>
          </cell>
          <cell r="C545" t="str">
            <v>sum</v>
          </cell>
        </row>
        <row r="546">
          <cell r="A546">
            <v>546</v>
          </cell>
          <cell r="B546" t="str">
            <v>환경보전비</v>
          </cell>
          <cell r="C546" t="str">
            <v>sum</v>
          </cell>
          <cell r="D546">
            <v>1</v>
          </cell>
          <cell r="E546" t="str">
            <v>차량 세륜시설</v>
          </cell>
          <cell r="F546" t="str">
            <v>개소</v>
          </cell>
          <cell r="M546">
            <v>1</v>
          </cell>
          <cell r="R546">
            <v>1</v>
          </cell>
        </row>
        <row r="547">
          <cell r="A547">
            <v>547</v>
          </cell>
          <cell r="E547" t="str">
            <v>차량세척기 사용기간</v>
          </cell>
          <cell r="F547" t="str">
            <v>개월</v>
          </cell>
          <cell r="M547">
            <v>26</v>
          </cell>
          <cell r="R547">
            <v>26</v>
          </cell>
        </row>
        <row r="548">
          <cell r="A548">
            <v>548</v>
          </cell>
          <cell r="E548" t="str">
            <v>폐기물 적재</v>
          </cell>
          <cell r="F548" t="str">
            <v>m3</v>
          </cell>
          <cell r="M548">
            <v>327</v>
          </cell>
          <cell r="R548">
            <v>327</v>
          </cell>
        </row>
        <row r="549">
          <cell r="A549">
            <v>549</v>
          </cell>
        </row>
        <row r="550">
          <cell r="A550">
            <v>550</v>
          </cell>
        </row>
      </sheetData>
      <sheetData sheetId="9">
        <row r="3">
          <cell r="A3">
            <v>2</v>
          </cell>
          <cell r="B3" t="str">
            <v xml:space="preserve">보도블록 설치,철거                                                              </v>
          </cell>
          <cell r="C3" t="str">
            <v xml:space="preserve">                                                                                </v>
          </cell>
          <cell r="D3">
            <v>1</v>
          </cell>
          <cell r="E3" t="str">
            <v xml:space="preserve">M2    </v>
          </cell>
          <cell r="F3">
            <v>4120</v>
          </cell>
          <cell r="G3">
            <v>9788</v>
          </cell>
          <cell r="H3">
            <v>0</v>
          </cell>
          <cell r="I3">
            <v>13908</v>
          </cell>
        </row>
        <row r="4">
          <cell r="A4">
            <v>3</v>
          </cell>
          <cell r="B4" t="str">
            <v xml:space="preserve">전선 및 배수용 PIPE 설치                                                        </v>
          </cell>
          <cell r="C4" t="str">
            <v xml:space="preserve">STAINLESS,φ100                                                                 </v>
          </cell>
          <cell r="D4">
            <v>1</v>
          </cell>
          <cell r="E4" t="str">
            <v xml:space="preserve">EA    </v>
          </cell>
          <cell r="F4">
            <v>13285</v>
          </cell>
          <cell r="G4">
            <v>664</v>
          </cell>
          <cell r="H4">
            <v>0</v>
          </cell>
          <cell r="I4">
            <v>13949</v>
          </cell>
        </row>
        <row r="5">
          <cell r="A5">
            <v>4</v>
          </cell>
          <cell r="B5" t="str">
            <v xml:space="preserve">사다리 설치(원형,Φ1800)                                                        </v>
          </cell>
          <cell r="C5" t="str">
            <v xml:space="preserve">                                                                                </v>
          </cell>
          <cell r="D5">
            <v>1</v>
          </cell>
          <cell r="E5" t="str">
            <v xml:space="preserve">개소  </v>
          </cell>
          <cell r="F5">
            <v>704470</v>
          </cell>
          <cell r="G5">
            <v>1190659</v>
          </cell>
          <cell r="H5">
            <v>35863</v>
          </cell>
          <cell r="I5">
            <v>1930992</v>
          </cell>
        </row>
        <row r="6">
          <cell r="A6">
            <v>5</v>
          </cell>
          <cell r="B6" t="str">
            <v xml:space="preserve">수팽창성지수재설치                                                              </v>
          </cell>
          <cell r="C6" t="str">
            <v xml:space="preserve">(SEMI),자재포함                                                                 </v>
          </cell>
          <cell r="D6">
            <v>1</v>
          </cell>
          <cell r="E6" t="str">
            <v xml:space="preserve">m     </v>
          </cell>
          <cell r="F6">
            <v>4946</v>
          </cell>
          <cell r="G6">
            <v>1532</v>
          </cell>
          <cell r="H6">
            <v>0</v>
          </cell>
          <cell r="I6">
            <v>6478</v>
          </cell>
        </row>
        <row r="7">
          <cell r="A7">
            <v>6</v>
          </cell>
          <cell r="B7" t="str">
            <v xml:space="preserve">몰     탈 (1:2)                                                                 </v>
          </cell>
          <cell r="C7" t="str">
            <v xml:space="preserve">                                                                                </v>
          </cell>
          <cell r="D7">
            <v>1</v>
          </cell>
          <cell r="E7" t="str">
            <v xml:space="preserve">m3    </v>
          </cell>
          <cell r="F7">
            <v>0</v>
          </cell>
          <cell r="G7">
            <v>51263</v>
          </cell>
          <cell r="H7">
            <v>0</v>
          </cell>
          <cell r="I7">
            <v>51263</v>
          </cell>
        </row>
        <row r="8">
          <cell r="A8">
            <v>7</v>
          </cell>
          <cell r="B8" t="str">
            <v xml:space="preserve">사다리제작,설치,철거                                                            </v>
          </cell>
          <cell r="C8" t="str">
            <v xml:space="preserve">고정식                                                                          </v>
          </cell>
          <cell r="D8">
            <v>1</v>
          </cell>
          <cell r="E8" t="str">
            <v xml:space="preserve">M     </v>
          </cell>
          <cell r="F8">
            <v>60000</v>
          </cell>
          <cell r="G8">
            <v>30000</v>
          </cell>
          <cell r="H8">
            <v>0</v>
          </cell>
          <cell r="I8">
            <v>90000</v>
          </cell>
        </row>
        <row r="9">
          <cell r="A9">
            <v>8</v>
          </cell>
          <cell r="B9" t="str">
            <v xml:space="preserve">잡석 깔기                                                                       </v>
          </cell>
          <cell r="C9" t="str">
            <v xml:space="preserve">                                                                                </v>
          </cell>
          <cell r="D9">
            <v>1</v>
          </cell>
          <cell r="E9" t="str">
            <v xml:space="preserve">m3    </v>
          </cell>
          <cell r="F9">
            <v>217</v>
          </cell>
          <cell r="G9">
            <v>245</v>
          </cell>
          <cell r="H9">
            <v>254</v>
          </cell>
          <cell r="I9">
            <v>716</v>
          </cell>
        </row>
        <row r="10">
          <cell r="A10">
            <v>9</v>
          </cell>
          <cell r="B10" t="str">
            <v xml:space="preserve">CORE 천공 (하향)                                                                </v>
          </cell>
          <cell r="C10" t="str">
            <v xml:space="preserve">φ75mm,L=400mm                                                                  </v>
          </cell>
          <cell r="D10">
            <v>1</v>
          </cell>
          <cell r="E10" t="str">
            <v xml:space="preserve">공    </v>
          </cell>
          <cell r="F10">
            <v>290</v>
          </cell>
          <cell r="G10">
            <v>37762</v>
          </cell>
          <cell r="H10">
            <v>1599</v>
          </cell>
          <cell r="I10">
            <v>39651</v>
          </cell>
        </row>
        <row r="11">
          <cell r="A11">
            <v>10</v>
          </cell>
          <cell r="B11" t="str">
            <v xml:space="preserve">CORE 천공 (수평)                                                                </v>
          </cell>
          <cell r="C11" t="str">
            <v xml:space="preserve">φ75mm,L=400mm                                                                  </v>
          </cell>
          <cell r="D11">
            <v>1</v>
          </cell>
          <cell r="E11" t="str">
            <v xml:space="preserve">공    </v>
          </cell>
          <cell r="F11">
            <v>392</v>
          </cell>
          <cell r="G11">
            <v>50972</v>
          </cell>
          <cell r="H11">
            <v>2157</v>
          </cell>
          <cell r="I11">
            <v>53521</v>
          </cell>
        </row>
        <row r="12">
          <cell r="A12">
            <v>11</v>
          </cell>
          <cell r="B12" t="str">
            <v xml:space="preserve">기설구조물 철거(전력구)                                                         </v>
          </cell>
          <cell r="C12" t="str">
            <v xml:space="preserve">                                                                                </v>
          </cell>
          <cell r="D12">
            <v>1</v>
          </cell>
          <cell r="E12" t="str">
            <v xml:space="preserve">식    </v>
          </cell>
          <cell r="F12">
            <v>318562</v>
          </cell>
          <cell r="G12">
            <v>30980414</v>
          </cell>
          <cell r="H12">
            <v>1310345</v>
          </cell>
          <cell r="I12">
            <v>32609321</v>
          </cell>
        </row>
        <row r="13">
          <cell r="A13">
            <v>12</v>
          </cell>
          <cell r="B13" t="str">
            <v xml:space="preserve">기설구조물 철거(수직구)                                                         </v>
          </cell>
          <cell r="C13" t="str">
            <v xml:space="preserve">                                                                                </v>
          </cell>
          <cell r="D13">
            <v>1</v>
          </cell>
          <cell r="E13" t="str">
            <v xml:space="preserve">식    </v>
          </cell>
          <cell r="F13">
            <v>407574</v>
          </cell>
          <cell r="G13">
            <v>29989656</v>
          </cell>
          <cell r="H13">
            <v>1268393</v>
          </cell>
          <cell r="I13">
            <v>31665623</v>
          </cell>
        </row>
        <row r="14">
          <cell r="A14">
            <v>13</v>
          </cell>
          <cell r="B14" t="str">
            <v xml:space="preserve">보차도 경계블럭 설치,철거                                                       </v>
          </cell>
          <cell r="C14" t="str">
            <v xml:space="preserve">                                                                                </v>
          </cell>
          <cell r="D14">
            <v>1</v>
          </cell>
          <cell r="E14" t="str">
            <v xml:space="preserve">M     </v>
          </cell>
          <cell r="F14">
            <v>2716</v>
          </cell>
          <cell r="G14">
            <v>35166</v>
          </cell>
          <cell r="H14">
            <v>1377</v>
          </cell>
          <cell r="I14">
            <v>39259</v>
          </cell>
        </row>
        <row r="15">
          <cell r="A15">
            <v>14</v>
          </cell>
          <cell r="B15" t="str">
            <v xml:space="preserve">보차도경계석 설치,철거                                                          </v>
          </cell>
          <cell r="C15" t="str">
            <v xml:space="preserve">200x250x1000                                                                    </v>
          </cell>
          <cell r="D15">
            <v>1</v>
          </cell>
          <cell r="E15" t="str">
            <v xml:space="preserve">M     </v>
          </cell>
          <cell r="F15">
            <v>0</v>
          </cell>
          <cell r="G15">
            <v>28535</v>
          </cell>
          <cell r="H15">
            <v>0</v>
          </cell>
          <cell r="I15">
            <v>28535</v>
          </cell>
        </row>
        <row r="16">
          <cell r="A16">
            <v>15</v>
          </cell>
          <cell r="B16" t="str">
            <v xml:space="preserve">보도경계석 설치,철거                                                            </v>
          </cell>
          <cell r="C16" t="str">
            <v xml:space="preserve">150x150x1000                                                                    </v>
          </cell>
          <cell r="D16">
            <v>1</v>
          </cell>
          <cell r="E16" t="str">
            <v xml:space="preserve">M     </v>
          </cell>
          <cell r="F16">
            <v>0</v>
          </cell>
          <cell r="G16">
            <v>9764</v>
          </cell>
          <cell r="H16">
            <v>0</v>
          </cell>
          <cell r="I16">
            <v>9764</v>
          </cell>
        </row>
        <row r="17">
          <cell r="A17">
            <v>16</v>
          </cell>
          <cell r="B17" t="str">
            <v xml:space="preserve">관로구방수장치설치                                                              </v>
          </cell>
          <cell r="C17" t="str">
            <v xml:space="preserve">D175*6                                                                          </v>
          </cell>
          <cell r="D17">
            <v>1</v>
          </cell>
          <cell r="E17" t="str">
            <v xml:space="preserve">개소  </v>
          </cell>
          <cell r="F17">
            <v>0</v>
          </cell>
          <cell r="G17">
            <v>54539</v>
          </cell>
          <cell r="H17">
            <v>0</v>
          </cell>
          <cell r="I17">
            <v>54539</v>
          </cell>
        </row>
        <row r="18">
          <cell r="A18">
            <v>17</v>
          </cell>
          <cell r="B18" t="str">
            <v xml:space="preserve">보링기(JET용)  (품 5-13)                                                        </v>
          </cell>
          <cell r="C18" t="str">
            <v xml:space="preserve">점토층, 모래층                                                                  </v>
          </cell>
          <cell r="D18">
            <v>1</v>
          </cell>
          <cell r="E18" t="str">
            <v xml:space="preserve">HR    </v>
          </cell>
          <cell r="F18">
            <v>7499</v>
          </cell>
          <cell r="G18">
            <v>14631</v>
          </cell>
          <cell r="H18">
            <v>4970</v>
          </cell>
          <cell r="I18">
            <v>27100</v>
          </cell>
        </row>
        <row r="19">
          <cell r="A19">
            <v>18</v>
          </cell>
          <cell r="B19" t="str">
            <v xml:space="preserve">모래층 천공    (품 5-13)                                                        </v>
          </cell>
          <cell r="C19" t="str">
            <v xml:space="preserve">JET용                                                                           </v>
          </cell>
          <cell r="D19">
            <v>1</v>
          </cell>
          <cell r="E19" t="str">
            <v xml:space="preserve">M     </v>
          </cell>
          <cell r="F19">
            <v>23214</v>
          </cell>
          <cell r="G19">
            <v>25323</v>
          </cell>
          <cell r="H19">
            <v>13198</v>
          </cell>
          <cell r="I19">
            <v>61735</v>
          </cell>
        </row>
        <row r="20">
          <cell r="A20">
            <v>19</v>
          </cell>
          <cell r="B20" t="str">
            <v xml:space="preserve">모래층 천공분사 (N=5∼15) (품5-13)                                              </v>
          </cell>
          <cell r="C20" t="str">
            <v xml:space="preserve">JET용                                                                           </v>
          </cell>
          <cell r="D20">
            <v>1</v>
          </cell>
          <cell r="E20" t="str">
            <v xml:space="preserve">M     </v>
          </cell>
          <cell r="F20">
            <v>54415</v>
          </cell>
          <cell r="G20">
            <v>44273</v>
          </cell>
          <cell r="H20">
            <v>19082</v>
          </cell>
          <cell r="I20">
            <v>117770</v>
          </cell>
        </row>
        <row r="21">
          <cell r="A21">
            <v>20</v>
          </cell>
          <cell r="B21" t="str">
            <v xml:space="preserve">케이싱 설치 및 철거                                                             </v>
          </cell>
          <cell r="C21" t="str">
            <v xml:space="preserve">                                                                                </v>
          </cell>
          <cell r="D21">
            <v>1</v>
          </cell>
          <cell r="E21" t="str">
            <v xml:space="preserve">M     </v>
          </cell>
          <cell r="F21">
            <v>2970</v>
          </cell>
          <cell r="G21">
            <v>93</v>
          </cell>
          <cell r="H21">
            <v>1</v>
          </cell>
          <cell r="I21">
            <v>3064</v>
          </cell>
        </row>
        <row r="22">
          <cell r="A22">
            <v>21</v>
          </cell>
          <cell r="B22" t="str">
            <v xml:space="preserve">시멘트 주입(C.I.P)                                                              </v>
          </cell>
          <cell r="C22" t="str">
            <v xml:space="preserve">                                                                                </v>
          </cell>
          <cell r="D22">
            <v>1</v>
          </cell>
          <cell r="E22" t="str">
            <v xml:space="preserve">M3    </v>
          </cell>
          <cell r="F22">
            <v>7395</v>
          </cell>
          <cell r="G22">
            <v>51263</v>
          </cell>
          <cell r="H22">
            <v>0</v>
          </cell>
          <cell r="I22">
            <v>58658</v>
          </cell>
        </row>
        <row r="23">
          <cell r="A23">
            <v>22</v>
          </cell>
          <cell r="B23" t="str">
            <v xml:space="preserve">기계 기구 설치및 해체                                                           </v>
          </cell>
          <cell r="C23" t="str">
            <v xml:space="preserve">C.I.P                                                                           </v>
          </cell>
          <cell r="D23">
            <v>1</v>
          </cell>
          <cell r="E23" t="str">
            <v xml:space="preserve">회    </v>
          </cell>
          <cell r="F23">
            <v>0</v>
          </cell>
          <cell r="G23">
            <v>146225</v>
          </cell>
          <cell r="H23">
            <v>0</v>
          </cell>
          <cell r="I23">
            <v>146225</v>
          </cell>
        </row>
        <row r="24">
          <cell r="A24">
            <v>23</v>
          </cell>
          <cell r="B24" t="str">
            <v xml:space="preserve">플랜트 설치및 해체                                                              </v>
          </cell>
          <cell r="C24" t="str">
            <v xml:space="preserve">C.I.P                                                                           </v>
          </cell>
          <cell r="D24">
            <v>1</v>
          </cell>
          <cell r="E24" t="str">
            <v xml:space="preserve">회    </v>
          </cell>
          <cell r="F24">
            <v>0</v>
          </cell>
          <cell r="G24">
            <v>1344854</v>
          </cell>
          <cell r="H24">
            <v>0</v>
          </cell>
          <cell r="I24">
            <v>1344854</v>
          </cell>
        </row>
        <row r="25">
          <cell r="A25">
            <v>24</v>
          </cell>
          <cell r="B25" t="str">
            <v xml:space="preserve">기계기구설치                                                                    </v>
          </cell>
          <cell r="C25" t="str">
            <v xml:space="preserve">(JET용)                                                                         </v>
          </cell>
          <cell r="D25">
            <v>1</v>
          </cell>
          <cell r="E25" t="str">
            <v xml:space="preserve">회    </v>
          </cell>
          <cell r="F25">
            <v>0</v>
          </cell>
          <cell r="G25">
            <v>168295</v>
          </cell>
          <cell r="H25">
            <v>0</v>
          </cell>
          <cell r="I25">
            <v>168295</v>
          </cell>
        </row>
        <row r="26">
          <cell r="A26">
            <v>25</v>
          </cell>
          <cell r="B26" t="str">
            <v xml:space="preserve">PLANT 조립,해체                                                                 </v>
          </cell>
          <cell r="C26" t="str">
            <v xml:space="preserve">(JET용)                                                                         </v>
          </cell>
          <cell r="D26">
            <v>1</v>
          </cell>
          <cell r="E26" t="str">
            <v xml:space="preserve">회    </v>
          </cell>
          <cell r="F26">
            <v>525565</v>
          </cell>
          <cell r="G26">
            <v>2212371</v>
          </cell>
          <cell r="H26">
            <v>0</v>
          </cell>
          <cell r="I26">
            <v>2737936</v>
          </cell>
        </row>
        <row r="27">
          <cell r="A27">
            <v>26</v>
          </cell>
          <cell r="B27" t="str">
            <v xml:space="preserve">고압분사 재료비     (품 5-13)                                                   </v>
          </cell>
          <cell r="C27" t="str">
            <v xml:space="preserve">                                                                                </v>
          </cell>
          <cell r="D27">
            <v>1</v>
          </cell>
          <cell r="E27" t="str">
            <v xml:space="preserve">HR    </v>
          </cell>
          <cell r="F27">
            <v>170486</v>
          </cell>
          <cell r="G27">
            <v>0</v>
          </cell>
          <cell r="H27">
            <v>0</v>
          </cell>
          <cell r="I27">
            <v>170486</v>
          </cell>
        </row>
        <row r="28">
          <cell r="A28">
            <v>27</v>
          </cell>
          <cell r="B28" t="str">
            <v xml:space="preserve">이토 처리비    (품 5-13)                                                        </v>
          </cell>
          <cell r="C28" t="str">
            <v xml:space="preserve">                                                                                </v>
          </cell>
          <cell r="D28">
            <v>1</v>
          </cell>
          <cell r="E28" t="str">
            <v xml:space="preserve">HR    </v>
          </cell>
          <cell r="F28">
            <v>0</v>
          </cell>
          <cell r="G28">
            <v>12818</v>
          </cell>
          <cell r="H28">
            <v>2823</v>
          </cell>
          <cell r="I28">
            <v>15641</v>
          </cell>
        </row>
        <row r="29">
          <cell r="A29">
            <v>28</v>
          </cell>
          <cell r="B29" t="str">
            <v xml:space="preserve">자갈 채움(C.I.P)                                                                </v>
          </cell>
          <cell r="C29" t="str">
            <v xml:space="preserve">                                                                                </v>
          </cell>
          <cell r="D29">
            <v>1</v>
          </cell>
          <cell r="E29" t="str">
            <v xml:space="preserve">M3    </v>
          </cell>
          <cell r="F29">
            <v>0</v>
          </cell>
          <cell r="G29">
            <v>25631</v>
          </cell>
          <cell r="H29">
            <v>0</v>
          </cell>
          <cell r="I29">
            <v>25631</v>
          </cell>
        </row>
        <row r="30">
          <cell r="A30">
            <v>29</v>
          </cell>
          <cell r="B30" t="str">
            <v xml:space="preserve">방음벽지주설치                                                                  </v>
          </cell>
          <cell r="C30" t="str">
            <v xml:space="preserve">H=6M                                                                            </v>
          </cell>
          <cell r="D30">
            <v>1</v>
          </cell>
          <cell r="E30" t="str">
            <v xml:space="preserve">M     </v>
          </cell>
          <cell r="F30">
            <v>198898</v>
          </cell>
          <cell r="G30">
            <v>10275</v>
          </cell>
          <cell r="H30">
            <v>1612</v>
          </cell>
          <cell r="I30">
            <v>210785</v>
          </cell>
        </row>
        <row r="31">
          <cell r="A31">
            <v>30</v>
          </cell>
          <cell r="B31" t="str">
            <v xml:space="preserve">흡입형방음판설치                                                                </v>
          </cell>
          <cell r="C31" t="str">
            <v xml:space="preserve">H=1.8M                                                                          </v>
          </cell>
          <cell r="D31">
            <v>1</v>
          </cell>
          <cell r="E31" t="str">
            <v xml:space="preserve">M     </v>
          </cell>
          <cell r="F31">
            <v>118648</v>
          </cell>
          <cell r="G31">
            <v>3105</v>
          </cell>
          <cell r="H31">
            <v>616</v>
          </cell>
          <cell r="I31">
            <v>122369</v>
          </cell>
        </row>
        <row r="32">
          <cell r="A32">
            <v>31</v>
          </cell>
          <cell r="B32" t="str">
            <v xml:space="preserve">토사 굴착,적재 및 인양(10M미만)                                                 </v>
          </cell>
          <cell r="C32" t="str">
            <v xml:space="preserve">5m 이하                                                                         </v>
          </cell>
          <cell r="D32">
            <v>1</v>
          </cell>
          <cell r="E32" t="str">
            <v xml:space="preserve">M3    </v>
          </cell>
          <cell r="F32">
            <v>942</v>
          </cell>
          <cell r="G32">
            <v>37503</v>
          </cell>
          <cell r="H32">
            <v>3370</v>
          </cell>
          <cell r="I32">
            <v>41815</v>
          </cell>
        </row>
        <row r="33">
          <cell r="A33">
            <v>32</v>
          </cell>
          <cell r="B33" t="str">
            <v xml:space="preserve">투명방음판설치                                                                  </v>
          </cell>
          <cell r="C33" t="str">
            <v xml:space="preserve">H=4.2M                                                                          </v>
          </cell>
          <cell r="D33">
            <v>1</v>
          </cell>
          <cell r="E33" t="str">
            <v xml:space="preserve">M     </v>
          </cell>
          <cell r="F33">
            <v>343625</v>
          </cell>
          <cell r="G33">
            <v>7259</v>
          </cell>
          <cell r="H33">
            <v>1438</v>
          </cell>
          <cell r="I33">
            <v>352322</v>
          </cell>
        </row>
        <row r="34">
          <cell r="A34">
            <v>33</v>
          </cell>
          <cell r="B34" t="str">
            <v xml:space="preserve">방음벽설치                                                                      </v>
          </cell>
          <cell r="C34" t="str">
            <v xml:space="preserve">H=6.0M                                                                          </v>
          </cell>
          <cell r="D34">
            <v>1</v>
          </cell>
          <cell r="E34" t="str">
            <v xml:space="preserve">M     </v>
          </cell>
          <cell r="F34">
            <v>661171</v>
          </cell>
          <cell r="G34">
            <v>20639</v>
          </cell>
          <cell r="H34">
            <v>3666</v>
          </cell>
          <cell r="I34">
            <v>685476</v>
          </cell>
        </row>
        <row r="35">
          <cell r="A35">
            <v>34</v>
          </cell>
          <cell r="B35" t="str">
            <v xml:space="preserve">홀딩도어 설치,철거                                                              </v>
          </cell>
          <cell r="C35" t="str">
            <v xml:space="preserve">                                                                                </v>
          </cell>
          <cell r="D35">
            <v>1</v>
          </cell>
          <cell r="E35" t="str">
            <v xml:space="preserve">식    </v>
          </cell>
          <cell r="F35">
            <v>0</v>
          </cell>
          <cell r="G35">
            <v>0</v>
          </cell>
          <cell r="H35">
            <v>3600000</v>
          </cell>
          <cell r="I35">
            <v>3600000</v>
          </cell>
        </row>
        <row r="36">
          <cell r="A36">
            <v>35</v>
          </cell>
          <cell r="B36" t="str">
            <v xml:space="preserve">풍화암 굴착,적재및인양(10M미만)                                                 </v>
          </cell>
          <cell r="C36" t="str">
            <v xml:space="preserve">5m 이하,원형(S/S,S/T)                                                           </v>
          </cell>
          <cell r="D36">
            <v>1</v>
          </cell>
          <cell r="E36" t="str">
            <v xml:space="preserve">M3    </v>
          </cell>
          <cell r="F36">
            <v>5052</v>
          </cell>
          <cell r="G36">
            <v>126830</v>
          </cell>
          <cell r="H36">
            <v>6261</v>
          </cell>
          <cell r="I36">
            <v>138143</v>
          </cell>
        </row>
        <row r="37">
          <cell r="A37">
            <v>36</v>
          </cell>
          <cell r="B37" t="str">
            <v xml:space="preserve">천 공(연암,10M미만)                                                             </v>
          </cell>
          <cell r="C37" t="str">
            <v xml:space="preserve">원형                                                                            </v>
          </cell>
          <cell r="D37">
            <v>1</v>
          </cell>
          <cell r="E37" t="str">
            <v xml:space="preserve">M3    </v>
          </cell>
          <cell r="F37">
            <v>12434</v>
          </cell>
          <cell r="G37">
            <v>4243</v>
          </cell>
          <cell r="H37">
            <v>906</v>
          </cell>
          <cell r="I37">
            <v>17583</v>
          </cell>
        </row>
        <row r="38">
          <cell r="A38">
            <v>37</v>
          </cell>
          <cell r="B38" t="str">
            <v xml:space="preserve">천 공(경암,10M미만)                                                             </v>
          </cell>
          <cell r="C38" t="str">
            <v xml:space="preserve">원형                                                                            </v>
          </cell>
          <cell r="D38">
            <v>1</v>
          </cell>
          <cell r="E38" t="str">
            <v xml:space="preserve">M3    </v>
          </cell>
          <cell r="F38">
            <v>14024</v>
          </cell>
          <cell r="G38">
            <v>8119</v>
          </cell>
          <cell r="H38">
            <v>1741</v>
          </cell>
          <cell r="I38">
            <v>23884</v>
          </cell>
        </row>
        <row r="39">
          <cell r="A39">
            <v>38</v>
          </cell>
          <cell r="B39" t="str">
            <v xml:space="preserve">무진동굴착(연암,10M미만)                                                        </v>
          </cell>
          <cell r="C39" t="str">
            <v xml:space="preserve">5M 이하                                                                         </v>
          </cell>
          <cell r="D39">
            <v>1</v>
          </cell>
          <cell r="E39" t="str">
            <v xml:space="preserve">M3    </v>
          </cell>
          <cell r="F39">
            <v>41480</v>
          </cell>
          <cell r="G39">
            <v>119560</v>
          </cell>
          <cell r="H39">
            <v>4011</v>
          </cell>
          <cell r="I39">
            <v>165051</v>
          </cell>
        </row>
        <row r="40">
          <cell r="A40">
            <v>39</v>
          </cell>
          <cell r="B40" t="str">
            <v xml:space="preserve">무진동굴착(경암,10M미만)                                                        </v>
          </cell>
          <cell r="C40" t="str">
            <v xml:space="preserve">5M 이하                                                                         </v>
          </cell>
          <cell r="D40">
            <v>1</v>
          </cell>
          <cell r="E40" t="str">
            <v xml:space="preserve">M3    </v>
          </cell>
          <cell r="F40">
            <v>45496</v>
          </cell>
          <cell r="G40">
            <v>174396</v>
          </cell>
          <cell r="H40">
            <v>6531</v>
          </cell>
          <cell r="I40">
            <v>226423</v>
          </cell>
        </row>
        <row r="41">
          <cell r="A41">
            <v>40</v>
          </cell>
          <cell r="B41" t="str">
            <v xml:space="preserve">수직구 버럭 적재및인양(연암)                                                    </v>
          </cell>
          <cell r="C41" t="str">
            <v xml:space="preserve">5M 이하                                                                         </v>
          </cell>
          <cell r="D41">
            <v>1</v>
          </cell>
          <cell r="E41" t="str">
            <v xml:space="preserve">M3    </v>
          </cell>
          <cell r="F41">
            <v>2665</v>
          </cell>
          <cell r="G41">
            <v>0</v>
          </cell>
          <cell r="H41">
            <v>9537</v>
          </cell>
          <cell r="I41">
            <v>12202</v>
          </cell>
        </row>
        <row r="42">
          <cell r="A42">
            <v>41</v>
          </cell>
          <cell r="B42" t="str">
            <v xml:space="preserve">수직구 버럭 적재및인양(경암)                                                    </v>
          </cell>
          <cell r="C42" t="str">
            <v xml:space="preserve">5M 이하                                                                         </v>
          </cell>
          <cell r="D42">
            <v>1</v>
          </cell>
          <cell r="E42" t="str">
            <v xml:space="preserve">M3    </v>
          </cell>
          <cell r="F42">
            <v>3551</v>
          </cell>
          <cell r="G42">
            <v>0</v>
          </cell>
          <cell r="H42">
            <v>12707</v>
          </cell>
          <cell r="I42">
            <v>16258</v>
          </cell>
        </row>
        <row r="43">
          <cell r="A43">
            <v>42</v>
          </cell>
          <cell r="B43" t="str">
            <v xml:space="preserve">직접잔토처리/토사(수직구)                                                       </v>
          </cell>
          <cell r="C43" t="str">
            <v xml:space="preserve">5m이하                                                                          </v>
          </cell>
          <cell r="D43">
            <v>1</v>
          </cell>
          <cell r="E43" t="str">
            <v xml:space="preserve">m3    </v>
          </cell>
          <cell r="F43">
            <v>7608</v>
          </cell>
          <cell r="G43">
            <v>5789</v>
          </cell>
          <cell r="H43">
            <v>5429</v>
          </cell>
          <cell r="I43">
            <v>18826</v>
          </cell>
        </row>
        <row r="44">
          <cell r="A44">
            <v>43</v>
          </cell>
          <cell r="B44" t="str">
            <v xml:space="preserve">직접잔토처리/풍화암(수직구)                                                     </v>
          </cell>
          <cell r="C44" t="str">
            <v xml:space="preserve">5m이하                                                                          </v>
          </cell>
          <cell r="D44">
            <v>1</v>
          </cell>
          <cell r="E44" t="str">
            <v xml:space="preserve">M3    </v>
          </cell>
          <cell r="F44">
            <v>8984</v>
          </cell>
          <cell r="G44">
            <v>7099</v>
          </cell>
          <cell r="H44">
            <v>6655</v>
          </cell>
          <cell r="I44">
            <v>22738</v>
          </cell>
        </row>
        <row r="45">
          <cell r="A45">
            <v>44</v>
          </cell>
          <cell r="B45" t="str">
            <v xml:space="preserve">직접잔토처리/연암(수직구)                                                       </v>
          </cell>
          <cell r="C45" t="str">
            <v xml:space="preserve">5m이하                                                                          </v>
          </cell>
          <cell r="D45">
            <v>1</v>
          </cell>
          <cell r="E45" t="str">
            <v xml:space="preserve">M3    </v>
          </cell>
          <cell r="F45">
            <v>10882</v>
          </cell>
          <cell r="G45">
            <v>9685</v>
          </cell>
          <cell r="H45">
            <v>10837</v>
          </cell>
          <cell r="I45">
            <v>31404</v>
          </cell>
        </row>
        <row r="46">
          <cell r="A46">
            <v>45</v>
          </cell>
          <cell r="B46" t="str">
            <v xml:space="preserve">직접잔토처리/경암(수직구)                                                       </v>
          </cell>
          <cell r="C46" t="str">
            <v xml:space="preserve">5m이하                                                                          </v>
          </cell>
          <cell r="D46">
            <v>1</v>
          </cell>
          <cell r="E46" t="str">
            <v xml:space="preserve">M3    </v>
          </cell>
          <cell r="F46">
            <v>11875</v>
          </cell>
          <cell r="G46">
            <v>11370</v>
          </cell>
          <cell r="H46">
            <v>12727</v>
          </cell>
          <cell r="I46">
            <v>35972</v>
          </cell>
        </row>
        <row r="47">
          <cell r="A47">
            <v>46</v>
          </cell>
          <cell r="B47" t="str">
            <v xml:space="preserve">암반청소                                                                        </v>
          </cell>
          <cell r="C47" t="str">
            <v xml:space="preserve">                                                                                </v>
          </cell>
          <cell r="D47">
            <v>1</v>
          </cell>
          <cell r="E47" t="str">
            <v xml:space="preserve">㎡    </v>
          </cell>
          <cell r="F47">
            <v>2783</v>
          </cell>
          <cell r="G47">
            <v>0</v>
          </cell>
          <cell r="H47">
            <v>619</v>
          </cell>
          <cell r="I47">
            <v>3402</v>
          </cell>
        </row>
        <row r="48">
          <cell r="A48">
            <v>47</v>
          </cell>
          <cell r="B48" t="str">
            <v xml:space="preserve">SHOTCRETE 타설(연암)                                                            </v>
          </cell>
          <cell r="C48" t="str">
            <v xml:space="preserve">10M미만                                                                         </v>
          </cell>
          <cell r="D48">
            <v>1</v>
          </cell>
          <cell r="E48" t="str">
            <v xml:space="preserve">M3    </v>
          </cell>
          <cell r="F48">
            <v>30139</v>
          </cell>
          <cell r="G48">
            <v>13948</v>
          </cell>
          <cell r="H48">
            <v>10658</v>
          </cell>
          <cell r="I48">
            <v>54745</v>
          </cell>
        </row>
        <row r="49">
          <cell r="A49">
            <v>48</v>
          </cell>
          <cell r="B49" t="str">
            <v xml:space="preserve">SHOTCRETE 타설(경암)                                                            </v>
          </cell>
          <cell r="C49" t="str">
            <v xml:space="preserve">10M미만                                                                         </v>
          </cell>
          <cell r="D49">
            <v>1</v>
          </cell>
          <cell r="E49" t="str">
            <v xml:space="preserve">M3    </v>
          </cell>
          <cell r="F49">
            <v>30448</v>
          </cell>
          <cell r="G49">
            <v>14058</v>
          </cell>
          <cell r="H49">
            <v>10719</v>
          </cell>
          <cell r="I49">
            <v>55225</v>
          </cell>
        </row>
        <row r="50">
          <cell r="A50">
            <v>49</v>
          </cell>
          <cell r="B50" t="str">
            <v xml:space="preserve">ROCK BOLT(연암)                                                                 </v>
          </cell>
          <cell r="C50" t="str">
            <v xml:space="preserve">10M미만                                                                         </v>
          </cell>
          <cell r="D50">
            <v>1</v>
          </cell>
          <cell r="E50" t="str">
            <v xml:space="preserve">EA    </v>
          </cell>
          <cell r="F50">
            <v>7095</v>
          </cell>
          <cell r="G50">
            <v>2192</v>
          </cell>
          <cell r="H50">
            <v>924</v>
          </cell>
          <cell r="I50">
            <v>10211</v>
          </cell>
        </row>
        <row r="51">
          <cell r="A51">
            <v>50</v>
          </cell>
          <cell r="B51" t="str">
            <v xml:space="preserve">ROCK BOLT(경암)                                                                 </v>
          </cell>
          <cell r="C51" t="str">
            <v xml:space="preserve">10M미만                                                                         </v>
          </cell>
          <cell r="D51">
            <v>1</v>
          </cell>
          <cell r="E51" t="str">
            <v xml:space="preserve">EA    </v>
          </cell>
          <cell r="F51">
            <v>8860</v>
          </cell>
          <cell r="G51">
            <v>2857</v>
          </cell>
          <cell r="H51">
            <v>1289</v>
          </cell>
          <cell r="I51">
            <v>13006</v>
          </cell>
        </row>
        <row r="52">
          <cell r="A52">
            <v>51</v>
          </cell>
          <cell r="B52" t="str">
            <v xml:space="preserve">케이블 보호(기설전력구)                                                         </v>
          </cell>
          <cell r="C52" t="str">
            <v xml:space="preserve">                                                                                </v>
          </cell>
          <cell r="D52">
            <v>1</v>
          </cell>
          <cell r="E52" t="str">
            <v xml:space="preserve">M     </v>
          </cell>
          <cell r="F52">
            <v>95386</v>
          </cell>
          <cell r="G52">
            <v>375566</v>
          </cell>
          <cell r="H52">
            <v>8868</v>
          </cell>
          <cell r="I52">
            <v>479820</v>
          </cell>
        </row>
        <row r="53">
          <cell r="A53">
            <v>52</v>
          </cell>
          <cell r="B53" t="str">
            <v xml:space="preserve">케이블 보호(기설수직구)                                                         </v>
          </cell>
          <cell r="C53" t="str">
            <v xml:space="preserve">                                                                                </v>
          </cell>
          <cell r="D53">
            <v>1</v>
          </cell>
          <cell r="E53" t="str">
            <v xml:space="preserve">식    </v>
          </cell>
          <cell r="F53">
            <v>467625</v>
          </cell>
          <cell r="G53">
            <v>1185770</v>
          </cell>
          <cell r="H53">
            <v>0</v>
          </cell>
          <cell r="I53">
            <v>1653395</v>
          </cell>
        </row>
        <row r="54">
          <cell r="A54">
            <v>53</v>
          </cell>
          <cell r="B54" t="str">
            <v xml:space="preserve">작업장용 플랜트 설치,철거                                                       </v>
          </cell>
          <cell r="C54" t="str">
            <v xml:space="preserve">                                                                                </v>
          </cell>
          <cell r="D54">
            <v>1</v>
          </cell>
          <cell r="E54" t="str">
            <v xml:space="preserve">식    </v>
          </cell>
          <cell r="F54">
            <v>32107760</v>
          </cell>
          <cell r="G54">
            <v>2427900</v>
          </cell>
          <cell r="H54">
            <v>64500</v>
          </cell>
          <cell r="I54">
            <v>34600160</v>
          </cell>
        </row>
        <row r="55">
          <cell r="A55">
            <v>54</v>
          </cell>
          <cell r="B55" t="str">
            <v xml:space="preserve">작업장용 플랜트기초 설치,철거                                                   </v>
          </cell>
          <cell r="C55" t="str">
            <v xml:space="preserve">                                                                                </v>
          </cell>
          <cell r="D55">
            <v>1</v>
          </cell>
          <cell r="E55" t="str">
            <v xml:space="preserve">식    </v>
          </cell>
          <cell r="F55">
            <v>520843</v>
          </cell>
          <cell r="G55">
            <v>1280559</v>
          </cell>
          <cell r="H55">
            <v>689630</v>
          </cell>
          <cell r="I55">
            <v>2491032</v>
          </cell>
        </row>
        <row r="56">
          <cell r="A56">
            <v>55</v>
          </cell>
          <cell r="B56" t="str">
            <v xml:space="preserve">기설 수직구 계단설치                                                            </v>
          </cell>
          <cell r="C56" t="str">
            <v xml:space="preserve">                                                                                </v>
          </cell>
          <cell r="D56">
            <v>1</v>
          </cell>
          <cell r="E56" t="str">
            <v xml:space="preserve">식    </v>
          </cell>
          <cell r="F56">
            <v>715990</v>
          </cell>
          <cell r="G56">
            <v>1259991</v>
          </cell>
          <cell r="H56">
            <v>39512</v>
          </cell>
          <cell r="I56">
            <v>2015493</v>
          </cell>
        </row>
        <row r="57">
          <cell r="A57">
            <v>56</v>
          </cell>
          <cell r="B57" t="str">
            <v xml:space="preserve">초기 굴진(경암)                                                                 </v>
          </cell>
          <cell r="C57" t="str">
            <v xml:space="preserve">주야간                                                                          </v>
          </cell>
          <cell r="D57">
            <v>1</v>
          </cell>
          <cell r="E57" t="str">
            <v xml:space="preserve">M     </v>
          </cell>
          <cell r="F57">
            <v>557991</v>
          </cell>
          <cell r="G57">
            <v>695612</v>
          </cell>
          <cell r="H57">
            <v>7</v>
          </cell>
          <cell r="I57">
            <v>1253610</v>
          </cell>
        </row>
        <row r="58">
          <cell r="A58">
            <v>57</v>
          </cell>
          <cell r="B58" t="str">
            <v xml:space="preserve">본 굴진(경암)                                                                   </v>
          </cell>
          <cell r="C58" t="str">
            <v xml:space="preserve">주야간                                                                          </v>
          </cell>
          <cell r="D58">
            <v>1</v>
          </cell>
          <cell r="E58" t="str">
            <v xml:space="preserve">M     </v>
          </cell>
          <cell r="F58">
            <v>557991</v>
          </cell>
          <cell r="G58">
            <v>460688</v>
          </cell>
          <cell r="H58">
            <v>7</v>
          </cell>
          <cell r="I58">
            <v>1018686</v>
          </cell>
        </row>
        <row r="59">
          <cell r="A59">
            <v>58</v>
          </cell>
          <cell r="B59" t="str">
            <v xml:space="preserve">도달 굴진(연,경암)                                                              </v>
          </cell>
          <cell r="C59" t="str">
            <v xml:space="preserve">주야간                                                                          </v>
          </cell>
          <cell r="D59">
            <v>1</v>
          </cell>
          <cell r="E59" t="str">
            <v xml:space="preserve">M     </v>
          </cell>
          <cell r="F59">
            <v>557991</v>
          </cell>
          <cell r="G59">
            <v>930149</v>
          </cell>
          <cell r="H59">
            <v>7</v>
          </cell>
          <cell r="I59">
            <v>1488147</v>
          </cell>
        </row>
        <row r="60">
          <cell r="A60">
            <v>59</v>
          </cell>
          <cell r="B60" t="str">
            <v xml:space="preserve">이토처리                                                                        </v>
          </cell>
          <cell r="C60" t="str">
            <v xml:space="preserve">주간                                                                            </v>
          </cell>
          <cell r="D60">
            <v>1</v>
          </cell>
          <cell r="E60" t="str">
            <v xml:space="preserve">M3    </v>
          </cell>
          <cell r="F60">
            <v>9780</v>
          </cell>
          <cell r="G60">
            <v>6149</v>
          </cell>
          <cell r="H60">
            <v>5790</v>
          </cell>
          <cell r="I60">
            <v>21719</v>
          </cell>
        </row>
        <row r="61">
          <cell r="A61">
            <v>60</v>
          </cell>
          <cell r="B61" t="str">
            <v xml:space="preserve">굴진기BIT교환                                                                   </v>
          </cell>
          <cell r="C61" t="str">
            <v xml:space="preserve">SEMI-SHIELD                                                                     </v>
          </cell>
          <cell r="D61">
            <v>1</v>
          </cell>
          <cell r="E61" t="str">
            <v xml:space="preserve">회    </v>
          </cell>
          <cell r="F61">
            <v>110146225</v>
          </cell>
          <cell r="G61">
            <v>1161500</v>
          </cell>
          <cell r="H61">
            <v>1472</v>
          </cell>
          <cell r="I61">
            <v>111309197</v>
          </cell>
        </row>
        <row r="62">
          <cell r="A62">
            <v>61</v>
          </cell>
          <cell r="B62" t="str">
            <v xml:space="preserve">기계 경비                                                                       </v>
          </cell>
          <cell r="C62" t="str">
            <v xml:space="preserve">SEMI-SHIELD                                                                     </v>
          </cell>
          <cell r="D62">
            <v>1</v>
          </cell>
          <cell r="E62" t="str">
            <v xml:space="preserve">식    </v>
          </cell>
          <cell r="F62">
            <v>0</v>
          </cell>
          <cell r="G62">
            <v>0</v>
          </cell>
          <cell r="H62">
            <v>1854563138</v>
          </cell>
          <cell r="I62">
            <v>1854563138</v>
          </cell>
        </row>
        <row r="63">
          <cell r="A63">
            <v>62</v>
          </cell>
          <cell r="B63" t="str">
            <v xml:space="preserve">활재 및 이입재 주입                                                             </v>
          </cell>
          <cell r="C63" t="str">
            <v xml:space="preserve">주야간                                                                          </v>
          </cell>
          <cell r="D63">
            <v>1</v>
          </cell>
          <cell r="E63" t="str">
            <v xml:space="preserve">m     </v>
          </cell>
          <cell r="F63">
            <v>152560</v>
          </cell>
          <cell r="G63">
            <v>48536</v>
          </cell>
          <cell r="H63">
            <v>3734</v>
          </cell>
          <cell r="I63">
            <v>204830</v>
          </cell>
        </row>
        <row r="64">
          <cell r="A64">
            <v>63</v>
          </cell>
          <cell r="B64" t="str">
            <v xml:space="preserve">활재 주입                                                                       </v>
          </cell>
          <cell r="C64" t="str">
            <v xml:space="preserve">주야간                                                                          </v>
          </cell>
          <cell r="D64">
            <v>1</v>
          </cell>
          <cell r="E64" t="str">
            <v xml:space="preserve">M     </v>
          </cell>
          <cell r="F64">
            <v>141533</v>
          </cell>
          <cell r="G64">
            <v>0</v>
          </cell>
          <cell r="H64">
            <v>0</v>
          </cell>
          <cell r="I64">
            <v>141533</v>
          </cell>
        </row>
        <row r="65">
          <cell r="A65">
            <v>64</v>
          </cell>
          <cell r="B65" t="str">
            <v xml:space="preserve">이입재 주입                                                                     </v>
          </cell>
          <cell r="C65" t="str">
            <v xml:space="preserve">주간                                                                            </v>
          </cell>
          <cell r="D65">
            <v>1</v>
          </cell>
          <cell r="E65" t="str">
            <v xml:space="preserve">M     </v>
          </cell>
          <cell r="F65">
            <v>11027</v>
          </cell>
          <cell r="G65">
            <v>48536</v>
          </cell>
          <cell r="H65">
            <v>3734</v>
          </cell>
          <cell r="I65">
            <v>63297</v>
          </cell>
        </row>
        <row r="66">
          <cell r="A66">
            <v>65</v>
          </cell>
          <cell r="B66" t="str">
            <v xml:space="preserve">발진기지 설치, 해체                                                             </v>
          </cell>
          <cell r="C66" t="str">
            <v xml:space="preserve">S/S                                                                             </v>
          </cell>
          <cell r="D66">
            <v>1</v>
          </cell>
          <cell r="E66" t="str">
            <v xml:space="preserve">개소  </v>
          </cell>
          <cell r="F66">
            <v>7007018</v>
          </cell>
          <cell r="G66">
            <v>7090592</v>
          </cell>
          <cell r="H66">
            <v>6718706</v>
          </cell>
          <cell r="I66">
            <v>20816316</v>
          </cell>
        </row>
        <row r="67">
          <cell r="A67">
            <v>66</v>
          </cell>
          <cell r="B67" t="str">
            <v xml:space="preserve">반력벽 설치,철거                                                                </v>
          </cell>
          <cell r="C67" t="str">
            <v xml:space="preserve">주간                                                                            </v>
          </cell>
          <cell r="D67">
            <v>1</v>
          </cell>
          <cell r="E67" t="str">
            <v xml:space="preserve">개소  </v>
          </cell>
          <cell r="F67">
            <v>341808</v>
          </cell>
          <cell r="G67">
            <v>898685</v>
          </cell>
          <cell r="H67">
            <v>244382</v>
          </cell>
          <cell r="I67">
            <v>1484875</v>
          </cell>
        </row>
        <row r="68">
          <cell r="A68">
            <v>67</v>
          </cell>
          <cell r="B68" t="str">
            <v xml:space="preserve">발진갱구 설치,철거                                                              </v>
          </cell>
          <cell r="C68" t="str">
            <v xml:space="preserve">주간                                                                            </v>
          </cell>
          <cell r="D68">
            <v>1</v>
          </cell>
          <cell r="E68" t="str">
            <v xml:space="preserve">개소  </v>
          </cell>
          <cell r="F68">
            <v>5668225</v>
          </cell>
          <cell r="G68">
            <v>722598</v>
          </cell>
          <cell r="H68">
            <v>122013</v>
          </cell>
          <cell r="I68">
            <v>6512836</v>
          </cell>
        </row>
        <row r="69">
          <cell r="A69">
            <v>68</v>
          </cell>
          <cell r="B69" t="str">
            <v xml:space="preserve">추진설비 설치,철거                                                              </v>
          </cell>
          <cell r="C69" t="str">
            <v xml:space="preserve">주간                                                                            </v>
          </cell>
          <cell r="D69">
            <v>1</v>
          </cell>
          <cell r="E69" t="str">
            <v xml:space="preserve">개소  </v>
          </cell>
          <cell r="F69">
            <v>360186</v>
          </cell>
          <cell r="G69">
            <v>2064925</v>
          </cell>
          <cell r="H69">
            <v>1564776</v>
          </cell>
          <cell r="I69">
            <v>3989887</v>
          </cell>
        </row>
        <row r="70">
          <cell r="A70">
            <v>69</v>
          </cell>
          <cell r="B70" t="str">
            <v xml:space="preserve">추진작업대 설치,철거                                                            </v>
          </cell>
          <cell r="C70" t="str">
            <v xml:space="preserve">주간                                                                            </v>
          </cell>
          <cell r="D70">
            <v>1</v>
          </cell>
          <cell r="E70" t="str">
            <v xml:space="preserve">개소  </v>
          </cell>
          <cell r="F70">
            <v>344831</v>
          </cell>
          <cell r="G70">
            <v>1210045</v>
          </cell>
          <cell r="H70">
            <v>608575</v>
          </cell>
          <cell r="I70">
            <v>2163451</v>
          </cell>
        </row>
        <row r="71">
          <cell r="A71">
            <v>70</v>
          </cell>
          <cell r="B71" t="str">
            <v xml:space="preserve">강재 설치                                                                       </v>
          </cell>
          <cell r="C71" t="str">
            <v xml:space="preserve">                                                                                </v>
          </cell>
          <cell r="D71">
            <v>1</v>
          </cell>
          <cell r="E71" t="str">
            <v xml:space="preserve">TON   </v>
          </cell>
          <cell r="F71">
            <v>9046</v>
          </cell>
          <cell r="G71">
            <v>88625</v>
          </cell>
          <cell r="H71">
            <v>44574</v>
          </cell>
          <cell r="I71">
            <v>142245</v>
          </cell>
        </row>
        <row r="72">
          <cell r="A72">
            <v>71</v>
          </cell>
          <cell r="B72" t="str">
            <v xml:space="preserve">강재 철거                                                                       </v>
          </cell>
          <cell r="C72" t="str">
            <v xml:space="preserve">                                                                                </v>
          </cell>
          <cell r="D72">
            <v>1</v>
          </cell>
          <cell r="E72" t="str">
            <v xml:space="preserve">TON   </v>
          </cell>
          <cell r="F72">
            <v>5518</v>
          </cell>
          <cell r="G72">
            <v>54069</v>
          </cell>
          <cell r="H72">
            <v>27192</v>
          </cell>
          <cell r="I72">
            <v>86779</v>
          </cell>
        </row>
        <row r="73">
          <cell r="A73">
            <v>72</v>
          </cell>
          <cell r="B73" t="str">
            <v xml:space="preserve">굴진기 거치                                                                     </v>
          </cell>
          <cell r="C73" t="str">
            <v xml:space="preserve">주간                                                                            </v>
          </cell>
          <cell r="D73">
            <v>1</v>
          </cell>
          <cell r="E73" t="str">
            <v xml:space="preserve">대    </v>
          </cell>
          <cell r="F73">
            <v>247352</v>
          </cell>
          <cell r="G73">
            <v>1517063</v>
          </cell>
          <cell r="H73">
            <v>895256</v>
          </cell>
          <cell r="I73">
            <v>2659671</v>
          </cell>
        </row>
        <row r="74">
          <cell r="A74">
            <v>73</v>
          </cell>
          <cell r="B74" t="str">
            <v xml:space="preserve">주입설비 설치,철거                                                              </v>
          </cell>
          <cell r="C74" t="str">
            <v xml:space="preserve">주간                                                                            </v>
          </cell>
          <cell r="D74">
            <v>1</v>
          </cell>
          <cell r="E74" t="str">
            <v xml:space="preserve">개소  </v>
          </cell>
          <cell r="F74">
            <v>44616</v>
          </cell>
          <cell r="G74">
            <v>677276</v>
          </cell>
          <cell r="H74">
            <v>183704</v>
          </cell>
          <cell r="I74">
            <v>905596</v>
          </cell>
        </row>
        <row r="75">
          <cell r="A75">
            <v>74</v>
          </cell>
          <cell r="B75" t="str">
            <v xml:space="preserve">도달기지 설치, 해체                                                             </v>
          </cell>
          <cell r="C75" t="str">
            <v xml:space="preserve">                                                                                </v>
          </cell>
          <cell r="D75">
            <v>1</v>
          </cell>
          <cell r="E75" t="str">
            <v xml:space="preserve">개소  </v>
          </cell>
          <cell r="F75">
            <v>0</v>
          </cell>
          <cell r="G75">
            <v>0</v>
          </cell>
          <cell r="H75">
            <v>193452008</v>
          </cell>
          <cell r="I75">
            <v>193452008</v>
          </cell>
        </row>
        <row r="76">
          <cell r="A76">
            <v>75</v>
          </cell>
          <cell r="B76" t="str">
            <v xml:space="preserve">굴진기 해체 및 반출(갱내)                                                       </v>
          </cell>
          <cell r="C76" t="str">
            <v xml:space="preserve">주간                                                                            </v>
          </cell>
          <cell r="D76">
            <v>1</v>
          </cell>
          <cell r="E76" t="str">
            <v xml:space="preserve">식    </v>
          </cell>
          <cell r="F76">
            <v>0</v>
          </cell>
          <cell r="G76">
            <v>0</v>
          </cell>
          <cell r="H76">
            <v>193452008</v>
          </cell>
          <cell r="I76">
            <v>193452008</v>
          </cell>
        </row>
        <row r="77">
          <cell r="A77">
            <v>76</v>
          </cell>
          <cell r="B77" t="str">
            <v xml:space="preserve">굴진기 반출장비 손료                                                            </v>
          </cell>
          <cell r="C77" t="str">
            <v xml:space="preserve">주간                                                                            </v>
          </cell>
          <cell r="D77">
            <v>1</v>
          </cell>
          <cell r="E77" t="str">
            <v xml:space="preserve">식    </v>
          </cell>
          <cell r="F77">
            <v>0</v>
          </cell>
          <cell r="G77">
            <v>0</v>
          </cell>
          <cell r="H77">
            <v>163320</v>
          </cell>
          <cell r="I77">
            <v>163320</v>
          </cell>
        </row>
        <row r="78">
          <cell r="A78">
            <v>77</v>
          </cell>
          <cell r="B78" t="str">
            <v xml:space="preserve">중압장치설비 설치,철거                                                          </v>
          </cell>
          <cell r="C78" t="str">
            <v xml:space="preserve">주야간                                                                          </v>
          </cell>
          <cell r="D78">
            <v>1</v>
          </cell>
          <cell r="E78" t="str">
            <v xml:space="preserve">개소  </v>
          </cell>
          <cell r="F78">
            <v>0</v>
          </cell>
          <cell r="G78">
            <v>1019104</v>
          </cell>
          <cell r="H78">
            <v>13087</v>
          </cell>
          <cell r="I78">
            <v>1032191</v>
          </cell>
        </row>
        <row r="79">
          <cell r="A79">
            <v>78</v>
          </cell>
          <cell r="B79" t="str">
            <v xml:space="preserve">환기 설비 설치,철거                                                             </v>
          </cell>
          <cell r="C79" t="str">
            <v xml:space="preserve">주간                                                                            </v>
          </cell>
          <cell r="D79">
            <v>1</v>
          </cell>
          <cell r="E79" t="str">
            <v xml:space="preserve">개소  </v>
          </cell>
          <cell r="F79">
            <v>2830777</v>
          </cell>
          <cell r="G79">
            <v>3114808</v>
          </cell>
          <cell r="H79">
            <v>73481</v>
          </cell>
          <cell r="I79">
            <v>6019066</v>
          </cell>
        </row>
        <row r="80">
          <cell r="A80">
            <v>79</v>
          </cell>
          <cell r="B80" t="str">
            <v xml:space="preserve">AIR 및 WATER 공급PIPE 설치,철거                                                 </v>
          </cell>
          <cell r="C80" t="str">
            <v xml:space="preserve">주야간                                                                          </v>
          </cell>
          <cell r="D80">
            <v>1</v>
          </cell>
          <cell r="E80" t="str">
            <v xml:space="preserve">M     </v>
          </cell>
          <cell r="F80">
            <v>12794</v>
          </cell>
          <cell r="G80">
            <v>8859</v>
          </cell>
          <cell r="H80">
            <v>0</v>
          </cell>
          <cell r="I80">
            <v>21653</v>
          </cell>
        </row>
        <row r="81">
          <cell r="A81">
            <v>80</v>
          </cell>
          <cell r="B81" t="str">
            <v xml:space="preserve">송,배니관 설치,철거                                                             </v>
          </cell>
          <cell r="C81" t="str">
            <v xml:space="preserve">주야간                                                                          </v>
          </cell>
          <cell r="D81">
            <v>1</v>
          </cell>
          <cell r="E81" t="str">
            <v xml:space="preserve">M     </v>
          </cell>
          <cell r="F81">
            <v>20137</v>
          </cell>
          <cell r="G81">
            <v>14670</v>
          </cell>
          <cell r="H81">
            <v>0</v>
          </cell>
          <cell r="I81">
            <v>34807</v>
          </cell>
        </row>
        <row r="82">
          <cell r="A82">
            <v>81</v>
          </cell>
          <cell r="B82" t="str">
            <v xml:space="preserve">송,배니PUMP 거치,철거                                                           </v>
          </cell>
          <cell r="C82" t="str">
            <v xml:space="preserve">주간                                                                            </v>
          </cell>
          <cell r="D82">
            <v>1</v>
          </cell>
          <cell r="E82" t="str">
            <v xml:space="preserve">대    </v>
          </cell>
          <cell r="F82">
            <v>156156</v>
          </cell>
          <cell r="G82">
            <v>2661939</v>
          </cell>
          <cell r="H82">
            <v>642964</v>
          </cell>
          <cell r="I82">
            <v>3461059</v>
          </cell>
        </row>
        <row r="83">
          <cell r="A83">
            <v>82</v>
          </cell>
          <cell r="B83" t="str">
            <v xml:space="preserve">송니PUMP 거치,철거                                                              </v>
          </cell>
          <cell r="C83" t="str">
            <v xml:space="preserve">주간                                                                            </v>
          </cell>
          <cell r="D83">
            <v>1</v>
          </cell>
          <cell r="E83" t="str">
            <v xml:space="preserve">대    </v>
          </cell>
          <cell r="F83">
            <v>44616</v>
          </cell>
          <cell r="G83">
            <v>1024350</v>
          </cell>
          <cell r="H83">
            <v>183704</v>
          </cell>
          <cell r="I83">
            <v>1252670</v>
          </cell>
        </row>
        <row r="84">
          <cell r="A84">
            <v>83</v>
          </cell>
          <cell r="B84" t="str">
            <v xml:space="preserve">배니PUMP 거치,철거                                                              </v>
          </cell>
          <cell r="C84" t="str">
            <v xml:space="preserve">주간                                                                            </v>
          </cell>
          <cell r="D84">
            <v>1</v>
          </cell>
          <cell r="E84" t="str">
            <v xml:space="preserve">대    </v>
          </cell>
          <cell r="F84">
            <v>66924</v>
          </cell>
          <cell r="G84">
            <v>1092066</v>
          </cell>
          <cell r="H84">
            <v>275556</v>
          </cell>
          <cell r="I84">
            <v>1434546</v>
          </cell>
        </row>
        <row r="85">
          <cell r="A85">
            <v>84</v>
          </cell>
          <cell r="B85" t="str">
            <v xml:space="preserve">제어판 설치,철거                                                                </v>
          </cell>
          <cell r="C85" t="str">
            <v xml:space="preserve">주간                                                                            </v>
          </cell>
          <cell r="D85">
            <v>1</v>
          </cell>
          <cell r="E85" t="str">
            <v xml:space="preserve">식    </v>
          </cell>
          <cell r="F85">
            <v>44616</v>
          </cell>
          <cell r="G85">
            <v>545523</v>
          </cell>
          <cell r="H85">
            <v>183704</v>
          </cell>
          <cell r="I85">
            <v>773843</v>
          </cell>
        </row>
        <row r="86">
          <cell r="A86">
            <v>85</v>
          </cell>
          <cell r="B86" t="str">
            <v xml:space="preserve">중간PUMP 거치,철거                                                              </v>
          </cell>
          <cell r="C86" t="str">
            <v xml:space="preserve">주간                                                                            </v>
          </cell>
          <cell r="D86">
            <v>1</v>
          </cell>
          <cell r="E86" t="str">
            <v xml:space="preserve">대    </v>
          </cell>
          <cell r="F86">
            <v>0</v>
          </cell>
          <cell r="G86">
            <v>458814</v>
          </cell>
          <cell r="H86">
            <v>0</v>
          </cell>
          <cell r="I86">
            <v>458814</v>
          </cell>
        </row>
        <row r="87">
          <cell r="A87">
            <v>86</v>
          </cell>
          <cell r="B87" t="str">
            <v xml:space="preserve">조작제어회선 설치,철거                                                          </v>
          </cell>
          <cell r="C87" t="str">
            <v xml:space="preserve">주간                                                                            </v>
          </cell>
          <cell r="D87">
            <v>1</v>
          </cell>
          <cell r="E87" t="str">
            <v xml:space="preserve">개소  </v>
          </cell>
          <cell r="F87">
            <v>7573356</v>
          </cell>
          <cell r="G87">
            <v>1464826</v>
          </cell>
          <cell r="H87">
            <v>0</v>
          </cell>
          <cell r="I87">
            <v>9038182</v>
          </cell>
        </row>
        <row r="88">
          <cell r="A88">
            <v>87</v>
          </cell>
          <cell r="B88" t="str">
            <v xml:space="preserve">이수처리장치 설치,철거(부대공종포함)                                            </v>
          </cell>
          <cell r="C88" t="str">
            <v xml:space="preserve">주간                                                                            </v>
          </cell>
          <cell r="D88">
            <v>1</v>
          </cell>
          <cell r="E88" t="str">
            <v xml:space="preserve">조    </v>
          </cell>
          <cell r="F88">
            <v>255956</v>
          </cell>
          <cell r="G88">
            <v>3727061</v>
          </cell>
          <cell r="H88">
            <v>1103004</v>
          </cell>
          <cell r="I88">
            <v>5086021</v>
          </cell>
        </row>
        <row r="89">
          <cell r="A89">
            <v>88</v>
          </cell>
          <cell r="B89" t="str">
            <v xml:space="preserve">이수처리장치 설치,철거                                                          </v>
          </cell>
          <cell r="C89" t="str">
            <v xml:space="preserve">주간                                                                            </v>
          </cell>
          <cell r="D89">
            <v>1</v>
          </cell>
          <cell r="E89" t="str">
            <v xml:space="preserve">조    </v>
          </cell>
          <cell r="F89">
            <v>77492</v>
          </cell>
          <cell r="G89">
            <v>623147</v>
          </cell>
          <cell r="H89">
            <v>363036</v>
          </cell>
          <cell r="I89">
            <v>1063675</v>
          </cell>
        </row>
        <row r="90">
          <cell r="A90">
            <v>89</v>
          </cell>
          <cell r="B90" t="str">
            <v xml:space="preserve">보도 CONCRETE 타설                                                              </v>
          </cell>
          <cell r="C90" t="str">
            <v xml:space="preserve">SEMI-SHIELD                                                                     </v>
          </cell>
          <cell r="D90">
            <v>1</v>
          </cell>
          <cell r="E90" t="str">
            <v xml:space="preserve">m3    </v>
          </cell>
          <cell r="F90">
            <v>0</v>
          </cell>
          <cell r="G90">
            <v>21760</v>
          </cell>
          <cell r="H90">
            <v>2024</v>
          </cell>
          <cell r="I90">
            <v>23784</v>
          </cell>
        </row>
        <row r="91">
          <cell r="A91">
            <v>90</v>
          </cell>
          <cell r="B91" t="str">
            <v xml:space="preserve">작니조 설치,철거                                                                </v>
          </cell>
          <cell r="C91" t="str">
            <v xml:space="preserve">주간                                                                            </v>
          </cell>
          <cell r="D91">
            <v>1</v>
          </cell>
          <cell r="E91" t="str">
            <v xml:space="preserve">회    </v>
          </cell>
          <cell r="F91">
            <v>22308</v>
          </cell>
          <cell r="G91">
            <v>192111</v>
          </cell>
          <cell r="H91">
            <v>91852</v>
          </cell>
          <cell r="I91">
            <v>306271</v>
          </cell>
        </row>
        <row r="92">
          <cell r="A92">
            <v>91</v>
          </cell>
          <cell r="B92" t="str">
            <v xml:space="preserve">수조 설치,철거                                                                  </v>
          </cell>
          <cell r="C92" t="str">
            <v xml:space="preserve">주간,30-35M3                                                                    </v>
          </cell>
          <cell r="D92">
            <v>1</v>
          </cell>
          <cell r="E92" t="str">
            <v xml:space="preserve">회    </v>
          </cell>
          <cell r="F92">
            <v>27592</v>
          </cell>
          <cell r="G92">
            <v>238925</v>
          </cell>
          <cell r="H92">
            <v>135592</v>
          </cell>
          <cell r="I92">
            <v>402109</v>
          </cell>
        </row>
        <row r="93">
          <cell r="A93">
            <v>92</v>
          </cell>
          <cell r="B93" t="str">
            <v xml:space="preserve">수조 설치,철거                                                                  </v>
          </cell>
          <cell r="C93" t="str">
            <v xml:space="preserve">주간,20M3                                                                       </v>
          </cell>
          <cell r="D93">
            <v>1</v>
          </cell>
          <cell r="E93" t="str">
            <v xml:space="preserve">회    </v>
          </cell>
          <cell r="F93">
            <v>27592</v>
          </cell>
          <cell r="G93">
            <v>192111</v>
          </cell>
          <cell r="H93">
            <v>135592</v>
          </cell>
          <cell r="I93">
            <v>355295</v>
          </cell>
        </row>
        <row r="94">
          <cell r="A94">
            <v>93</v>
          </cell>
          <cell r="B94" t="str">
            <v xml:space="preserve">이수처리설비 부대작업                                                           </v>
          </cell>
          <cell r="C94" t="str">
            <v xml:space="preserve">주간                                                                            </v>
          </cell>
          <cell r="D94">
            <v>1</v>
          </cell>
          <cell r="E94" t="str">
            <v xml:space="preserve">식    </v>
          </cell>
          <cell r="F94">
            <v>178464</v>
          </cell>
          <cell r="G94">
            <v>3103914</v>
          </cell>
          <cell r="H94">
            <v>739968</v>
          </cell>
          <cell r="I94">
            <v>4022346</v>
          </cell>
        </row>
        <row r="95">
          <cell r="A95">
            <v>94</v>
          </cell>
          <cell r="B95" t="str">
            <v xml:space="preserve">이수교환                                                                        </v>
          </cell>
          <cell r="C95" t="str">
            <v xml:space="preserve">주간                                                                            </v>
          </cell>
          <cell r="D95">
            <v>1</v>
          </cell>
          <cell r="E95" t="str">
            <v xml:space="preserve">M     </v>
          </cell>
          <cell r="F95">
            <v>81528</v>
          </cell>
          <cell r="G95">
            <v>0</v>
          </cell>
          <cell r="H95">
            <v>0</v>
          </cell>
          <cell r="I95">
            <v>81528</v>
          </cell>
        </row>
        <row r="96">
          <cell r="A96">
            <v>95</v>
          </cell>
          <cell r="B96" t="str">
            <v xml:space="preserve">물푸기                                                                          </v>
          </cell>
          <cell r="C96" t="str">
            <v xml:space="preserve">수직구                                                                          </v>
          </cell>
          <cell r="D96">
            <v>1</v>
          </cell>
          <cell r="E96" t="str">
            <v xml:space="preserve">식    </v>
          </cell>
          <cell r="F96">
            <v>122928</v>
          </cell>
          <cell r="G96">
            <v>0</v>
          </cell>
          <cell r="H96">
            <v>1188000</v>
          </cell>
          <cell r="I96">
            <v>1310928</v>
          </cell>
        </row>
        <row r="97">
          <cell r="A97">
            <v>96</v>
          </cell>
          <cell r="B97" t="str">
            <v xml:space="preserve">관조인트마감(Φ3000)                                                            </v>
          </cell>
          <cell r="C97" t="str">
            <v xml:space="preserve">주간                                                                            </v>
          </cell>
          <cell r="D97">
            <v>1</v>
          </cell>
          <cell r="E97" t="str">
            <v xml:space="preserve">개소  </v>
          </cell>
          <cell r="F97">
            <v>0</v>
          </cell>
          <cell r="G97">
            <v>76542</v>
          </cell>
          <cell r="H97">
            <v>0</v>
          </cell>
          <cell r="I97">
            <v>76542</v>
          </cell>
        </row>
        <row r="98">
          <cell r="A98">
            <v>97</v>
          </cell>
          <cell r="B98" t="str">
            <v xml:space="preserve">SEMI SHIELD 운반                                                                </v>
          </cell>
          <cell r="C98" t="str">
            <v xml:space="preserve">Φ3000MM                                                                        </v>
          </cell>
          <cell r="D98">
            <v>1</v>
          </cell>
          <cell r="E98" t="str">
            <v xml:space="preserve">대    </v>
          </cell>
          <cell r="F98">
            <v>0</v>
          </cell>
          <cell r="G98">
            <v>0</v>
          </cell>
          <cell r="H98">
            <v>2213835</v>
          </cell>
          <cell r="I98">
            <v>2213835</v>
          </cell>
        </row>
        <row r="99">
          <cell r="A99">
            <v>98</v>
          </cell>
          <cell r="B99" t="str">
            <v xml:space="preserve">공사홍보판 설치                                                                 </v>
          </cell>
          <cell r="C99" t="str">
            <v xml:space="preserve">터널구간                                                                        </v>
          </cell>
          <cell r="D99">
            <v>1</v>
          </cell>
          <cell r="E99" t="str">
            <v xml:space="preserve">식    </v>
          </cell>
          <cell r="F99">
            <v>0</v>
          </cell>
          <cell r="G99">
            <v>0</v>
          </cell>
          <cell r="H99">
            <v>3400000</v>
          </cell>
          <cell r="I99">
            <v>3400000</v>
          </cell>
        </row>
        <row r="100">
          <cell r="A100">
            <v>99</v>
          </cell>
          <cell r="B100" t="str">
            <v xml:space="preserve">MESSER 굴착(토사,풍화암)                                                        </v>
          </cell>
          <cell r="C100" t="str">
            <v xml:space="preserve">1구간                                                                           </v>
          </cell>
          <cell r="D100">
            <v>1</v>
          </cell>
          <cell r="E100" t="str">
            <v xml:space="preserve">M3    </v>
          </cell>
          <cell r="F100">
            <v>871</v>
          </cell>
          <cell r="G100">
            <v>237378</v>
          </cell>
          <cell r="H100">
            <v>275</v>
          </cell>
          <cell r="I100">
            <v>238524</v>
          </cell>
        </row>
        <row r="101">
          <cell r="A101">
            <v>100</v>
          </cell>
          <cell r="B101" t="str">
            <v xml:space="preserve">MESSER 굴착(연암)                                                               </v>
          </cell>
          <cell r="C101" t="str">
            <v xml:space="preserve">2구간                                                                           </v>
          </cell>
          <cell r="D101">
            <v>1</v>
          </cell>
          <cell r="E101" t="str">
            <v xml:space="preserve">M3    </v>
          </cell>
          <cell r="F101">
            <v>22745</v>
          </cell>
          <cell r="G101">
            <v>529391</v>
          </cell>
          <cell r="H101">
            <v>7750</v>
          </cell>
          <cell r="I101">
            <v>559886</v>
          </cell>
        </row>
        <row r="102">
          <cell r="A102">
            <v>101</v>
          </cell>
          <cell r="B102" t="str">
            <v xml:space="preserve">BLOWER 설비 설치,철거                                                           </v>
          </cell>
          <cell r="C102" t="str">
            <v xml:space="preserve">주간                                                                            </v>
          </cell>
          <cell r="D102">
            <v>1</v>
          </cell>
          <cell r="E102" t="str">
            <v xml:space="preserve">식    </v>
          </cell>
          <cell r="F102">
            <v>29628</v>
          </cell>
          <cell r="G102">
            <v>289800</v>
          </cell>
          <cell r="H102">
            <v>73481</v>
          </cell>
          <cell r="I102">
            <v>392909</v>
          </cell>
        </row>
        <row r="103">
          <cell r="A103">
            <v>102</v>
          </cell>
          <cell r="B103" t="str">
            <v xml:space="preserve">배관 설비 설치,철거                                                             </v>
          </cell>
          <cell r="C103" t="str">
            <v xml:space="preserve">주간                                                                            </v>
          </cell>
          <cell r="D103">
            <v>1</v>
          </cell>
          <cell r="E103" t="str">
            <v xml:space="preserve">M     </v>
          </cell>
          <cell r="F103">
            <v>14323</v>
          </cell>
          <cell r="G103">
            <v>14445</v>
          </cell>
          <cell r="H103">
            <v>0</v>
          </cell>
          <cell r="I103">
            <v>28768</v>
          </cell>
        </row>
        <row r="104">
          <cell r="A104">
            <v>103</v>
          </cell>
          <cell r="B104" t="str">
            <v xml:space="preserve">MESSER 굴착토 갱내소운반                                                        </v>
          </cell>
          <cell r="C104" t="str">
            <v xml:space="preserve">토사,1구간                                                                      </v>
          </cell>
          <cell r="D104">
            <v>1</v>
          </cell>
          <cell r="E104" t="str">
            <v xml:space="preserve">M3    </v>
          </cell>
          <cell r="F104">
            <v>0</v>
          </cell>
          <cell r="G104">
            <v>18546</v>
          </cell>
          <cell r="H104">
            <v>53</v>
          </cell>
          <cell r="I104">
            <v>18599</v>
          </cell>
        </row>
        <row r="105">
          <cell r="A105">
            <v>104</v>
          </cell>
          <cell r="B105" t="str">
            <v xml:space="preserve">MESSER 굴착토 갱내소운반                                                        </v>
          </cell>
          <cell r="C105" t="str">
            <v xml:space="preserve">풍화암,1구간                                                                    </v>
          </cell>
          <cell r="D105">
            <v>1</v>
          </cell>
          <cell r="E105" t="str">
            <v xml:space="preserve">M3    </v>
          </cell>
          <cell r="F105">
            <v>0</v>
          </cell>
          <cell r="G105">
            <v>23902</v>
          </cell>
          <cell r="H105">
            <v>63</v>
          </cell>
          <cell r="I105">
            <v>23965</v>
          </cell>
        </row>
        <row r="106">
          <cell r="A106">
            <v>105</v>
          </cell>
          <cell r="B106" t="str">
            <v xml:space="preserve">MESSER 굴착토 갱내소운반                                                        </v>
          </cell>
          <cell r="C106" t="str">
            <v xml:space="preserve">연암,철콘,2구간                                                                 </v>
          </cell>
          <cell r="D106">
            <v>1</v>
          </cell>
          <cell r="E106" t="str">
            <v xml:space="preserve">M3    </v>
          </cell>
          <cell r="F106">
            <v>0</v>
          </cell>
          <cell r="G106">
            <v>89922</v>
          </cell>
          <cell r="H106">
            <v>189</v>
          </cell>
          <cell r="I106">
            <v>90111</v>
          </cell>
        </row>
        <row r="107">
          <cell r="A107">
            <v>106</v>
          </cell>
          <cell r="B107" t="str">
            <v xml:space="preserve">동바리 넛트설치                                                                 </v>
          </cell>
          <cell r="C107" t="str">
            <v xml:space="preserve">M/S                                                                             </v>
          </cell>
          <cell r="D107">
            <v>1</v>
          </cell>
          <cell r="E107" t="str">
            <v xml:space="preserve">M     </v>
          </cell>
          <cell r="F107">
            <v>36583</v>
          </cell>
          <cell r="G107">
            <v>17158</v>
          </cell>
          <cell r="H107">
            <v>744</v>
          </cell>
          <cell r="I107">
            <v>54485</v>
          </cell>
        </row>
        <row r="108">
          <cell r="A108">
            <v>107</v>
          </cell>
          <cell r="B108" t="str">
            <v xml:space="preserve">직접잔토처리(토사)                                                              </v>
          </cell>
          <cell r="C108" t="str">
            <v xml:space="preserve">M/S,1구간                                                                       </v>
          </cell>
          <cell r="D108">
            <v>1</v>
          </cell>
          <cell r="E108" t="str">
            <v xml:space="preserve">M3    </v>
          </cell>
          <cell r="F108">
            <v>7768</v>
          </cell>
          <cell r="G108">
            <v>5523</v>
          </cell>
          <cell r="H108">
            <v>5181</v>
          </cell>
          <cell r="I108">
            <v>18472</v>
          </cell>
        </row>
        <row r="109">
          <cell r="A109">
            <v>108</v>
          </cell>
          <cell r="B109" t="str">
            <v xml:space="preserve">직접잔토처리(풍화암)                                                            </v>
          </cell>
          <cell r="C109" t="str">
            <v xml:space="preserve">M/S,1구간                                                                       </v>
          </cell>
          <cell r="D109">
            <v>1</v>
          </cell>
          <cell r="E109" t="str">
            <v xml:space="preserve">M3    </v>
          </cell>
          <cell r="F109">
            <v>9034</v>
          </cell>
          <cell r="G109">
            <v>6710</v>
          </cell>
          <cell r="H109">
            <v>6292</v>
          </cell>
          <cell r="I109">
            <v>22036</v>
          </cell>
        </row>
        <row r="110">
          <cell r="A110">
            <v>109</v>
          </cell>
          <cell r="B110" t="str">
            <v xml:space="preserve">직접잔토처리(연암)                                                              </v>
          </cell>
          <cell r="C110" t="str">
            <v xml:space="preserve">M/S,2구간                                                                       </v>
          </cell>
          <cell r="D110">
            <v>1</v>
          </cell>
          <cell r="E110" t="str">
            <v xml:space="preserve">M3    </v>
          </cell>
          <cell r="F110">
            <v>26043</v>
          </cell>
          <cell r="G110">
            <v>16144</v>
          </cell>
          <cell r="H110">
            <v>18042</v>
          </cell>
          <cell r="I110">
            <v>60229</v>
          </cell>
        </row>
        <row r="111">
          <cell r="A111">
            <v>110</v>
          </cell>
          <cell r="B111" t="str">
            <v xml:space="preserve">WINCH TOWER 설치, 해체(H=15.0M)                                                 </v>
          </cell>
          <cell r="C111" t="str">
            <v xml:space="preserve">1구간                                                                           </v>
          </cell>
          <cell r="D111">
            <v>1</v>
          </cell>
          <cell r="E111" t="str">
            <v xml:space="preserve">개소  </v>
          </cell>
          <cell r="F111">
            <v>4502723</v>
          </cell>
          <cell r="G111">
            <v>19020639</v>
          </cell>
          <cell r="H111">
            <v>0</v>
          </cell>
          <cell r="I111">
            <v>23523362</v>
          </cell>
        </row>
        <row r="112">
          <cell r="A112">
            <v>111</v>
          </cell>
          <cell r="B112" t="str">
            <v xml:space="preserve">WINCH TOWER 설치, 해체(H=5.5m)                                                  </v>
          </cell>
          <cell r="C112" t="str">
            <v xml:space="preserve">2구간                                                                           </v>
          </cell>
          <cell r="D112">
            <v>1</v>
          </cell>
          <cell r="E112" t="str">
            <v xml:space="preserve">개소  </v>
          </cell>
          <cell r="F112">
            <v>3445294</v>
          </cell>
          <cell r="G112">
            <v>16499458</v>
          </cell>
          <cell r="H112">
            <v>0</v>
          </cell>
          <cell r="I112">
            <v>19944752</v>
          </cell>
        </row>
        <row r="113">
          <cell r="A113">
            <v>112</v>
          </cell>
          <cell r="B113" t="str">
            <v xml:space="preserve">WINCH TOWER 설치, 해체(H=25.0m)                                                 </v>
          </cell>
          <cell r="C113" t="str">
            <v xml:space="preserve">2구간                                                                           </v>
          </cell>
          <cell r="D113">
            <v>1</v>
          </cell>
          <cell r="E113" t="str">
            <v xml:space="preserve">개소  </v>
          </cell>
          <cell r="F113">
            <v>2802849</v>
          </cell>
          <cell r="G113">
            <v>11857106</v>
          </cell>
          <cell r="H113">
            <v>407</v>
          </cell>
          <cell r="I113">
            <v>14660362</v>
          </cell>
        </row>
        <row r="114">
          <cell r="A114">
            <v>113</v>
          </cell>
          <cell r="B114" t="str">
            <v xml:space="preserve">MESSER PLATE 작업구 투입                                                        </v>
          </cell>
          <cell r="C114" t="str">
            <v xml:space="preserve">M/S                                                                             </v>
          </cell>
          <cell r="D114">
            <v>1</v>
          </cell>
          <cell r="E114" t="str">
            <v xml:space="preserve">TON   </v>
          </cell>
          <cell r="F114">
            <v>0</v>
          </cell>
          <cell r="G114">
            <v>23920</v>
          </cell>
          <cell r="H114">
            <v>290</v>
          </cell>
          <cell r="I114">
            <v>24210</v>
          </cell>
        </row>
        <row r="115">
          <cell r="A115">
            <v>114</v>
          </cell>
          <cell r="B115" t="str">
            <v xml:space="preserve">철골가공조립 및 해체                                                            </v>
          </cell>
          <cell r="C115" t="str">
            <v xml:space="preserve">윈치타워                                                                        </v>
          </cell>
          <cell r="D115">
            <v>1</v>
          </cell>
          <cell r="E115" t="str">
            <v xml:space="preserve">TON   </v>
          </cell>
          <cell r="F115">
            <v>46343</v>
          </cell>
          <cell r="G115">
            <v>1962954</v>
          </cell>
          <cell r="H115">
            <v>0</v>
          </cell>
          <cell r="I115">
            <v>2009297</v>
          </cell>
        </row>
        <row r="116">
          <cell r="A116">
            <v>115</v>
          </cell>
          <cell r="B116" t="str">
            <v xml:space="preserve">철골가공조립 및 해체(내부)                                                      </v>
          </cell>
          <cell r="C116" t="str">
            <v xml:space="preserve">윈치타워                                                                        </v>
          </cell>
          <cell r="D116">
            <v>1</v>
          </cell>
          <cell r="E116" t="str">
            <v xml:space="preserve">TON   </v>
          </cell>
          <cell r="F116">
            <v>46343</v>
          </cell>
          <cell r="G116">
            <v>2078116</v>
          </cell>
          <cell r="H116">
            <v>72</v>
          </cell>
          <cell r="I116">
            <v>2124531</v>
          </cell>
        </row>
        <row r="117">
          <cell r="A117">
            <v>116</v>
          </cell>
          <cell r="B117" t="str">
            <v xml:space="preserve">발진기지제작                                                                    </v>
          </cell>
          <cell r="C117" t="str">
            <v xml:space="preserve">1구간,type-1                                                                    </v>
          </cell>
          <cell r="D117">
            <v>1</v>
          </cell>
          <cell r="E117" t="str">
            <v xml:space="preserve">TON   </v>
          </cell>
          <cell r="F117">
            <v>90680</v>
          </cell>
          <cell r="G117">
            <v>419479</v>
          </cell>
          <cell r="H117">
            <v>12584</v>
          </cell>
          <cell r="I117">
            <v>522743</v>
          </cell>
        </row>
        <row r="118">
          <cell r="A118">
            <v>117</v>
          </cell>
          <cell r="B118" t="str">
            <v xml:space="preserve">발진기지제작                                                                    </v>
          </cell>
          <cell r="C118" t="str">
            <v xml:space="preserve">1구간,type-2                                                                    </v>
          </cell>
          <cell r="D118">
            <v>1</v>
          </cell>
          <cell r="E118" t="str">
            <v xml:space="preserve">TON   </v>
          </cell>
          <cell r="F118">
            <v>91261</v>
          </cell>
          <cell r="G118">
            <v>419478</v>
          </cell>
          <cell r="H118">
            <v>0</v>
          </cell>
          <cell r="I118">
            <v>510739</v>
          </cell>
        </row>
        <row r="119">
          <cell r="A119">
            <v>118</v>
          </cell>
          <cell r="B119" t="str">
            <v xml:space="preserve">발진기지제작                                                                    </v>
          </cell>
          <cell r="C119" t="str">
            <v xml:space="preserve">1구간,모따기                                                                    </v>
          </cell>
          <cell r="D119">
            <v>1</v>
          </cell>
          <cell r="E119" t="str">
            <v xml:space="preserve">TON   </v>
          </cell>
          <cell r="F119">
            <v>101200</v>
          </cell>
          <cell r="G119">
            <v>419479</v>
          </cell>
          <cell r="H119">
            <v>12584</v>
          </cell>
          <cell r="I119">
            <v>533263</v>
          </cell>
        </row>
        <row r="120">
          <cell r="A120">
            <v>119</v>
          </cell>
          <cell r="B120" t="str">
            <v xml:space="preserve">발진기지제작                                                                    </v>
          </cell>
          <cell r="C120" t="str">
            <v xml:space="preserve">2구간                                                                           </v>
          </cell>
          <cell r="D120">
            <v>1</v>
          </cell>
          <cell r="E120" t="str">
            <v xml:space="preserve">TON   </v>
          </cell>
          <cell r="F120">
            <v>54094</v>
          </cell>
          <cell r="G120">
            <v>419479</v>
          </cell>
          <cell r="H120">
            <v>12584</v>
          </cell>
          <cell r="I120">
            <v>486157</v>
          </cell>
        </row>
        <row r="121">
          <cell r="A121">
            <v>120</v>
          </cell>
          <cell r="B121" t="str">
            <v xml:space="preserve">발진기지 설치,해체                                                              </v>
          </cell>
          <cell r="C121" t="str">
            <v xml:space="preserve">M/S,갱외,공통                                                                   </v>
          </cell>
          <cell r="D121">
            <v>1</v>
          </cell>
          <cell r="E121" t="str">
            <v xml:space="preserve">TON   </v>
          </cell>
          <cell r="F121">
            <v>36484</v>
          </cell>
          <cell r="G121">
            <v>729682</v>
          </cell>
          <cell r="H121">
            <v>0</v>
          </cell>
          <cell r="I121">
            <v>766166</v>
          </cell>
        </row>
        <row r="122">
          <cell r="A122">
            <v>121</v>
          </cell>
          <cell r="B122" t="str">
            <v xml:space="preserve">발진기지 설치,해체                                                              </v>
          </cell>
          <cell r="C122" t="str">
            <v xml:space="preserve">M/S,갱내,1구간                                                                  </v>
          </cell>
          <cell r="D122">
            <v>1</v>
          </cell>
          <cell r="E122" t="str">
            <v xml:space="preserve">TON   </v>
          </cell>
          <cell r="F122">
            <v>47429</v>
          </cell>
          <cell r="G122">
            <v>957015</v>
          </cell>
          <cell r="H122">
            <v>44</v>
          </cell>
          <cell r="I122">
            <v>1004488</v>
          </cell>
        </row>
        <row r="123">
          <cell r="A123">
            <v>122</v>
          </cell>
          <cell r="B123" t="str">
            <v xml:space="preserve">발진기지 설치,해체                                                              </v>
          </cell>
          <cell r="C123" t="str">
            <v xml:space="preserve">M/S,갱외,2구간                                                                  </v>
          </cell>
          <cell r="D123">
            <v>1</v>
          </cell>
          <cell r="E123" t="str">
            <v xml:space="preserve">TON   </v>
          </cell>
          <cell r="F123">
            <v>47429</v>
          </cell>
          <cell r="G123">
            <v>997532</v>
          </cell>
          <cell r="H123">
            <v>84</v>
          </cell>
          <cell r="I123">
            <v>1045045</v>
          </cell>
        </row>
        <row r="124">
          <cell r="A124">
            <v>123</v>
          </cell>
          <cell r="B124" t="str">
            <v xml:space="preserve">MESSER PLATE 설치(갱외)                                                         </v>
          </cell>
          <cell r="C124" t="str">
            <v xml:space="preserve">1구간                                                                           </v>
          </cell>
          <cell r="D124">
            <v>1</v>
          </cell>
          <cell r="E124" t="str">
            <v xml:space="preserve">TON   </v>
          </cell>
          <cell r="F124">
            <v>14734</v>
          </cell>
          <cell r="G124">
            <v>294693</v>
          </cell>
          <cell r="H124">
            <v>0</v>
          </cell>
          <cell r="I124">
            <v>309427</v>
          </cell>
        </row>
        <row r="125">
          <cell r="A125">
            <v>124</v>
          </cell>
          <cell r="B125" t="str">
            <v xml:space="preserve">MESSER PLATE 설치                                                               </v>
          </cell>
          <cell r="C125" t="str">
            <v xml:space="preserve">갱내                                                                            </v>
          </cell>
          <cell r="D125">
            <v>1</v>
          </cell>
          <cell r="E125" t="str">
            <v xml:space="preserve">TON   </v>
          </cell>
          <cell r="F125">
            <v>19155</v>
          </cell>
          <cell r="G125">
            <v>383098</v>
          </cell>
          <cell r="H125">
            <v>0</v>
          </cell>
          <cell r="I125">
            <v>402253</v>
          </cell>
        </row>
        <row r="126">
          <cell r="A126">
            <v>125</v>
          </cell>
          <cell r="B126" t="str">
            <v xml:space="preserve">MESSER PLATE 설치(갱외)                                                         </v>
          </cell>
          <cell r="C126" t="str">
            <v xml:space="preserve">2구간                                                                           </v>
          </cell>
          <cell r="D126">
            <v>1</v>
          </cell>
          <cell r="E126" t="str">
            <v xml:space="preserve">TON   </v>
          </cell>
          <cell r="F126">
            <v>14734</v>
          </cell>
          <cell r="G126">
            <v>318613</v>
          </cell>
          <cell r="H126">
            <v>290</v>
          </cell>
          <cell r="I126">
            <v>333637</v>
          </cell>
        </row>
        <row r="127">
          <cell r="A127">
            <v>126</v>
          </cell>
          <cell r="B127" t="str">
            <v xml:space="preserve">지보공 제작(기타공종포함)                                                       </v>
          </cell>
          <cell r="C127" t="str">
            <v xml:space="preserve">1구간                                                                           </v>
          </cell>
          <cell r="D127">
            <v>1</v>
          </cell>
          <cell r="E127" t="str">
            <v xml:space="preserve">TON   </v>
          </cell>
          <cell r="F127">
            <v>1679617</v>
          </cell>
          <cell r="G127">
            <v>532515</v>
          </cell>
          <cell r="H127">
            <v>33207</v>
          </cell>
          <cell r="I127">
            <v>2245339</v>
          </cell>
        </row>
        <row r="128">
          <cell r="A128">
            <v>127</v>
          </cell>
          <cell r="B128" t="str">
            <v xml:space="preserve">지보공 제작(기타공종포함)                                                       </v>
          </cell>
          <cell r="C128" t="str">
            <v xml:space="preserve">2구간                                                                           </v>
          </cell>
          <cell r="D128">
            <v>1</v>
          </cell>
          <cell r="E128" t="str">
            <v xml:space="preserve">TON   </v>
          </cell>
          <cell r="F128">
            <v>816509</v>
          </cell>
          <cell r="G128">
            <v>555962</v>
          </cell>
          <cell r="H128">
            <v>19723</v>
          </cell>
          <cell r="I128">
            <v>1392194</v>
          </cell>
        </row>
        <row r="129">
          <cell r="A129">
            <v>128</v>
          </cell>
          <cell r="B129" t="str">
            <v xml:space="preserve">지보공 제작                                                                     </v>
          </cell>
          <cell r="C129" t="str">
            <v xml:space="preserve">1구간,TYPE-1                                                                    </v>
          </cell>
          <cell r="D129">
            <v>1</v>
          </cell>
          <cell r="E129" t="str">
            <v xml:space="preserve">TON   </v>
          </cell>
          <cell r="F129">
            <v>55140</v>
          </cell>
          <cell r="G129">
            <v>427910</v>
          </cell>
          <cell r="H129">
            <v>12628</v>
          </cell>
          <cell r="I129">
            <v>495678</v>
          </cell>
        </row>
        <row r="130">
          <cell r="A130">
            <v>129</v>
          </cell>
          <cell r="B130" t="str">
            <v xml:space="preserve">지보공 제작                                                                     </v>
          </cell>
          <cell r="C130" t="str">
            <v xml:space="preserve">1구간,TYPE-2                                                                    </v>
          </cell>
          <cell r="D130">
            <v>1</v>
          </cell>
          <cell r="E130" t="str">
            <v xml:space="preserve">TON   </v>
          </cell>
          <cell r="F130">
            <v>56146</v>
          </cell>
          <cell r="G130">
            <v>427910</v>
          </cell>
          <cell r="H130">
            <v>12628</v>
          </cell>
          <cell r="I130">
            <v>496684</v>
          </cell>
        </row>
        <row r="131">
          <cell r="A131">
            <v>130</v>
          </cell>
          <cell r="B131" t="str">
            <v xml:space="preserve">지보공 제작                                                                     </v>
          </cell>
          <cell r="C131" t="str">
            <v xml:space="preserve">1구간,모따기                                                                    </v>
          </cell>
          <cell r="D131">
            <v>1</v>
          </cell>
          <cell r="E131" t="str">
            <v xml:space="preserve">TON   </v>
          </cell>
          <cell r="F131">
            <v>34536</v>
          </cell>
          <cell r="G131">
            <v>427910</v>
          </cell>
          <cell r="H131">
            <v>12628</v>
          </cell>
          <cell r="I131">
            <v>475074</v>
          </cell>
        </row>
        <row r="132">
          <cell r="A132">
            <v>131</v>
          </cell>
          <cell r="B132" t="str">
            <v xml:space="preserve">지보공 제작                                                                     </v>
          </cell>
          <cell r="C132" t="str">
            <v xml:space="preserve">2구간                                                                           </v>
          </cell>
          <cell r="D132">
            <v>1</v>
          </cell>
          <cell r="E132" t="str">
            <v xml:space="preserve">TON   </v>
          </cell>
          <cell r="F132">
            <v>40324</v>
          </cell>
          <cell r="G132">
            <v>465224</v>
          </cell>
          <cell r="H132">
            <v>12663</v>
          </cell>
          <cell r="I132">
            <v>518211</v>
          </cell>
        </row>
        <row r="133">
          <cell r="A133">
            <v>132</v>
          </cell>
          <cell r="B133" t="str">
            <v xml:space="preserve">강재 소운반                                                                     </v>
          </cell>
          <cell r="C133" t="str">
            <v xml:space="preserve">1구간                                                                           </v>
          </cell>
          <cell r="D133">
            <v>1</v>
          </cell>
          <cell r="E133" t="str">
            <v xml:space="preserve">TON   </v>
          </cell>
          <cell r="F133">
            <v>0</v>
          </cell>
          <cell r="G133">
            <v>7880</v>
          </cell>
          <cell r="H133">
            <v>41</v>
          </cell>
          <cell r="I133">
            <v>7921</v>
          </cell>
        </row>
        <row r="134">
          <cell r="A134">
            <v>133</v>
          </cell>
          <cell r="B134" t="str">
            <v xml:space="preserve">강재 소운반                                                                     </v>
          </cell>
          <cell r="C134" t="str">
            <v xml:space="preserve">2구간                                                                           </v>
          </cell>
          <cell r="D134">
            <v>1</v>
          </cell>
          <cell r="E134" t="str">
            <v xml:space="preserve">TON   </v>
          </cell>
          <cell r="F134">
            <v>0</v>
          </cell>
          <cell r="G134">
            <v>45746</v>
          </cell>
          <cell r="H134">
            <v>79</v>
          </cell>
          <cell r="I134">
            <v>45825</v>
          </cell>
        </row>
        <row r="135">
          <cell r="A135">
            <v>134</v>
          </cell>
          <cell r="B135" t="str">
            <v xml:space="preserve">강재 소운반(WINCH 자재)                                                         </v>
          </cell>
          <cell r="C135" t="str">
            <v xml:space="preserve">2구간                                                                           </v>
          </cell>
          <cell r="D135">
            <v>1</v>
          </cell>
          <cell r="E135" t="str">
            <v xml:space="preserve">TON   </v>
          </cell>
          <cell r="F135">
            <v>0</v>
          </cell>
          <cell r="G135">
            <v>53814</v>
          </cell>
          <cell r="H135">
            <v>34</v>
          </cell>
          <cell r="I135">
            <v>53848</v>
          </cell>
        </row>
        <row r="136">
          <cell r="A136">
            <v>135</v>
          </cell>
          <cell r="B136" t="str">
            <v xml:space="preserve">TIE-ROD 설치 (C.T.C 800,매몰)                                                   </v>
          </cell>
          <cell r="C136" t="str">
            <v xml:space="preserve">1구간                                                                           </v>
          </cell>
          <cell r="D136">
            <v>1</v>
          </cell>
          <cell r="E136" t="str">
            <v xml:space="preserve">EA    </v>
          </cell>
          <cell r="F136">
            <v>2294</v>
          </cell>
          <cell r="G136">
            <v>2102</v>
          </cell>
          <cell r="H136">
            <v>0</v>
          </cell>
          <cell r="I136">
            <v>4396</v>
          </cell>
        </row>
        <row r="137">
          <cell r="A137">
            <v>136</v>
          </cell>
          <cell r="B137" t="str">
            <v xml:space="preserve">TIE-ROD 설치, 해체 (C.T.C 800,회수)                                             </v>
          </cell>
          <cell r="C137" t="str">
            <v xml:space="preserve">1구간                                                                           </v>
          </cell>
          <cell r="D137">
            <v>1</v>
          </cell>
          <cell r="E137" t="str">
            <v xml:space="preserve">EA    </v>
          </cell>
          <cell r="F137">
            <v>690</v>
          </cell>
          <cell r="G137">
            <v>3782</v>
          </cell>
          <cell r="H137">
            <v>0</v>
          </cell>
          <cell r="I137">
            <v>4472</v>
          </cell>
        </row>
        <row r="138">
          <cell r="A138">
            <v>137</v>
          </cell>
          <cell r="B138" t="str">
            <v xml:space="preserve">TIE-ROD 설치(C.T.C 600, 매몰)                                                   </v>
          </cell>
          <cell r="C138" t="str">
            <v xml:space="preserve">2구간                                                                           </v>
          </cell>
          <cell r="D138">
            <v>1</v>
          </cell>
          <cell r="E138" t="str">
            <v xml:space="preserve">EA    </v>
          </cell>
          <cell r="F138">
            <v>1915</v>
          </cell>
          <cell r="G138">
            <v>4294</v>
          </cell>
          <cell r="H138">
            <v>0</v>
          </cell>
          <cell r="I138">
            <v>6209</v>
          </cell>
        </row>
        <row r="139">
          <cell r="A139">
            <v>138</v>
          </cell>
          <cell r="B139" t="str">
            <v xml:space="preserve">토류판 설치 (T=6.0cm)                                                           </v>
          </cell>
          <cell r="C139" t="str">
            <v xml:space="preserve">M/S                                                                             </v>
          </cell>
          <cell r="D139">
            <v>1</v>
          </cell>
          <cell r="E139" t="str">
            <v xml:space="preserve">M2    </v>
          </cell>
          <cell r="F139">
            <v>18971</v>
          </cell>
          <cell r="G139">
            <v>0</v>
          </cell>
          <cell r="H139">
            <v>0</v>
          </cell>
          <cell r="I139">
            <v>18971</v>
          </cell>
        </row>
        <row r="140">
          <cell r="A140">
            <v>139</v>
          </cell>
          <cell r="B140" t="str">
            <v xml:space="preserve">막장막이 설치·해체                                                             </v>
          </cell>
          <cell r="C140" t="str">
            <v xml:space="preserve">M/S                                                                             </v>
          </cell>
          <cell r="D140">
            <v>1</v>
          </cell>
          <cell r="E140" t="str">
            <v xml:space="preserve">공M3  </v>
          </cell>
          <cell r="F140">
            <v>2963</v>
          </cell>
          <cell r="G140">
            <v>0</v>
          </cell>
          <cell r="H140">
            <v>0</v>
          </cell>
          <cell r="I140">
            <v>2963</v>
          </cell>
        </row>
        <row r="141">
          <cell r="A141">
            <v>140</v>
          </cell>
          <cell r="B141" t="str">
            <v xml:space="preserve">토류판 설치, 해체                                                               </v>
          </cell>
          <cell r="C141" t="str">
            <v xml:space="preserve">T=6.0CM                                                                         </v>
          </cell>
          <cell r="D141">
            <v>1</v>
          </cell>
          <cell r="E141" t="str">
            <v xml:space="preserve">M2    </v>
          </cell>
          <cell r="F141">
            <v>9020</v>
          </cell>
          <cell r="G141">
            <v>17795</v>
          </cell>
          <cell r="H141">
            <v>0</v>
          </cell>
          <cell r="I141">
            <v>26815</v>
          </cell>
        </row>
        <row r="142">
          <cell r="A142">
            <v>141</v>
          </cell>
          <cell r="B142" t="str">
            <v xml:space="preserve">중단 L-형강 설치·해체                                                          </v>
          </cell>
          <cell r="C142" t="str">
            <v xml:space="preserve">M/S                                                                             </v>
          </cell>
          <cell r="D142">
            <v>1</v>
          </cell>
          <cell r="E142" t="str">
            <v xml:space="preserve">TON   </v>
          </cell>
          <cell r="F142">
            <v>0</v>
          </cell>
          <cell r="G142">
            <v>230956</v>
          </cell>
          <cell r="H142">
            <v>0</v>
          </cell>
          <cell r="I142">
            <v>230956</v>
          </cell>
        </row>
        <row r="143">
          <cell r="A143">
            <v>142</v>
          </cell>
          <cell r="B143" t="str">
            <v xml:space="preserve">BRACKET 제작·설치·해체 (200x200x10)                                           </v>
          </cell>
          <cell r="C143" t="str">
            <v xml:space="preserve">M/S                                                                             </v>
          </cell>
          <cell r="D143">
            <v>1</v>
          </cell>
          <cell r="E143" t="str">
            <v xml:space="preserve">EA    </v>
          </cell>
          <cell r="F143">
            <v>4553</v>
          </cell>
          <cell r="G143">
            <v>21129</v>
          </cell>
          <cell r="H143">
            <v>146</v>
          </cell>
          <cell r="I143">
            <v>25828</v>
          </cell>
        </row>
        <row r="144">
          <cell r="A144">
            <v>143</v>
          </cell>
          <cell r="B144" t="str">
            <v xml:space="preserve">MESSER PLATE 매몰(L=3,550mm)                                                    </v>
          </cell>
          <cell r="C144" t="str">
            <v xml:space="preserve">1구간                                                                           </v>
          </cell>
          <cell r="D144">
            <v>1</v>
          </cell>
          <cell r="E144" t="str">
            <v xml:space="preserve">EA    </v>
          </cell>
          <cell r="F144">
            <v>576986</v>
          </cell>
          <cell r="G144">
            <v>0</v>
          </cell>
          <cell r="H144">
            <v>0</v>
          </cell>
          <cell r="I144">
            <v>576986</v>
          </cell>
        </row>
        <row r="145">
          <cell r="A145">
            <v>144</v>
          </cell>
          <cell r="B145" t="str">
            <v xml:space="preserve">MESSER PLATE 매몰(L=2,750mm)                                                    </v>
          </cell>
          <cell r="C145" t="str">
            <v xml:space="preserve">2구간                                                                           </v>
          </cell>
          <cell r="D145">
            <v>1</v>
          </cell>
          <cell r="E145" t="str">
            <v xml:space="preserve">EA    </v>
          </cell>
          <cell r="F145">
            <v>472681</v>
          </cell>
          <cell r="G145">
            <v>0</v>
          </cell>
          <cell r="H145">
            <v>0</v>
          </cell>
          <cell r="I145">
            <v>472681</v>
          </cell>
        </row>
        <row r="146">
          <cell r="A146">
            <v>145</v>
          </cell>
          <cell r="B146" t="str">
            <v xml:space="preserve">MESSER PLATE 부수자재손료                                                       </v>
          </cell>
          <cell r="C146" t="str">
            <v xml:space="preserve">M/S,1구간                                                                       </v>
          </cell>
          <cell r="D146">
            <v>1</v>
          </cell>
          <cell r="E146" t="str">
            <v xml:space="preserve">M     </v>
          </cell>
          <cell r="F146">
            <v>0</v>
          </cell>
          <cell r="G146">
            <v>0</v>
          </cell>
          <cell r="H146">
            <v>510</v>
          </cell>
          <cell r="I146">
            <v>510</v>
          </cell>
        </row>
        <row r="147">
          <cell r="A147">
            <v>146</v>
          </cell>
          <cell r="B147" t="str">
            <v xml:space="preserve">MESSER PLATE 부수자재손료                                                       </v>
          </cell>
          <cell r="C147" t="str">
            <v xml:space="preserve">M/S,2구간                                                                       </v>
          </cell>
          <cell r="D147">
            <v>1</v>
          </cell>
          <cell r="E147" t="str">
            <v xml:space="preserve">M     </v>
          </cell>
          <cell r="F147">
            <v>0</v>
          </cell>
          <cell r="G147">
            <v>0</v>
          </cell>
          <cell r="H147">
            <v>578</v>
          </cell>
          <cell r="I147">
            <v>578</v>
          </cell>
        </row>
        <row r="148">
          <cell r="A148">
            <v>147</v>
          </cell>
          <cell r="B148" t="str">
            <v xml:space="preserve">지보공 해체                                                                     </v>
          </cell>
          <cell r="C148" t="str">
            <v xml:space="preserve">갱내,공통                                                                       </v>
          </cell>
          <cell r="D148">
            <v>1</v>
          </cell>
          <cell r="E148" t="str">
            <v xml:space="preserve">TON   </v>
          </cell>
          <cell r="F148">
            <v>10300</v>
          </cell>
          <cell r="G148">
            <v>305385</v>
          </cell>
          <cell r="H148">
            <v>8552</v>
          </cell>
          <cell r="I148">
            <v>324237</v>
          </cell>
        </row>
        <row r="149">
          <cell r="A149">
            <v>148</v>
          </cell>
          <cell r="B149" t="str">
            <v xml:space="preserve">모래, 자갈 소운반                                                               </v>
          </cell>
          <cell r="C149" t="str">
            <v xml:space="preserve">M/S,1구간                                                                       </v>
          </cell>
          <cell r="D149">
            <v>1</v>
          </cell>
          <cell r="E149" t="str">
            <v xml:space="preserve">M3    </v>
          </cell>
          <cell r="F149">
            <v>0</v>
          </cell>
          <cell r="G149">
            <v>33369</v>
          </cell>
          <cell r="H149">
            <v>0</v>
          </cell>
          <cell r="I149">
            <v>33369</v>
          </cell>
        </row>
        <row r="150">
          <cell r="A150">
            <v>149</v>
          </cell>
          <cell r="B150" t="str">
            <v xml:space="preserve">모래, 자갈 소운반                                                               </v>
          </cell>
          <cell r="C150" t="str">
            <v xml:space="preserve">M/S,2구간                                                                       </v>
          </cell>
          <cell r="D150">
            <v>1</v>
          </cell>
          <cell r="E150" t="str">
            <v xml:space="preserve">m3    </v>
          </cell>
          <cell r="F150">
            <v>0</v>
          </cell>
          <cell r="G150">
            <v>27657</v>
          </cell>
          <cell r="H150">
            <v>277</v>
          </cell>
          <cell r="I150">
            <v>27934</v>
          </cell>
        </row>
        <row r="151">
          <cell r="A151">
            <v>150</v>
          </cell>
          <cell r="B151" t="str">
            <v xml:space="preserve">터널내 물푸기(메사)                                                             </v>
          </cell>
          <cell r="C151" t="str">
            <v xml:space="preserve">1구간                                                                           </v>
          </cell>
          <cell r="D151">
            <v>1</v>
          </cell>
          <cell r="E151" t="str">
            <v xml:space="preserve">식    </v>
          </cell>
          <cell r="F151">
            <v>155910</v>
          </cell>
          <cell r="G151">
            <v>0</v>
          </cell>
          <cell r="H151">
            <v>228960</v>
          </cell>
          <cell r="I151">
            <v>384870</v>
          </cell>
        </row>
        <row r="152">
          <cell r="A152">
            <v>151</v>
          </cell>
          <cell r="B152" t="str">
            <v xml:space="preserve">터널내 물푸기(메사)                                                             </v>
          </cell>
          <cell r="C152" t="str">
            <v xml:space="preserve">2구간                                                                           </v>
          </cell>
          <cell r="D152">
            <v>1</v>
          </cell>
          <cell r="E152" t="str">
            <v xml:space="preserve">식    </v>
          </cell>
          <cell r="F152">
            <v>59541</v>
          </cell>
          <cell r="G152">
            <v>0</v>
          </cell>
          <cell r="H152">
            <v>381600</v>
          </cell>
          <cell r="I152">
            <v>441141</v>
          </cell>
        </row>
        <row r="153">
          <cell r="A153">
            <v>152</v>
          </cell>
          <cell r="B153" t="str">
            <v xml:space="preserve">가설 조명 설비(메사)                                                            </v>
          </cell>
          <cell r="C153" t="str">
            <v xml:space="preserve">1구간                                                                           </v>
          </cell>
          <cell r="D153">
            <v>1</v>
          </cell>
          <cell r="E153" t="str">
            <v xml:space="preserve">M     </v>
          </cell>
          <cell r="F153">
            <v>10606</v>
          </cell>
          <cell r="G153">
            <v>25684</v>
          </cell>
          <cell r="H153">
            <v>0</v>
          </cell>
          <cell r="I153">
            <v>36290</v>
          </cell>
        </row>
        <row r="154">
          <cell r="A154">
            <v>153</v>
          </cell>
          <cell r="B154" t="str">
            <v xml:space="preserve">가설 조명 설비(메사)                                                            </v>
          </cell>
          <cell r="C154" t="str">
            <v xml:space="preserve">2구간                                                                           </v>
          </cell>
          <cell r="D154">
            <v>1</v>
          </cell>
          <cell r="E154" t="str">
            <v xml:space="preserve">M     </v>
          </cell>
          <cell r="F154">
            <v>51912</v>
          </cell>
          <cell r="G154">
            <v>86983</v>
          </cell>
          <cell r="H154">
            <v>0</v>
          </cell>
          <cell r="I154">
            <v>138895</v>
          </cell>
        </row>
        <row r="155">
          <cell r="A155">
            <v>154</v>
          </cell>
          <cell r="B155" t="str">
            <v xml:space="preserve">1차라이닝타설                                                                   </v>
          </cell>
          <cell r="C155" t="str">
            <v xml:space="preserve">1구간                                                                           </v>
          </cell>
          <cell r="D155">
            <v>1</v>
          </cell>
          <cell r="E155" t="str">
            <v xml:space="preserve">M3    </v>
          </cell>
          <cell r="F155">
            <v>857</v>
          </cell>
          <cell r="G155">
            <v>155864</v>
          </cell>
          <cell r="H155">
            <v>3072</v>
          </cell>
          <cell r="I155">
            <v>159793</v>
          </cell>
        </row>
        <row r="156">
          <cell r="A156">
            <v>155</v>
          </cell>
          <cell r="B156" t="str">
            <v xml:space="preserve">1차라이닝타설                                                                   </v>
          </cell>
          <cell r="C156" t="str">
            <v xml:space="preserve">2구간                                                                           </v>
          </cell>
          <cell r="D156">
            <v>1</v>
          </cell>
          <cell r="E156" t="str">
            <v xml:space="preserve">M3    </v>
          </cell>
          <cell r="F156">
            <v>1252</v>
          </cell>
          <cell r="G156">
            <v>124405</v>
          </cell>
          <cell r="H156">
            <v>4657</v>
          </cell>
          <cell r="I156">
            <v>130314</v>
          </cell>
        </row>
        <row r="157">
          <cell r="A157">
            <v>156</v>
          </cell>
          <cell r="B157" t="str">
            <v xml:space="preserve">1차라이닝 타설(측벽,상부)(몰탈1:3)                                              </v>
          </cell>
          <cell r="C157" t="str">
            <v xml:space="preserve">                                                                                </v>
          </cell>
          <cell r="D157">
            <v>1</v>
          </cell>
          <cell r="E157" t="str">
            <v xml:space="preserve">M3    </v>
          </cell>
          <cell r="F157">
            <v>1395</v>
          </cell>
          <cell r="G157">
            <v>85581</v>
          </cell>
          <cell r="H157">
            <v>5296</v>
          </cell>
          <cell r="I157">
            <v>92272</v>
          </cell>
        </row>
        <row r="158">
          <cell r="A158">
            <v>157</v>
          </cell>
          <cell r="B158" t="str">
            <v xml:space="preserve">1차라이닝 타설(측벽,바닥)(인력1:3:6)                                            </v>
          </cell>
          <cell r="C158" t="str">
            <v xml:space="preserve">1구간                                                                           </v>
          </cell>
          <cell r="D158">
            <v>1</v>
          </cell>
          <cell r="E158" t="str">
            <v xml:space="preserve">M3    </v>
          </cell>
          <cell r="F158">
            <v>0</v>
          </cell>
          <cell r="G158">
            <v>182548</v>
          </cell>
          <cell r="H158">
            <v>0</v>
          </cell>
          <cell r="I158">
            <v>182548</v>
          </cell>
        </row>
        <row r="159">
          <cell r="A159">
            <v>158</v>
          </cell>
          <cell r="B159" t="str">
            <v xml:space="preserve">1차라이닝타설(인력1:3:6)                                                        </v>
          </cell>
          <cell r="C159" t="str">
            <v xml:space="preserve">2구간                                                                           </v>
          </cell>
          <cell r="D159">
            <v>1</v>
          </cell>
          <cell r="E159" t="str">
            <v xml:space="preserve">m3    </v>
          </cell>
          <cell r="F159">
            <v>0</v>
          </cell>
          <cell r="G159">
            <v>177453</v>
          </cell>
          <cell r="H159">
            <v>310</v>
          </cell>
          <cell r="I159">
            <v>177763</v>
          </cell>
        </row>
        <row r="160">
          <cell r="A160">
            <v>159</v>
          </cell>
          <cell r="B160" t="str">
            <v xml:space="preserve">시멘트 소운반                                                                   </v>
          </cell>
          <cell r="C160" t="str">
            <v xml:space="preserve">1구간                                                                           </v>
          </cell>
          <cell r="D160">
            <v>1</v>
          </cell>
          <cell r="E160" t="str">
            <v xml:space="preserve">대    </v>
          </cell>
          <cell r="F160">
            <v>0</v>
          </cell>
          <cell r="G160">
            <v>306</v>
          </cell>
          <cell r="H160">
            <v>0</v>
          </cell>
          <cell r="I160">
            <v>306</v>
          </cell>
        </row>
        <row r="161">
          <cell r="A161">
            <v>160</v>
          </cell>
          <cell r="B161" t="str">
            <v xml:space="preserve">시멘트 소운반                                                                   </v>
          </cell>
          <cell r="C161" t="str">
            <v xml:space="preserve">2구간                                                                           </v>
          </cell>
          <cell r="D161">
            <v>1</v>
          </cell>
          <cell r="E161" t="str">
            <v xml:space="preserve">대    </v>
          </cell>
          <cell r="F161">
            <v>0</v>
          </cell>
          <cell r="G161">
            <v>522</v>
          </cell>
          <cell r="H161">
            <v>1</v>
          </cell>
          <cell r="I161">
            <v>523</v>
          </cell>
        </row>
        <row r="162">
          <cell r="A162">
            <v>161</v>
          </cell>
          <cell r="B162" t="str">
            <v xml:space="preserve">상부 시멘트 그라우팅                                                            </v>
          </cell>
          <cell r="C162" t="str">
            <v xml:space="preserve">공통                                                                            </v>
          </cell>
          <cell r="D162">
            <v>1</v>
          </cell>
          <cell r="E162" t="str">
            <v xml:space="preserve">대    </v>
          </cell>
          <cell r="F162">
            <v>179</v>
          </cell>
          <cell r="G162">
            <v>18566</v>
          </cell>
          <cell r="H162">
            <v>509</v>
          </cell>
          <cell r="I162">
            <v>19254</v>
          </cell>
        </row>
        <row r="163">
          <cell r="A163">
            <v>162</v>
          </cell>
          <cell r="B163" t="str">
            <v xml:space="preserve">주입소모품비                                                                    </v>
          </cell>
          <cell r="C163" t="str">
            <v xml:space="preserve">M/S                                                                             </v>
          </cell>
          <cell r="D163">
            <v>1</v>
          </cell>
          <cell r="E163" t="str">
            <v xml:space="preserve">일    </v>
          </cell>
          <cell r="F163">
            <v>7183</v>
          </cell>
          <cell r="G163">
            <v>0</v>
          </cell>
          <cell r="H163">
            <v>0</v>
          </cell>
          <cell r="I163">
            <v>7183</v>
          </cell>
        </row>
        <row r="164">
          <cell r="A164">
            <v>163</v>
          </cell>
          <cell r="B164" t="str">
            <v xml:space="preserve">본체 콘크리트타설(배관)                                                         </v>
          </cell>
          <cell r="C164" t="str">
            <v xml:space="preserve">1구간                                                                           </v>
          </cell>
          <cell r="D164">
            <v>1</v>
          </cell>
          <cell r="E164" t="str">
            <v xml:space="preserve">m3    </v>
          </cell>
          <cell r="F164">
            <v>0</v>
          </cell>
          <cell r="G164">
            <v>17616</v>
          </cell>
          <cell r="H164">
            <v>1954</v>
          </cell>
          <cell r="I164">
            <v>19570</v>
          </cell>
        </row>
        <row r="165">
          <cell r="A165">
            <v>164</v>
          </cell>
          <cell r="B165" t="str">
            <v xml:space="preserve">본체 콘크리트타설(배관)                                                         </v>
          </cell>
          <cell r="C165" t="str">
            <v xml:space="preserve">2구간                                                                           </v>
          </cell>
          <cell r="D165">
            <v>1</v>
          </cell>
          <cell r="E165" t="str">
            <v xml:space="preserve">m3    </v>
          </cell>
          <cell r="F165">
            <v>0</v>
          </cell>
          <cell r="G165">
            <v>91961</v>
          </cell>
          <cell r="H165">
            <v>2451</v>
          </cell>
          <cell r="I165">
            <v>94412</v>
          </cell>
        </row>
        <row r="166">
          <cell r="A166">
            <v>165</v>
          </cell>
          <cell r="B166" t="str">
            <v xml:space="preserve">보도 CONCRETE 타설                                                              </v>
          </cell>
          <cell r="C166" t="str">
            <v xml:space="preserve">M/S,1구간                                                                       </v>
          </cell>
          <cell r="D166">
            <v>1</v>
          </cell>
          <cell r="E166" t="str">
            <v xml:space="preserve">M3    </v>
          </cell>
          <cell r="F166">
            <v>0</v>
          </cell>
          <cell r="G166">
            <v>13697</v>
          </cell>
          <cell r="H166">
            <v>1781</v>
          </cell>
          <cell r="I166">
            <v>15478</v>
          </cell>
        </row>
        <row r="167">
          <cell r="A167">
            <v>166</v>
          </cell>
          <cell r="B167" t="str">
            <v xml:space="preserve">보도 CONCRETE 타설                                                              </v>
          </cell>
          <cell r="C167" t="str">
            <v xml:space="preserve">M/S,2구간                                                                       </v>
          </cell>
          <cell r="D167">
            <v>1</v>
          </cell>
          <cell r="E167" t="str">
            <v xml:space="preserve">M3    </v>
          </cell>
          <cell r="F167">
            <v>0</v>
          </cell>
          <cell r="G167">
            <v>27971</v>
          </cell>
          <cell r="H167">
            <v>2211</v>
          </cell>
          <cell r="I167">
            <v>30182</v>
          </cell>
        </row>
        <row r="168">
          <cell r="A168">
            <v>167</v>
          </cell>
          <cell r="B168" t="str">
            <v xml:space="preserve">수평 그라우팅 천공 및 주입                                                      </v>
          </cell>
          <cell r="C168" t="str">
            <v xml:space="preserve">M/S                                                                             </v>
          </cell>
          <cell r="D168">
            <v>1</v>
          </cell>
          <cell r="E168" t="str">
            <v xml:space="preserve">M     </v>
          </cell>
          <cell r="F168">
            <v>12499</v>
          </cell>
          <cell r="G168">
            <v>22117</v>
          </cell>
          <cell r="H168">
            <v>2770</v>
          </cell>
          <cell r="I168">
            <v>37386</v>
          </cell>
        </row>
        <row r="169">
          <cell r="A169">
            <v>168</v>
          </cell>
          <cell r="B169" t="str">
            <v xml:space="preserve">수평 그라우팅 천공                                                              </v>
          </cell>
          <cell r="C169" t="str">
            <v xml:space="preserve">φ40.5MM                                                                        </v>
          </cell>
          <cell r="D169">
            <v>1</v>
          </cell>
          <cell r="E169" t="str">
            <v xml:space="preserve">M     </v>
          </cell>
          <cell r="F169">
            <v>4700</v>
          </cell>
          <cell r="G169">
            <v>13487</v>
          </cell>
          <cell r="H169">
            <v>1710</v>
          </cell>
          <cell r="I169">
            <v>19897</v>
          </cell>
        </row>
        <row r="170">
          <cell r="A170">
            <v>169</v>
          </cell>
          <cell r="B170" t="str">
            <v xml:space="preserve">수평 그라우팅 주입                                                              </v>
          </cell>
          <cell r="C170" t="str">
            <v xml:space="preserve">φ40.5MM                                                                        </v>
          </cell>
          <cell r="D170">
            <v>1</v>
          </cell>
          <cell r="E170" t="str">
            <v xml:space="preserve">M3    </v>
          </cell>
          <cell r="F170">
            <v>103984</v>
          </cell>
          <cell r="G170">
            <v>115070</v>
          </cell>
          <cell r="H170">
            <v>14136</v>
          </cell>
          <cell r="I170">
            <v>233190</v>
          </cell>
        </row>
        <row r="171">
          <cell r="A171">
            <v>170</v>
          </cell>
          <cell r="B171" t="str">
            <v xml:space="preserve">MESSER PLATE 운반 (반입)                                                        </v>
          </cell>
          <cell r="C171" t="str">
            <v xml:space="preserve">                                                                                </v>
          </cell>
          <cell r="D171">
            <v>1</v>
          </cell>
          <cell r="E171" t="str">
            <v xml:space="preserve">식    </v>
          </cell>
          <cell r="F171">
            <v>0</v>
          </cell>
          <cell r="G171">
            <v>0</v>
          </cell>
          <cell r="H171">
            <v>345540</v>
          </cell>
          <cell r="I171">
            <v>345540</v>
          </cell>
        </row>
        <row r="172">
          <cell r="A172">
            <v>171</v>
          </cell>
          <cell r="B172" t="str">
            <v xml:space="preserve">폐콘크리트 갱내소운반(철콘)                                                     </v>
          </cell>
          <cell r="C172" t="str">
            <v xml:space="preserve">1구간                                                                           </v>
          </cell>
          <cell r="D172">
            <v>1</v>
          </cell>
          <cell r="E172" t="str">
            <v xml:space="preserve">M3    </v>
          </cell>
          <cell r="F172">
            <v>0</v>
          </cell>
          <cell r="G172">
            <v>28297</v>
          </cell>
          <cell r="H172">
            <v>76</v>
          </cell>
          <cell r="I172">
            <v>28373</v>
          </cell>
        </row>
        <row r="173">
          <cell r="A173">
            <v>172</v>
          </cell>
          <cell r="B173" t="str">
            <v xml:space="preserve">방호난간대제작설치                                                              </v>
          </cell>
          <cell r="C173" t="str">
            <v xml:space="preserve">개구부                                                                          </v>
          </cell>
          <cell r="D173">
            <v>1</v>
          </cell>
          <cell r="E173" t="str">
            <v xml:space="preserve">m     </v>
          </cell>
          <cell r="F173">
            <v>55663</v>
          </cell>
          <cell r="G173">
            <v>26126</v>
          </cell>
          <cell r="H173">
            <v>802</v>
          </cell>
          <cell r="I173">
            <v>82591</v>
          </cell>
        </row>
        <row r="174">
          <cell r="A174">
            <v>173</v>
          </cell>
          <cell r="B174" t="str">
            <v xml:space="preserve">방호난간대제작설치                                                              </v>
          </cell>
          <cell r="C174" t="str">
            <v xml:space="preserve">계단난간                                                                        </v>
          </cell>
          <cell r="D174">
            <v>1</v>
          </cell>
          <cell r="E174" t="str">
            <v xml:space="preserve">M     </v>
          </cell>
          <cell r="F174">
            <v>81025</v>
          </cell>
          <cell r="G174">
            <v>38687</v>
          </cell>
          <cell r="H174">
            <v>1187</v>
          </cell>
          <cell r="I174">
            <v>120899</v>
          </cell>
        </row>
        <row r="175">
          <cell r="A175">
            <v>174</v>
          </cell>
          <cell r="B175" t="str">
            <v xml:space="preserve">가설계단 제작,설치 및 철거                                                      </v>
          </cell>
          <cell r="C175" t="str">
            <v xml:space="preserve">수직구                                                                          </v>
          </cell>
          <cell r="D175">
            <v>1</v>
          </cell>
          <cell r="E175" t="str">
            <v xml:space="preserve">단    </v>
          </cell>
          <cell r="F175">
            <v>704645</v>
          </cell>
          <cell r="G175">
            <v>1454983</v>
          </cell>
          <cell r="H175">
            <v>44485</v>
          </cell>
          <cell r="I175">
            <v>2204113</v>
          </cell>
        </row>
        <row r="176">
          <cell r="A176">
            <v>175</v>
          </cell>
          <cell r="B176" t="str">
            <v xml:space="preserve">E.G.I FENCE 설치·철거                                                          </v>
          </cell>
          <cell r="C176" t="str">
            <v xml:space="preserve">                                                                                </v>
          </cell>
          <cell r="D176">
            <v>1</v>
          </cell>
          <cell r="E176" t="str">
            <v xml:space="preserve">m     </v>
          </cell>
          <cell r="F176">
            <v>32478</v>
          </cell>
          <cell r="G176">
            <v>10865</v>
          </cell>
          <cell r="H176">
            <v>543</v>
          </cell>
          <cell r="I176">
            <v>43886</v>
          </cell>
        </row>
        <row r="177">
          <cell r="A177">
            <v>176</v>
          </cell>
          <cell r="B177" t="str">
            <v xml:space="preserve">각종지장물보호공                                                                </v>
          </cell>
          <cell r="C177" t="str">
            <v xml:space="preserve">D600미만                                                                        </v>
          </cell>
          <cell r="D177">
            <v>1</v>
          </cell>
          <cell r="E177" t="str">
            <v xml:space="preserve">개소  </v>
          </cell>
          <cell r="F177">
            <v>20562</v>
          </cell>
          <cell r="G177">
            <v>72680</v>
          </cell>
          <cell r="H177">
            <v>0</v>
          </cell>
          <cell r="I177">
            <v>93242</v>
          </cell>
        </row>
        <row r="178">
          <cell r="A178">
            <v>177</v>
          </cell>
          <cell r="B178" t="str">
            <v xml:space="preserve">블럭쌓기(지하매설물보호공)                                                      </v>
          </cell>
          <cell r="C178" t="str">
            <v xml:space="preserve">                                                                                </v>
          </cell>
          <cell r="D178">
            <v>1</v>
          </cell>
          <cell r="E178" t="str">
            <v xml:space="preserve">매    </v>
          </cell>
          <cell r="F178">
            <v>45</v>
          </cell>
          <cell r="G178">
            <v>1467</v>
          </cell>
          <cell r="H178">
            <v>0</v>
          </cell>
          <cell r="I178">
            <v>1512</v>
          </cell>
        </row>
        <row r="179">
          <cell r="A179">
            <v>178</v>
          </cell>
          <cell r="B179" t="str">
            <v xml:space="preserve">그레이팅 설치(오물방지용)                                                       </v>
          </cell>
          <cell r="C179" t="str">
            <v xml:space="preserve">3.5x2.0(환기구)                                                                 </v>
          </cell>
          <cell r="D179">
            <v>1</v>
          </cell>
          <cell r="E179" t="str">
            <v xml:space="preserve">개소  </v>
          </cell>
          <cell r="F179">
            <v>1646779</v>
          </cell>
          <cell r="G179">
            <v>47229</v>
          </cell>
          <cell r="H179">
            <v>205000</v>
          </cell>
          <cell r="I179">
            <v>1899008</v>
          </cell>
        </row>
        <row r="180">
          <cell r="A180">
            <v>179</v>
          </cell>
          <cell r="B180" t="str">
            <v xml:space="preserve">환기구 화강석 마감 설치                                                         </v>
          </cell>
          <cell r="C180" t="str">
            <v xml:space="preserve">T=20CM                                                                          </v>
          </cell>
          <cell r="D180">
            <v>1</v>
          </cell>
          <cell r="E180" t="str">
            <v xml:space="preserve">m     </v>
          </cell>
          <cell r="F180">
            <v>11583</v>
          </cell>
          <cell r="G180">
            <v>14577</v>
          </cell>
          <cell r="H180">
            <v>0</v>
          </cell>
          <cell r="I180">
            <v>26160</v>
          </cell>
        </row>
        <row r="181">
          <cell r="A181">
            <v>180</v>
          </cell>
          <cell r="B181" t="str">
            <v xml:space="preserve">내부용 GRATING 설치                                                             </v>
          </cell>
          <cell r="C181" t="str">
            <v xml:space="preserve">1.0x1.0                                                                         </v>
          </cell>
          <cell r="D181">
            <v>1</v>
          </cell>
          <cell r="E181" t="str">
            <v xml:space="preserve">개소  </v>
          </cell>
          <cell r="F181">
            <v>180177</v>
          </cell>
          <cell r="G181">
            <v>79132</v>
          </cell>
          <cell r="H181">
            <v>2429</v>
          </cell>
          <cell r="I181">
            <v>261738</v>
          </cell>
        </row>
        <row r="182">
          <cell r="A182">
            <v>181</v>
          </cell>
          <cell r="B182" t="str">
            <v xml:space="preserve">내부용 GRATING 설치                                                             </v>
          </cell>
          <cell r="C182" t="str">
            <v xml:space="preserve">1.5x1.2                                                                         </v>
          </cell>
          <cell r="D182">
            <v>1</v>
          </cell>
          <cell r="E182" t="str">
            <v xml:space="preserve">개소  </v>
          </cell>
          <cell r="F182">
            <v>295345</v>
          </cell>
          <cell r="G182">
            <v>103249</v>
          </cell>
          <cell r="H182">
            <v>3169</v>
          </cell>
          <cell r="I182">
            <v>401763</v>
          </cell>
        </row>
        <row r="183">
          <cell r="A183">
            <v>182</v>
          </cell>
          <cell r="B183" t="str">
            <v xml:space="preserve">기설전력구 연결부 방수보강                                                      </v>
          </cell>
          <cell r="C183" t="str">
            <v xml:space="preserve">                                                                                </v>
          </cell>
          <cell r="D183">
            <v>1</v>
          </cell>
          <cell r="E183" t="str">
            <v xml:space="preserve">M     </v>
          </cell>
          <cell r="F183">
            <v>47129</v>
          </cell>
          <cell r="G183">
            <v>110944</v>
          </cell>
          <cell r="H183">
            <v>0</v>
          </cell>
          <cell r="I183">
            <v>158073</v>
          </cell>
        </row>
        <row r="184">
          <cell r="A184">
            <v>183</v>
          </cell>
          <cell r="B184" t="str">
            <v xml:space="preserve">교통안내원                                                                      </v>
          </cell>
          <cell r="C184" t="str">
            <v xml:space="preserve">                                                                                </v>
          </cell>
          <cell r="D184">
            <v>1</v>
          </cell>
          <cell r="E184" t="str">
            <v xml:space="preserve">식    </v>
          </cell>
          <cell r="F184">
            <v>0</v>
          </cell>
          <cell r="G184">
            <v>7689481</v>
          </cell>
          <cell r="H184">
            <v>0</v>
          </cell>
          <cell r="I184">
            <v>7689481</v>
          </cell>
        </row>
        <row r="185">
          <cell r="A185">
            <v>184</v>
          </cell>
          <cell r="B185" t="str">
            <v xml:space="preserve">줄떼 붙임                                                                       </v>
          </cell>
          <cell r="C185" t="str">
            <v xml:space="preserve">                                                                                </v>
          </cell>
          <cell r="D185">
            <v>1</v>
          </cell>
          <cell r="E185" t="str">
            <v xml:space="preserve">M2    </v>
          </cell>
          <cell r="F185">
            <v>1283</v>
          </cell>
          <cell r="G185">
            <v>1023</v>
          </cell>
          <cell r="H185">
            <v>0</v>
          </cell>
          <cell r="I185">
            <v>2306</v>
          </cell>
        </row>
        <row r="186">
          <cell r="A186">
            <v>185</v>
          </cell>
          <cell r="B186" t="str">
            <v xml:space="preserve">시멘트 운반                                                                     </v>
          </cell>
          <cell r="C186" t="str">
            <v xml:space="preserve">                                                                                </v>
          </cell>
          <cell r="D186">
            <v>1</v>
          </cell>
          <cell r="E186" t="str">
            <v xml:space="preserve">대    </v>
          </cell>
          <cell r="F186">
            <v>0</v>
          </cell>
          <cell r="G186">
            <v>0</v>
          </cell>
          <cell r="H186">
            <v>578</v>
          </cell>
          <cell r="I186">
            <v>578</v>
          </cell>
        </row>
        <row r="187">
          <cell r="A187">
            <v>186</v>
          </cell>
          <cell r="B187" t="str">
            <v xml:space="preserve">철근 운반                                                                       </v>
          </cell>
          <cell r="C187" t="str">
            <v xml:space="preserve">                                                                                </v>
          </cell>
          <cell r="D187">
            <v>1</v>
          </cell>
          <cell r="E187" t="str">
            <v xml:space="preserve">TON   </v>
          </cell>
          <cell r="F187">
            <v>0</v>
          </cell>
          <cell r="G187">
            <v>0</v>
          </cell>
          <cell r="H187">
            <v>24887</v>
          </cell>
          <cell r="I187">
            <v>24887</v>
          </cell>
        </row>
        <row r="188">
          <cell r="A188">
            <v>187</v>
          </cell>
          <cell r="B188" t="str">
            <v xml:space="preserve">준공도면 작성비                                                                 </v>
          </cell>
          <cell r="C188" t="str">
            <v xml:space="preserve">                                                                                </v>
          </cell>
          <cell r="D188">
            <v>1</v>
          </cell>
          <cell r="E188" t="str">
            <v xml:space="preserve">km    </v>
          </cell>
          <cell r="F188">
            <v>0</v>
          </cell>
          <cell r="G188">
            <v>0</v>
          </cell>
          <cell r="H188">
            <v>4224000</v>
          </cell>
          <cell r="I188">
            <v>4224000</v>
          </cell>
        </row>
        <row r="189">
          <cell r="A189">
            <v>188</v>
          </cell>
          <cell r="B189" t="str">
            <v xml:space="preserve">지장물 이설(14개소)                                                             </v>
          </cell>
          <cell r="C189" t="str">
            <v xml:space="preserve">회사분                                                                          </v>
          </cell>
          <cell r="D189">
            <v>1</v>
          </cell>
          <cell r="E189" t="str">
            <v xml:space="preserve">식    </v>
          </cell>
          <cell r="F189">
            <v>0</v>
          </cell>
          <cell r="G189">
            <v>0</v>
          </cell>
          <cell r="H189">
            <v>51000000</v>
          </cell>
          <cell r="I189">
            <v>51000000</v>
          </cell>
        </row>
        <row r="190">
          <cell r="A190">
            <v>189</v>
          </cell>
          <cell r="B190" t="str">
            <v xml:space="preserve">지장물 이설(14개소)                                                             </v>
          </cell>
          <cell r="C190" t="str">
            <v xml:space="preserve">도급분                                                                          </v>
          </cell>
          <cell r="D190">
            <v>1</v>
          </cell>
          <cell r="E190" t="str">
            <v xml:space="preserve">식    </v>
          </cell>
          <cell r="F190">
            <v>0</v>
          </cell>
          <cell r="G190">
            <v>0</v>
          </cell>
          <cell r="H190">
            <v>33000000</v>
          </cell>
          <cell r="I190">
            <v>33000000</v>
          </cell>
        </row>
        <row r="191">
          <cell r="A191">
            <v>190</v>
          </cell>
          <cell r="B191" t="str">
            <v xml:space="preserve">나무높이 0.3 ~ 0.7m / 식재                                                      </v>
          </cell>
          <cell r="C191" t="str">
            <v xml:space="preserve">관목류                                                                          </v>
          </cell>
          <cell r="D191">
            <v>1</v>
          </cell>
          <cell r="E191" t="str">
            <v xml:space="preserve">nr    </v>
          </cell>
          <cell r="F191">
            <v>4620</v>
          </cell>
          <cell r="G191">
            <v>1206</v>
          </cell>
          <cell r="H191">
            <v>0</v>
          </cell>
          <cell r="I191">
            <v>5826</v>
          </cell>
        </row>
        <row r="192">
          <cell r="A192">
            <v>191</v>
          </cell>
          <cell r="B192" t="str">
            <v xml:space="preserve">나무높이 3.6~4.0m / 이식                                                        </v>
          </cell>
          <cell r="C192" t="str">
            <v xml:space="preserve">                                                                                </v>
          </cell>
          <cell r="D192">
            <v>1</v>
          </cell>
          <cell r="E192" t="str">
            <v xml:space="preserve">nr    </v>
          </cell>
          <cell r="F192">
            <v>0</v>
          </cell>
          <cell r="G192">
            <v>45516</v>
          </cell>
          <cell r="H192">
            <v>0</v>
          </cell>
          <cell r="I192">
            <v>45516</v>
          </cell>
        </row>
        <row r="193">
          <cell r="A193">
            <v>192</v>
          </cell>
          <cell r="B193" t="str">
            <v xml:space="preserve">나무높이 3.6~4.0m / 굴취                                                        </v>
          </cell>
          <cell r="C193" t="str">
            <v xml:space="preserve">                                                                                </v>
          </cell>
          <cell r="D193">
            <v>1</v>
          </cell>
          <cell r="E193" t="str">
            <v xml:space="preserve">nr    </v>
          </cell>
          <cell r="F193">
            <v>0</v>
          </cell>
          <cell r="G193">
            <v>11379</v>
          </cell>
          <cell r="H193">
            <v>0</v>
          </cell>
          <cell r="I193">
            <v>11379</v>
          </cell>
        </row>
        <row r="194">
          <cell r="A194">
            <v>193</v>
          </cell>
          <cell r="B194" t="str">
            <v xml:space="preserve">지하매설물작성비                                                                </v>
          </cell>
          <cell r="C194" t="str">
            <v xml:space="preserve">                                                                                </v>
          </cell>
          <cell r="D194">
            <v>1</v>
          </cell>
          <cell r="E194" t="str">
            <v xml:space="preserve">KM    </v>
          </cell>
          <cell r="F194">
            <v>0</v>
          </cell>
          <cell r="G194">
            <v>2180562</v>
          </cell>
          <cell r="H194">
            <v>553467</v>
          </cell>
          <cell r="I194">
            <v>2734029</v>
          </cell>
        </row>
        <row r="195">
          <cell r="A195">
            <v>194</v>
          </cell>
          <cell r="B195" t="str">
            <v xml:space="preserve">유비쿼터스 운영비                                                               </v>
          </cell>
          <cell r="C195" t="str">
            <v xml:space="preserve">실적정산                                                                        </v>
          </cell>
          <cell r="D195">
            <v>1</v>
          </cell>
          <cell r="E195" t="str">
            <v xml:space="preserve">식    </v>
          </cell>
          <cell r="F195">
            <v>0</v>
          </cell>
          <cell r="G195">
            <v>0</v>
          </cell>
          <cell r="H195">
            <v>5203666</v>
          </cell>
          <cell r="I195">
            <v>5203666</v>
          </cell>
        </row>
        <row r="196">
          <cell r="A196">
            <v>195</v>
          </cell>
          <cell r="B196" t="str">
            <v xml:space="preserve">임시동력설치                                                                    </v>
          </cell>
          <cell r="C196" t="str">
            <v xml:space="preserve">                                                                                </v>
          </cell>
          <cell r="D196">
            <v>1</v>
          </cell>
          <cell r="E196" t="str">
            <v xml:space="preserve">식    </v>
          </cell>
          <cell r="F196">
            <v>96745319</v>
          </cell>
          <cell r="G196">
            <v>59310984</v>
          </cell>
          <cell r="H196">
            <v>23217206</v>
          </cell>
          <cell r="I196">
            <v>179273509</v>
          </cell>
        </row>
        <row r="197">
          <cell r="A197">
            <v>196</v>
          </cell>
          <cell r="B197" t="str">
            <v xml:space="preserve">차량 세륜 시설                                                                  </v>
          </cell>
          <cell r="C197" t="str">
            <v xml:space="preserve">                                                                                </v>
          </cell>
          <cell r="D197">
            <v>1</v>
          </cell>
          <cell r="E197" t="str">
            <v xml:space="preserve">개소  </v>
          </cell>
          <cell r="F197">
            <v>0</v>
          </cell>
          <cell r="G197">
            <v>0</v>
          </cell>
          <cell r="H197">
            <v>2313543</v>
          </cell>
          <cell r="I197">
            <v>2313543</v>
          </cell>
        </row>
        <row r="198">
          <cell r="A198">
            <v>197</v>
          </cell>
          <cell r="B198" t="str">
            <v xml:space="preserve">차량세척기 사용기간                                                             </v>
          </cell>
          <cell r="C198" t="str">
            <v xml:space="preserve">                                                                                </v>
          </cell>
          <cell r="D198">
            <v>1</v>
          </cell>
          <cell r="E198" t="str">
            <v xml:space="preserve">개월  </v>
          </cell>
          <cell r="F198">
            <v>0</v>
          </cell>
          <cell r="G198">
            <v>0</v>
          </cell>
          <cell r="H198">
            <v>242028</v>
          </cell>
          <cell r="I198">
            <v>242028</v>
          </cell>
        </row>
        <row r="199">
          <cell r="A199">
            <v>198</v>
          </cell>
          <cell r="B199" t="str">
            <v xml:space="preserve">지중수평변위측정/경사계                                                         </v>
          </cell>
          <cell r="C199" t="str">
            <v xml:space="preserve">                                                                                </v>
          </cell>
          <cell r="D199">
            <v>1</v>
          </cell>
          <cell r="E199" t="str">
            <v xml:space="preserve">nr    </v>
          </cell>
          <cell r="F199">
            <v>748640</v>
          </cell>
          <cell r="G199">
            <v>450875</v>
          </cell>
          <cell r="H199">
            <v>0</v>
          </cell>
          <cell r="I199">
            <v>1199515</v>
          </cell>
        </row>
        <row r="200">
          <cell r="A200">
            <v>199</v>
          </cell>
          <cell r="B200" t="str">
            <v xml:space="preserve">지하수위계                                                                      </v>
          </cell>
          <cell r="C200" t="str">
            <v xml:space="preserve">                                                                                </v>
          </cell>
          <cell r="D200">
            <v>1</v>
          </cell>
          <cell r="E200" t="str">
            <v xml:space="preserve">nr    </v>
          </cell>
          <cell r="F200">
            <v>414197</v>
          </cell>
          <cell r="G200">
            <v>360700</v>
          </cell>
          <cell r="H200">
            <v>0</v>
          </cell>
          <cell r="I200">
            <v>774897</v>
          </cell>
        </row>
        <row r="201">
          <cell r="A201">
            <v>200</v>
          </cell>
          <cell r="B201" t="str">
            <v xml:space="preserve">변형율측정                                                                      </v>
          </cell>
          <cell r="C201" t="str">
            <v xml:space="preserve">                                                                                </v>
          </cell>
          <cell r="D201">
            <v>1</v>
          </cell>
          <cell r="E201" t="str">
            <v xml:space="preserve">nr    </v>
          </cell>
          <cell r="F201">
            <v>185400</v>
          </cell>
          <cell r="G201">
            <v>450875</v>
          </cell>
          <cell r="H201">
            <v>0</v>
          </cell>
          <cell r="I201">
            <v>636275</v>
          </cell>
        </row>
        <row r="202">
          <cell r="A202">
            <v>201</v>
          </cell>
          <cell r="B202" t="str">
            <v xml:space="preserve">록볼트 축력측정                                                                 </v>
          </cell>
          <cell r="C202" t="str">
            <v xml:space="preserve">                                                                                </v>
          </cell>
          <cell r="D202">
            <v>1</v>
          </cell>
          <cell r="E202" t="str">
            <v xml:space="preserve">nr    </v>
          </cell>
          <cell r="F202">
            <v>505939</v>
          </cell>
          <cell r="G202">
            <v>225437</v>
          </cell>
          <cell r="H202">
            <v>0</v>
          </cell>
          <cell r="I202">
            <v>731376</v>
          </cell>
        </row>
        <row r="203">
          <cell r="A203">
            <v>202</v>
          </cell>
          <cell r="B203" t="str">
            <v xml:space="preserve">지표수직변위측정/지표침하핀                                                     </v>
          </cell>
          <cell r="C203" t="str">
            <v xml:space="preserve">                                                                                </v>
          </cell>
          <cell r="D203">
            <v>1</v>
          </cell>
          <cell r="E203" t="str">
            <v xml:space="preserve">nr    </v>
          </cell>
          <cell r="F203">
            <v>72277</v>
          </cell>
          <cell r="G203">
            <v>180350</v>
          </cell>
          <cell r="H203">
            <v>0</v>
          </cell>
          <cell r="I203">
            <v>252627</v>
          </cell>
        </row>
        <row r="204">
          <cell r="A204">
            <v>203</v>
          </cell>
          <cell r="B204" t="str">
            <v xml:space="preserve">내공변위 및 진동측정 계측                                                       </v>
          </cell>
          <cell r="C204" t="str">
            <v xml:space="preserve">지하철3호선구간                                                                 </v>
          </cell>
          <cell r="D204">
            <v>1</v>
          </cell>
          <cell r="E204" t="str">
            <v xml:space="preserve">식    </v>
          </cell>
          <cell r="F204">
            <v>0</v>
          </cell>
          <cell r="G204">
            <v>0</v>
          </cell>
          <cell r="H204">
            <v>80500000</v>
          </cell>
          <cell r="I204">
            <v>80500000</v>
          </cell>
        </row>
        <row r="205">
          <cell r="A205">
            <v>204</v>
          </cell>
          <cell r="B205" t="str">
            <v xml:space="preserve">폐기물 운반비                                                                   </v>
          </cell>
          <cell r="C205" t="str">
            <v xml:space="preserve">                                                                                </v>
          </cell>
          <cell r="D205">
            <v>1</v>
          </cell>
          <cell r="E205" t="str">
            <v xml:space="preserve">m3    </v>
          </cell>
          <cell r="F205">
            <v>13521</v>
          </cell>
          <cell r="G205">
            <v>9509</v>
          </cell>
          <cell r="H205">
            <v>8967</v>
          </cell>
          <cell r="I205">
            <v>31997</v>
          </cell>
        </row>
        <row r="206">
          <cell r="A206">
            <v>205</v>
          </cell>
          <cell r="B206" t="str">
            <v xml:space="preserve">강재 운반                                                                       </v>
          </cell>
          <cell r="C206" t="str">
            <v xml:space="preserve">임차강재                                                                        </v>
          </cell>
          <cell r="D206">
            <v>1</v>
          </cell>
          <cell r="E206" t="str">
            <v xml:space="preserve">TON   </v>
          </cell>
          <cell r="F206">
            <v>0</v>
          </cell>
          <cell r="G206">
            <v>0</v>
          </cell>
          <cell r="H206">
            <v>6180</v>
          </cell>
          <cell r="I206">
            <v>6180</v>
          </cell>
        </row>
        <row r="207">
          <cell r="A207">
            <v>206</v>
          </cell>
          <cell r="B207" t="str">
            <v xml:space="preserve">강재 운반                                                                       </v>
          </cell>
          <cell r="C207" t="str">
            <v xml:space="preserve">매몰강재                                                                        </v>
          </cell>
          <cell r="D207">
            <v>1</v>
          </cell>
          <cell r="E207" t="str">
            <v xml:space="preserve">TON   </v>
          </cell>
          <cell r="F207">
            <v>0</v>
          </cell>
          <cell r="G207">
            <v>0</v>
          </cell>
          <cell r="H207">
            <v>10810</v>
          </cell>
          <cell r="I207">
            <v>10810</v>
          </cell>
        </row>
        <row r="208">
          <cell r="A208">
            <v>207</v>
          </cell>
          <cell r="B208" t="str">
            <v xml:space="preserve">시험비                                                                          </v>
          </cell>
          <cell r="C208" t="str">
            <v xml:space="preserve">                                                                                </v>
          </cell>
          <cell r="D208">
            <v>1</v>
          </cell>
          <cell r="E208" t="str">
            <v xml:space="preserve">식    </v>
          </cell>
          <cell r="F208">
            <v>0</v>
          </cell>
          <cell r="G208">
            <v>0</v>
          </cell>
          <cell r="H208">
            <v>7415100</v>
          </cell>
          <cell r="I208">
            <v>7415100</v>
          </cell>
        </row>
        <row r="209">
          <cell r="A209">
            <v>208</v>
          </cell>
          <cell r="B209" t="str">
            <v xml:space="preserve">현장내 비디오촬영                                                               </v>
          </cell>
          <cell r="C209" t="str">
            <v xml:space="preserve">                                                                                </v>
          </cell>
          <cell r="D209">
            <v>1</v>
          </cell>
          <cell r="E209" t="str">
            <v xml:space="preserve">식    </v>
          </cell>
          <cell r="F209">
            <v>0</v>
          </cell>
          <cell r="G209">
            <v>0</v>
          </cell>
          <cell r="H209">
            <v>900000</v>
          </cell>
          <cell r="I209">
            <v>900000</v>
          </cell>
        </row>
        <row r="210">
          <cell r="A210">
            <v>209</v>
          </cell>
          <cell r="B210" t="str">
            <v xml:space="preserve">부지임대료                                                                      </v>
          </cell>
          <cell r="C210" t="str">
            <v xml:space="preserve">                                                                                </v>
          </cell>
          <cell r="D210">
            <v>1</v>
          </cell>
          <cell r="E210" t="str">
            <v xml:space="preserve">식    </v>
          </cell>
          <cell r="F210">
            <v>0</v>
          </cell>
          <cell r="G210">
            <v>0</v>
          </cell>
          <cell r="H210">
            <v>61880000</v>
          </cell>
          <cell r="I210">
            <v>61880000</v>
          </cell>
        </row>
        <row r="211">
          <cell r="A211">
            <v>210</v>
          </cell>
          <cell r="B211" t="str">
            <v xml:space="preserve">중기 운반                                                                       </v>
          </cell>
          <cell r="C211" t="str">
            <v xml:space="preserve">                                                                                </v>
          </cell>
          <cell r="D211">
            <v>1</v>
          </cell>
          <cell r="E211" t="str">
            <v xml:space="preserve">식    </v>
          </cell>
          <cell r="F211">
            <v>0</v>
          </cell>
          <cell r="G211">
            <v>0</v>
          </cell>
          <cell r="H211">
            <v>705713</v>
          </cell>
          <cell r="I211">
            <v>705713</v>
          </cell>
        </row>
        <row r="212">
          <cell r="A212">
            <v>211</v>
          </cell>
          <cell r="B212" t="str">
            <v xml:space="preserve">지보 설치·해체                                                                 </v>
          </cell>
          <cell r="C212" t="str">
            <v xml:space="preserve">2구간,중단(H)                                                                   </v>
          </cell>
          <cell r="D212">
            <v>1</v>
          </cell>
          <cell r="E212" t="str">
            <v xml:space="preserve">TON   </v>
          </cell>
          <cell r="F212">
            <v>0</v>
          </cell>
          <cell r="G212">
            <v>230956</v>
          </cell>
          <cell r="H212">
            <v>0</v>
          </cell>
          <cell r="I212">
            <v>230956</v>
          </cell>
        </row>
        <row r="213">
          <cell r="A213">
            <v>212</v>
          </cell>
          <cell r="B213" t="str">
            <v xml:space="preserve">지하철 입회비                                                                   </v>
          </cell>
          <cell r="C213" t="str">
            <v xml:space="preserve">                                                                                </v>
          </cell>
          <cell r="D213">
            <v>1</v>
          </cell>
          <cell r="E213" t="str">
            <v xml:space="preserve">식    </v>
          </cell>
          <cell r="F213">
            <v>0</v>
          </cell>
          <cell r="G213">
            <v>0</v>
          </cell>
          <cell r="H213">
            <v>8763960</v>
          </cell>
          <cell r="I213">
            <v>8763960</v>
          </cell>
        </row>
        <row r="214">
          <cell r="A214">
            <v>213</v>
          </cell>
          <cell r="B214" t="str">
            <v xml:space="preserve">아스팔트 포장절단                                                               </v>
          </cell>
          <cell r="C214" t="str">
            <v xml:space="preserve">                                                                                </v>
          </cell>
          <cell r="D214">
            <v>1</v>
          </cell>
          <cell r="E214" t="str">
            <v xml:space="preserve">M     </v>
          </cell>
          <cell r="F214">
            <v>944</v>
          </cell>
          <cell r="G214">
            <v>812</v>
          </cell>
          <cell r="H214">
            <v>88</v>
          </cell>
          <cell r="I214">
            <v>1844</v>
          </cell>
        </row>
        <row r="215">
          <cell r="A215">
            <v>214</v>
          </cell>
          <cell r="B215" t="str">
            <v xml:space="preserve">포장층 깨기 및 적재                                                             </v>
          </cell>
          <cell r="C215" t="str">
            <v xml:space="preserve">브레이카+0.7M3                                                                  </v>
          </cell>
          <cell r="D215">
            <v>1</v>
          </cell>
          <cell r="E215" t="str">
            <v xml:space="preserve">M3    </v>
          </cell>
          <cell r="F215">
            <v>4472</v>
          </cell>
          <cell r="G215">
            <v>5833</v>
          </cell>
          <cell r="H215">
            <v>6720</v>
          </cell>
          <cell r="I215">
            <v>17025</v>
          </cell>
        </row>
        <row r="216">
          <cell r="A216">
            <v>215</v>
          </cell>
          <cell r="B216" t="str">
            <v xml:space="preserve">줄파기                                                                          </v>
          </cell>
          <cell r="C216" t="str">
            <v xml:space="preserve">                                                                                </v>
          </cell>
          <cell r="D216">
            <v>1</v>
          </cell>
          <cell r="E216" t="str">
            <v xml:space="preserve">M3    </v>
          </cell>
          <cell r="F216">
            <v>0</v>
          </cell>
          <cell r="G216">
            <v>20757</v>
          </cell>
          <cell r="H216">
            <v>0</v>
          </cell>
          <cell r="I216">
            <v>20757</v>
          </cell>
        </row>
        <row r="217">
          <cell r="A217">
            <v>216</v>
          </cell>
          <cell r="B217" t="str">
            <v xml:space="preserve">토사굴착 및 적재                                                                </v>
          </cell>
          <cell r="C217" t="str">
            <v xml:space="preserve">0-5m                                                                            </v>
          </cell>
          <cell r="D217">
            <v>1</v>
          </cell>
          <cell r="E217" t="str">
            <v xml:space="preserve">m3    </v>
          </cell>
          <cell r="F217">
            <v>263</v>
          </cell>
          <cell r="G217">
            <v>298</v>
          </cell>
          <cell r="H217">
            <v>309</v>
          </cell>
          <cell r="I217">
            <v>870</v>
          </cell>
        </row>
        <row r="218">
          <cell r="A218">
            <v>217</v>
          </cell>
          <cell r="B218" t="str">
            <v xml:space="preserve">모래되메우기                                                                    </v>
          </cell>
          <cell r="C218" t="str">
            <v xml:space="preserve">인력+기계,(T=10CM)                                                              </v>
          </cell>
          <cell r="D218">
            <v>1</v>
          </cell>
          <cell r="E218" t="str">
            <v xml:space="preserve">M3    </v>
          </cell>
          <cell r="F218">
            <v>265</v>
          </cell>
          <cell r="G218">
            <v>6698</v>
          </cell>
          <cell r="H218">
            <v>145</v>
          </cell>
          <cell r="I218">
            <v>7108</v>
          </cell>
        </row>
        <row r="219">
          <cell r="A219">
            <v>218</v>
          </cell>
          <cell r="B219" t="str">
            <v xml:space="preserve">모래되메우기                                                                    </v>
          </cell>
          <cell r="C219" t="str">
            <v xml:space="preserve">기계다짐(T=10CM)                                                                </v>
          </cell>
          <cell r="D219">
            <v>1</v>
          </cell>
          <cell r="E219" t="str">
            <v xml:space="preserve">M3    </v>
          </cell>
          <cell r="F219">
            <v>449</v>
          </cell>
          <cell r="G219">
            <v>1784</v>
          </cell>
          <cell r="H219">
            <v>361</v>
          </cell>
          <cell r="I219">
            <v>2594</v>
          </cell>
        </row>
        <row r="220">
          <cell r="A220">
            <v>219</v>
          </cell>
          <cell r="B220" t="str">
            <v xml:space="preserve">되메우기및 다짐                                                                 </v>
          </cell>
          <cell r="C220" t="str">
            <v xml:space="preserve">토사,기계(T=10CM)                                                               </v>
          </cell>
          <cell r="D220">
            <v>1</v>
          </cell>
          <cell r="E220" t="str">
            <v xml:space="preserve">M3    </v>
          </cell>
          <cell r="F220">
            <v>476</v>
          </cell>
          <cell r="G220">
            <v>3201</v>
          </cell>
          <cell r="H220">
            <v>391</v>
          </cell>
          <cell r="I220">
            <v>4068</v>
          </cell>
        </row>
        <row r="221">
          <cell r="A221">
            <v>220</v>
          </cell>
          <cell r="B221" t="str">
            <v xml:space="preserve">직접잔토처리/토사                                                               </v>
          </cell>
          <cell r="C221" t="str">
            <v xml:space="preserve">0-5m,47.5km이상~52.5km미만                                                      </v>
          </cell>
          <cell r="D221">
            <v>1</v>
          </cell>
          <cell r="E221" t="str">
            <v xml:space="preserve">M3    </v>
          </cell>
          <cell r="F221">
            <v>8144</v>
          </cell>
          <cell r="G221">
            <v>5025</v>
          </cell>
          <cell r="H221">
            <v>4715</v>
          </cell>
          <cell r="I221">
            <v>17884</v>
          </cell>
        </row>
        <row r="222">
          <cell r="A222">
            <v>221</v>
          </cell>
          <cell r="B222" t="str">
            <v xml:space="preserve">H-PILE 천공 보링기계(50HP)                                                      </v>
          </cell>
          <cell r="C222" t="str">
            <v xml:space="preserve">토사                                                                            </v>
          </cell>
          <cell r="D222">
            <v>1</v>
          </cell>
          <cell r="E222" t="str">
            <v xml:space="preserve">M     </v>
          </cell>
          <cell r="F222">
            <v>5114</v>
          </cell>
          <cell r="G222">
            <v>17556</v>
          </cell>
          <cell r="H222">
            <v>4897</v>
          </cell>
          <cell r="I222">
            <v>27567</v>
          </cell>
        </row>
        <row r="223">
          <cell r="A223">
            <v>222</v>
          </cell>
          <cell r="B223" t="str">
            <v xml:space="preserve">H-PILE 천공 보링기계(50HP)                                                      </v>
          </cell>
          <cell r="C223" t="str">
            <v xml:space="preserve">풍화암                                                                          </v>
          </cell>
          <cell r="D223">
            <v>1</v>
          </cell>
          <cell r="E223" t="str">
            <v xml:space="preserve">M     </v>
          </cell>
          <cell r="F223">
            <v>16554</v>
          </cell>
          <cell r="G223">
            <v>90013</v>
          </cell>
          <cell r="H223">
            <v>25044</v>
          </cell>
          <cell r="I223">
            <v>131611</v>
          </cell>
        </row>
        <row r="224">
          <cell r="A224">
            <v>223</v>
          </cell>
          <cell r="B224" t="str">
            <v xml:space="preserve">H-PILE 천공 보링기계(50HP)                                                      </v>
          </cell>
          <cell r="C224" t="str">
            <v xml:space="preserve">연  암                                                                          </v>
          </cell>
          <cell r="D224">
            <v>1</v>
          </cell>
          <cell r="E224" t="str">
            <v xml:space="preserve">M     </v>
          </cell>
          <cell r="F224">
            <v>32895</v>
          </cell>
          <cell r="G224">
            <v>94397</v>
          </cell>
          <cell r="H224">
            <v>26328</v>
          </cell>
          <cell r="I224">
            <v>153620</v>
          </cell>
        </row>
        <row r="225">
          <cell r="A225">
            <v>224</v>
          </cell>
          <cell r="B225" t="str">
            <v xml:space="preserve">경암천공                                                                        </v>
          </cell>
          <cell r="C225" t="str">
            <v xml:space="preserve">T-4                                                                             </v>
          </cell>
          <cell r="D225">
            <v>1</v>
          </cell>
          <cell r="E225" t="str">
            <v xml:space="preserve">M     </v>
          </cell>
          <cell r="F225">
            <v>66049</v>
          </cell>
          <cell r="G225">
            <v>78234</v>
          </cell>
          <cell r="H225">
            <v>75046</v>
          </cell>
          <cell r="I225">
            <v>219329</v>
          </cell>
        </row>
        <row r="226">
          <cell r="A226">
            <v>225</v>
          </cell>
          <cell r="B226" t="str">
            <v xml:space="preserve">H-PILE 항타 (천공후)                                                            </v>
          </cell>
          <cell r="C226" t="str">
            <v xml:space="preserve">(L=8M미만)                                                                      </v>
          </cell>
          <cell r="D226">
            <v>1</v>
          </cell>
          <cell r="E226" t="str">
            <v xml:space="preserve">본    </v>
          </cell>
          <cell r="F226">
            <v>8531</v>
          </cell>
          <cell r="G226">
            <v>15777</v>
          </cell>
          <cell r="H226">
            <v>10145</v>
          </cell>
          <cell r="I226">
            <v>34453</v>
          </cell>
        </row>
        <row r="227">
          <cell r="A227">
            <v>226</v>
          </cell>
          <cell r="B227" t="str">
            <v xml:space="preserve">H-PILE 항타 (천공후)                                                            </v>
          </cell>
          <cell r="C227" t="str">
            <v xml:space="preserve">(L=10M이상)                                                                     </v>
          </cell>
          <cell r="D227">
            <v>1</v>
          </cell>
          <cell r="E227" t="str">
            <v xml:space="preserve">본    </v>
          </cell>
          <cell r="F227">
            <v>9116</v>
          </cell>
          <cell r="G227">
            <v>15777</v>
          </cell>
          <cell r="H227">
            <v>16438</v>
          </cell>
          <cell r="I227">
            <v>41331</v>
          </cell>
        </row>
        <row r="228">
          <cell r="A228">
            <v>227</v>
          </cell>
          <cell r="B228" t="str">
            <v xml:space="preserve">H-PILE 항발                                                                     </v>
          </cell>
          <cell r="C228" t="str">
            <v xml:space="preserve">(L=10M미만)                                                                     </v>
          </cell>
          <cell r="D228">
            <v>1</v>
          </cell>
          <cell r="E228" t="str">
            <v xml:space="preserve">본    </v>
          </cell>
          <cell r="F228">
            <v>7135</v>
          </cell>
          <cell r="G228">
            <v>12680</v>
          </cell>
          <cell r="H228">
            <v>13246</v>
          </cell>
          <cell r="I228">
            <v>33061</v>
          </cell>
        </row>
        <row r="229">
          <cell r="A229">
            <v>228</v>
          </cell>
          <cell r="B229" t="str">
            <v xml:space="preserve">띠장설치,철거(기타공종포함)                                                     </v>
          </cell>
          <cell r="C229" t="str">
            <v xml:space="preserve">관로본선,전력구                                                                 </v>
          </cell>
          <cell r="D229">
            <v>1</v>
          </cell>
          <cell r="E229" t="str">
            <v xml:space="preserve">M     </v>
          </cell>
          <cell r="F229">
            <v>8280</v>
          </cell>
          <cell r="G229">
            <v>37393</v>
          </cell>
          <cell r="H229">
            <v>8382</v>
          </cell>
          <cell r="I229">
            <v>54055</v>
          </cell>
        </row>
        <row r="230">
          <cell r="A230">
            <v>229</v>
          </cell>
          <cell r="B230" t="str">
            <v xml:space="preserve">버팀보 제작                                                                     </v>
          </cell>
          <cell r="C230" t="str">
            <v xml:space="preserve">                                                                                </v>
          </cell>
          <cell r="D230">
            <v>1</v>
          </cell>
          <cell r="E230" t="str">
            <v xml:space="preserve">본    </v>
          </cell>
          <cell r="F230">
            <v>8829</v>
          </cell>
          <cell r="G230">
            <v>28673</v>
          </cell>
          <cell r="H230">
            <v>956</v>
          </cell>
          <cell r="I230">
            <v>38458</v>
          </cell>
        </row>
        <row r="231">
          <cell r="A231">
            <v>230</v>
          </cell>
          <cell r="B231" t="str">
            <v xml:space="preserve">사보강재 제작                                                                   </v>
          </cell>
          <cell r="C231" t="str">
            <v xml:space="preserve">                                                                                </v>
          </cell>
          <cell r="D231">
            <v>1</v>
          </cell>
          <cell r="E231" t="str">
            <v xml:space="preserve">본    </v>
          </cell>
          <cell r="F231">
            <v>7842</v>
          </cell>
          <cell r="G231">
            <v>25402</v>
          </cell>
          <cell r="H231">
            <v>808</v>
          </cell>
          <cell r="I231">
            <v>34052</v>
          </cell>
        </row>
        <row r="232">
          <cell r="A232">
            <v>231</v>
          </cell>
          <cell r="B232" t="str">
            <v xml:space="preserve">토류판 설치,철거(T=8CM)                                                         </v>
          </cell>
          <cell r="C232" t="str">
            <v xml:space="preserve">3회 사용                                                                        </v>
          </cell>
          <cell r="D232">
            <v>1</v>
          </cell>
          <cell r="E232" t="str">
            <v xml:space="preserve">M2    </v>
          </cell>
          <cell r="F232">
            <v>7241</v>
          </cell>
          <cell r="G232">
            <v>19974</v>
          </cell>
          <cell r="H232">
            <v>599</v>
          </cell>
          <cell r="I232">
            <v>27814</v>
          </cell>
        </row>
        <row r="233">
          <cell r="A233">
            <v>232</v>
          </cell>
          <cell r="B233" t="str">
            <v xml:space="preserve">철근 가공조립                                                                   </v>
          </cell>
          <cell r="C233" t="str">
            <v xml:space="preserve">간단, 보통                                                                      </v>
          </cell>
          <cell r="D233">
            <v>1</v>
          </cell>
          <cell r="E233" t="str">
            <v xml:space="preserve">TON   </v>
          </cell>
          <cell r="F233">
            <v>5005</v>
          </cell>
          <cell r="G233">
            <v>395434</v>
          </cell>
          <cell r="H233">
            <v>7908</v>
          </cell>
          <cell r="I233">
            <v>408347</v>
          </cell>
        </row>
        <row r="234">
          <cell r="A234">
            <v>233</v>
          </cell>
          <cell r="B234" t="str">
            <v xml:space="preserve">철근 가공조립                                                                   </v>
          </cell>
          <cell r="C234" t="str">
            <v xml:space="preserve">복잡                                                                            </v>
          </cell>
          <cell r="D234">
            <v>1</v>
          </cell>
          <cell r="E234" t="str">
            <v xml:space="preserve">TON   </v>
          </cell>
          <cell r="F234">
            <v>6160</v>
          </cell>
          <cell r="G234">
            <v>435433</v>
          </cell>
          <cell r="H234">
            <v>8708</v>
          </cell>
          <cell r="I234">
            <v>450301</v>
          </cell>
        </row>
        <row r="235">
          <cell r="A235">
            <v>234</v>
          </cell>
          <cell r="B235" t="str">
            <v xml:space="preserve">합판 거푸집                                                                     </v>
          </cell>
          <cell r="C235" t="str">
            <v xml:space="preserve">3 회                                                                            </v>
          </cell>
          <cell r="D235">
            <v>1</v>
          </cell>
          <cell r="E235" t="str">
            <v xml:space="preserve">M2    </v>
          </cell>
          <cell r="F235">
            <v>6312</v>
          </cell>
          <cell r="G235">
            <v>16353</v>
          </cell>
          <cell r="H235">
            <v>0</v>
          </cell>
          <cell r="I235">
            <v>22665</v>
          </cell>
        </row>
        <row r="236">
          <cell r="A236">
            <v>235</v>
          </cell>
          <cell r="B236" t="str">
            <v xml:space="preserve">합판 거푸집                                                                     </v>
          </cell>
          <cell r="C236" t="str">
            <v xml:space="preserve">6 회                                                                            </v>
          </cell>
          <cell r="D236">
            <v>1</v>
          </cell>
          <cell r="E236" t="str">
            <v xml:space="preserve">M2    </v>
          </cell>
          <cell r="F236">
            <v>4751</v>
          </cell>
          <cell r="G236">
            <v>11110</v>
          </cell>
          <cell r="H236">
            <v>0</v>
          </cell>
          <cell r="I236">
            <v>15861</v>
          </cell>
        </row>
        <row r="237">
          <cell r="A237">
            <v>236</v>
          </cell>
          <cell r="B237" t="str">
            <v xml:space="preserve">원형거푸집                                                                      </v>
          </cell>
          <cell r="C237" t="str">
            <v xml:space="preserve">3 회                                                                            </v>
          </cell>
          <cell r="D237">
            <v>1</v>
          </cell>
          <cell r="E237" t="str">
            <v xml:space="preserve">M2    </v>
          </cell>
          <cell r="F237">
            <v>10738</v>
          </cell>
          <cell r="G237">
            <v>34404</v>
          </cell>
          <cell r="H237">
            <v>0</v>
          </cell>
          <cell r="I237">
            <v>45142</v>
          </cell>
        </row>
        <row r="238">
          <cell r="A238">
            <v>237</v>
          </cell>
          <cell r="B238" t="str">
            <v xml:space="preserve">말비계                                                                          </v>
          </cell>
          <cell r="C238" t="str">
            <v xml:space="preserve">(3 개월 기준)                                                                   </v>
          </cell>
          <cell r="D238">
            <v>1</v>
          </cell>
          <cell r="E238" t="str">
            <v xml:space="preserve">M2    </v>
          </cell>
          <cell r="F238">
            <v>573</v>
          </cell>
          <cell r="G238">
            <v>2409</v>
          </cell>
          <cell r="H238">
            <v>0</v>
          </cell>
          <cell r="I238">
            <v>2982</v>
          </cell>
        </row>
        <row r="239">
          <cell r="A239">
            <v>238</v>
          </cell>
          <cell r="B239" t="str">
            <v xml:space="preserve">동바리 (강 관)                                                                  </v>
          </cell>
          <cell r="C239" t="str">
            <v xml:space="preserve">H=2.2-3.4,14KG                                                                  </v>
          </cell>
          <cell r="D239">
            <v>1</v>
          </cell>
          <cell r="E239" t="str">
            <v xml:space="preserve">공M3  </v>
          </cell>
          <cell r="F239">
            <v>335</v>
          </cell>
          <cell r="G239">
            <v>7673</v>
          </cell>
          <cell r="H239">
            <v>0</v>
          </cell>
          <cell r="I239">
            <v>8008</v>
          </cell>
        </row>
        <row r="240">
          <cell r="A240">
            <v>239</v>
          </cell>
          <cell r="B240" t="str">
            <v xml:space="preserve">레미콘 타설                                                                     </v>
          </cell>
          <cell r="C240" t="str">
            <v xml:space="preserve">                                                                                </v>
          </cell>
          <cell r="D240">
            <v>1</v>
          </cell>
          <cell r="E240" t="str">
            <v xml:space="preserve">M3    </v>
          </cell>
          <cell r="F240">
            <v>1176</v>
          </cell>
          <cell r="G240">
            <v>8307</v>
          </cell>
          <cell r="H240">
            <v>3576</v>
          </cell>
          <cell r="I240">
            <v>13059</v>
          </cell>
        </row>
        <row r="241">
          <cell r="A241">
            <v>240</v>
          </cell>
          <cell r="B241" t="str">
            <v xml:space="preserve">몰     탈 (1:3)                                                                 </v>
          </cell>
          <cell r="C241" t="str">
            <v xml:space="preserve">                                                                                </v>
          </cell>
          <cell r="D241">
            <v>1</v>
          </cell>
          <cell r="E241" t="str">
            <v xml:space="preserve">M3    </v>
          </cell>
          <cell r="F241">
            <v>0</v>
          </cell>
          <cell r="G241">
            <v>51263</v>
          </cell>
          <cell r="H241">
            <v>0</v>
          </cell>
          <cell r="I241">
            <v>51263</v>
          </cell>
        </row>
        <row r="242">
          <cell r="A242">
            <v>241</v>
          </cell>
          <cell r="B242" t="str">
            <v xml:space="preserve">SHEET 방수                                                                      </v>
          </cell>
          <cell r="C242" t="str">
            <v xml:space="preserve">                                                                                </v>
          </cell>
          <cell r="D242">
            <v>1</v>
          </cell>
          <cell r="E242" t="str">
            <v xml:space="preserve">M2    </v>
          </cell>
          <cell r="F242">
            <v>319</v>
          </cell>
          <cell r="G242">
            <v>9317</v>
          </cell>
          <cell r="H242">
            <v>279</v>
          </cell>
          <cell r="I242">
            <v>9915</v>
          </cell>
        </row>
        <row r="243">
          <cell r="A243">
            <v>242</v>
          </cell>
          <cell r="B243" t="str">
            <v xml:space="preserve">철근 콘크리트 깨기                                                              </v>
          </cell>
          <cell r="C243" t="str">
            <v xml:space="preserve">기계                                                                            </v>
          </cell>
          <cell r="D243">
            <v>1</v>
          </cell>
          <cell r="E243" t="str">
            <v xml:space="preserve">㎥    </v>
          </cell>
          <cell r="F243">
            <v>9847</v>
          </cell>
          <cell r="G243">
            <v>18620</v>
          </cell>
          <cell r="H243">
            <v>11125</v>
          </cell>
          <cell r="I243">
            <v>39592</v>
          </cell>
        </row>
        <row r="244">
          <cell r="A244">
            <v>243</v>
          </cell>
          <cell r="B244" t="str">
            <v xml:space="preserve">철근 콘크리트 깨기                                                              </v>
          </cell>
          <cell r="C244" t="str">
            <v xml:space="preserve">인력                                                                            </v>
          </cell>
          <cell r="D244">
            <v>1</v>
          </cell>
          <cell r="E244" t="str">
            <v xml:space="preserve">㎥    </v>
          </cell>
          <cell r="F244">
            <v>15468</v>
          </cell>
          <cell r="G244">
            <v>91757</v>
          </cell>
          <cell r="H244">
            <v>3761</v>
          </cell>
          <cell r="I244">
            <v>110986</v>
          </cell>
        </row>
        <row r="245">
          <cell r="A245">
            <v>244</v>
          </cell>
          <cell r="B245" t="str">
            <v xml:space="preserve">무근 콘크리트 깨기                                                              </v>
          </cell>
          <cell r="C245" t="str">
            <v xml:space="preserve">기계                                                                            </v>
          </cell>
          <cell r="D245">
            <v>1</v>
          </cell>
          <cell r="E245" t="str">
            <v xml:space="preserve">M3    </v>
          </cell>
          <cell r="F245">
            <v>3795</v>
          </cell>
          <cell r="G245">
            <v>5066</v>
          </cell>
          <cell r="H245">
            <v>5923</v>
          </cell>
          <cell r="I245">
            <v>14784</v>
          </cell>
        </row>
        <row r="246">
          <cell r="A246">
            <v>245</v>
          </cell>
          <cell r="B246" t="str">
            <v xml:space="preserve">표층 포설및 다짐(#78)                                                           </v>
          </cell>
          <cell r="C246" t="str">
            <v xml:space="preserve">인력,T=5CM                                                                      </v>
          </cell>
          <cell r="D246">
            <v>1</v>
          </cell>
          <cell r="E246" t="str">
            <v xml:space="preserve">M2    </v>
          </cell>
          <cell r="F246">
            <v>70</v>
          </cell>
          <cell r="G246">
            <v>1378</v>
          </cell>
          <cell r="H246">
            <v>59</v>
          </cell>
          <cell r="I246">
            <v>1507</v>
          </cell>
        </row>
        <row r="247">
          <cell r="A247">
            <v>246</v>
          </cell>
          <cell r="B247" t="str">
            <v xml:space="preserve">기층 포설및 다짐(#467)                                                          </v>
          </cell>
          <cell r="C247" t="str">
            <v xml:space="preserve">인력,T=15CM                                                                     </v>
          </cell>
          <cell r="D247">
            <v>1</v>
          </cell>
          <cell r="E247" t="str">
            <v xml:space="preserve">M2    </v>
          </cell>
          <cell r="F247">
            <v>137</v>
          </cell>
          <cell r="G247">
            <v>3408</v>
          </cell>
          <cell r="H247">
            <v>110</v>
          </cell>
          <cell r="I247">
            <v>3655</v>
          </cell>
        </row>
        <row r="248">
          <cell r="A248">
            <v>247</v>
          </cell>
          <cell r="B248" t="str">
            <v xml:space="preserve">택코팅                                                                          </v>
          </cell>
          <cell r="C248" t="str">
            <v xml:space="preserve">                                                                                </v>
          </cell>
          <cell r="D248">
            <v>1</v>
          </cell>
          <cell r="E248" t="str">
            <v xml:space="preserve">M2    </v>
          </cell>
          <cell r="F248">
            <v>0</v>
          </cell>
          <cell r="G248">
            <v>599</v>
          </cell>
          <cell r="H248">
            <v>1</v>
          </cell>
          <cell r="I248">
            <v>600</v>
          </cell>
        </row>
        <row r="249">
          <cell r="A249">
            <v>248</v>
          </cell>
          <cell r="B249" t="str">
            <v xml:space="preserve">프라임 코팅                                                                     </v>
          </cell>
          <cell r="C249" t="str">
            <v xml:space="preserve">                                                                                </v>
          </cell>
          <cell r="D249">
            <v>1</v>
          </cell>
          <cell r="E249" t="str">
            <v xml:space="preserve">M2    </v>
          </cell>
          <cell r="F249">
            <v>1</v>
          </cell>
          <cell r="G249">
            <v>566</v>
          </cell>
          <cell r="H249">
            <v>1</v>
          </cell>
          <cell r="I249">
            <v>568</v>
          </cell>
        </row>
        <row r="250">
          <cell r="A250">
            <v>249</v>
          </cell>
          <cell r="B250" t="str">
            <v xml:space="preserve">보조기층 포설및 다짐                                                            </v>
          </cell>
          <cell r="C250" t="str">
            <v xml:space="preserve">인력                                                                            </v>
          </cell>
          <cell r="D250">
            <v>1</v>
          </cell>
          <cell r="E250" t="str">
            <v xml:space="preserve">M3    </v>
          </cell>
          <cell r="F250">
            <v>340</v>
          </cell>
          <cell r="G250">
            <v>11252</v>
          </cell>
          <cell r="H250">
            <v>318</v>
          </cell>
          <cell r="I250">
            <v>11910</v>
          </cell>
        </row>
        <row r="251">
          <cell r="A251">
            <v>250</v>
          </cell>
          <cell r="B251" t="str">
            <v xml:space="preserve">혼합기층 포설및 다짐                                                            </v>
          </cell>
          <cell r="C251" t="str">
            <v xml:space="preserve">인력                                                                            </v>
          </cell>
          <cell r="D251">
            <v>1</v>
          </cell>
          <cell r="E251" t="str">
            <v xml:space="preserve">M3    </v>
          </cell>
          <cell r="F251">
            <v>340</v>
          </cell>
          <cell r="G251">
            <v>11252</v>
          </cell>
          <cell r="H251">
            <v>318</v>
          </cell>
          <cell r="I251">
            <v>11910</v>
          </cell>
        </row>
        <row r="252">
          <cell r="A252">
            <v>251</v>
          </cell>
          <cell r="B252" t="str">
            <v xml:space="preserve">차선도색                                                                        </v>
          </cell>
          <cell r="C252" t="str">
            <v xml:space="preserve">파선                                                                            </v>
          </cell>
          <cell r="D252">
            <v>1</v>
          </cell>
          <cell r="E252" t="str">
            <v xml:space="preserve">M2    </v>
          </cell>
          <cell r="F252">
            <v>8391</v>
          </cell>
          <cell r="G252">
            <v>1602</v>
          </cell>
          <cell r="H252">
            <v>401</v>
          </cell>
          <cell r="I252">
            <v>10394</v>
          </cell>
        </row>
        <row r="253">
          <cell r="A253">
            <v>252</v>
          </cell>
          <cell r="B253" t="str">
            <v xml:space="preserve">띠장설치부 CON'C따내기                                                          </v>
          </cell>
          <cell r="C253" t="str">
            <v xml:space="preserve">                                                                                </v>
          </cell>
          <cell r="D253">
            <v>1</v>
          </cell>
          <cell r="E253" t="str">
            <v xml:space="preserve">M3    </v>
          </cell>
          <cell r="F253">
            <v>3866</v>
          </cell>
          <cell r="G253">
            <v>9673</v>
          </cell>
          <cell r="H253">
            <v>6261</v>
          </cell>
          <cell r="I253">
            <v>19800</v>
          </cell>
        </row>
        <row r="254">
          <cell r="A254">
            <v>253</v>
          </cell>
          <cell r="B254" t="str">
            <v xml:space="preserve">SHOTCRETE 반발재 인양 및 적재                                                   </v>
          </cell>
          <cell r="C254" t="str">
            <v xml:space="preserve">원형(S/S,S/T)                                                                   </v>
          </cell>
          <cell r="D254">
            <v>1</v>
          </cell>
          <cell r="E254" t="str">
            <v xml:space="preserve">㎥    </v>
          </cell>
          <cell r="F254">
            <v>751</v>
          </cell>
          <cell r="G254">
            <v>1777</v>
          </cell>
          <cell r="H254">
            <v>2689</v>
          </cell>
          <cell r="I254">
            <v>5217</v>
          </cell>
        </row>
        <row r="255">
          <cell r="A255">
            <v>254</v>
          </cell>
          <cell r="B255" t="str">
            <v xml:space="preserve">RING WALE 제작, 설치                                                            </v>
          </cell>
          <cell r="C255" t="str">
            <v xml:space="preserve">10M 미만                                                                        </v>
          </cell>
          <cell r="D255">
            <v>1</v>
          </cell>
          <cell r="E255" t="str">
            <v xml:space="preserve">SET   </v>
          </cell>
          <cell r="F255">
            <v>1693701</v>
          </cell>
          <cell r="G255">
            <v>2052575</v>
          </cell>
          <cell r="H255">
            <v>150433</v>
          </cell>
          <cell r="I255">
            <v>3896709</v>
          </cell>
        </row>
        <row r="256">
          <cell r="A256">
            <v>255</v>
          </cell>
          <cell r="B256" t="str">
            <v xml:space="preserve">레미콘 타설(붐)                                                                 </v>
          </cell>
          <cell r="C256" t="str">
            <v xml:space="preserve">수직구,5M이상                                                                   </v>
          </cell>
          <cell r="D256">
            <v>1</v>
          </cell>
          <cell r="E256" t="str">
            <v xml:space="preserve">M3    </v>
          </cell>
          <cell r="F256">
            <v>1176</v>
          </cell>
          <cell r="G256">
            <v>717</v>
          </cell>
          <cell r="H256">
            <v>3576</v>
          </cell>
          <cell r="I256">
            <v>5469</v>
          </cell>
        </row>
        <row r="257">
          <cell r="A257">
            <v>256</v>
          </cell>
          <cell r="B257" t="str">
            <v xml:space="preserve">원형거푸집                                                                      </v>
          </cell>
          <cell r="C257" t="str">
            <v xml:space="preserve">3 회,5M이상                                                                     </v>
          </cell>
          <cell r="D257">
            <v>1</v>
          </cell>
          <cell r="E257" t="str">
            <v xml:space="preserve">M2    </v>
          </cell>
          <cell r="F257">
            <v>10738</v>
          </cell>
          <cell r="G257">
            <v>0</v>
          </cell>
          <cell r="H257">
            <v>0</v>
          </cell>
          <cell r="I257">
            <v>10738</v>
          </cell>
        </row>
        <row r="258">
          <cell r="A258">
            <v>257</v>
          </cell>
          <cell r="B258" t="str">
            <v xml:space="preserve">터널방수                                                                        </v>
          </cell>
          <cell r="C258" t="str">
            <v xml:space="preserve">T=2.0MM                                                                         </v>
          </cell>
          <cell r="D258">
            <v>1</v>
          </cell>
          <cell r="E258" t="str">
            <v xml:space="preserve">M2    </v>
          </cell>
          <cell r="F258">
            <v>0</v>
          </cell>
          <cell r="G258">
            <v>2261</v>
          </cell>
          <cell r="H258">
            <v>113</v>
          </cell>
          <cell r="I258">
            <v>2374</v>
          </cell>
        </row>
        <row r="259">
          <cell r="A259">
            <v>258</v>
          </cell>
          <cell r="B259" t="str">
            <v xml:space="preserve">합판 거푸집(6회)                                                                </v>
          </cell>
          <cell r="C259" t="str">
            <v xml:space="preserve">M/S                                                                             </v>
          </cell>
          <cell r="D259">
            <v>1</v>
          </cell>
          <cell r="E259" t="str">
            <v xml:space="preserve">M2    </v>
          </cell>
          <cell r="F259">
            <v>4751</v>
          </cell>
          <cell r="G259">
            <v>14452</v>
          </cell>
          <cell r="H259">
            <v>0</v>
          </cell>
          <cell r="I259">
            <v>19203</v>
          </cell>
        </row>
        <row r="260">
          <cell r="A260">
            <v>259</v>
          </cell>
          <cell r="B260" t="str">
            <v xml:space="preserve">합판 거푸집(3회)                                                                </v>
          </cell>
          <cell r="C260" t="str">
            <v xml:space="preserve">M/S                                                                             </v>
          </cell>
          <cell r="D260">
            <v>1</v>
          </cell>
          <cell r="E260" t="str">
            <v xml:space="preserve">M2    </v>
          </cell>
          <cell r="F260">
            <v>6312</v>
          </cell>
          <cell r="G260">
            <v>21271</v>
          </cell>
          <cell r="H260">
            <v>0</v>
          </cell>
          <cell r="I260">
            <v>27583</v>
          </cell>
        </row>
        <row r="261">
          <cell r="A261">
            <v>260</v>
          </cell>
          <cell r="B261" t="str">
            <v xml:space="preserve">터널방수(바닥)                                                                  </v>
          </cell>
          <cell r="C261" t="str">
            <v xml:space="preserve">M/S                                                                             </v>
          </cell>
          <cell r="D261">
            <v>1</v>
          </cell>
          <cell r="E261" t="str">
            <v xml:space="preserve">M2    </v>
          </cell>
          <cell r="F261">
            <v>0</v>
          </cell>
          <cell r="G261">
            <v>2041</v>
          </cell>
          <cell r="H261">
            <v>102</v>
          </cell>
          <cell r="I261">
            <v>2143</v>
          </cell>
        </row>
        <row r="262">
          <cell r="A262">
            <v>261</v>
          </cell>
          <cell r="B262" t="str">
            <v xml:space="preserve">터널방수(측벽,상부)                                                             </v>
          </cell>
          <cell r="C262" t="str">
            <v xml:space="preserve">M/S                                                                             </v>
          </cell>
          <cell r="D262">
            <v>1</v>
          </cell>
          <cell r="E262" t="str">
            <v xml:space="preserve">M2    </v>
          </cell>
          <cell r="F262">
            <v>0</v>
          </cell>
          <cell r="G262">
            <v>2640</v>
          </cell>
          <cell r="H262">
            <v>132</v>
          </cell>
          <cell r="I262">
            <v>2772</v>
          </cell>
        </row>
        <row r="263">
          <cell r="A263">
            <v>262</v>
          </cell>
          <cell r="B263" t="str">
            <v xml:space="preserve">동바리 (강관)                                                                   </v>
          </cell>
          <cell r="C263" t="str">
            <v xml:space="preserve">M/S                                                                             </v>
          </cell>
          <cell r="D263">
            <v>1</v>
          </cell>
          <cell r="E263" t="str">
            <v xml:space="preserve">공/M3 </v>
          </cell>
          <cell r="F263">
            <v>335</v>
          </cell>
          <cell r="G263">
            <v>9975</v>
          </cell>
          <cell r="H263">
            <v>0</v>
          </cell>
          <cell r="I263">
            <v>10310</v>
          </cell>
        </row>
        <row r="264">
          <cell r="A264">
            <v>263</v>
          </cell>
          <cell r="B264" t="str">
            <v xml:space="preserve">철근가공조립 (복잡)                                                             </v>
          </cell>
          <cell r="C264" t="str">
            <v xml:space="preserve">M/S                                                                             </v>
          </cell>
          <cell r="D264">
            <v>1</v>
          </cell>
          <cell r="E264" t="str">
            <v xml:space="preserve">TON   </v>
          </cell>
          <cell r="F264">
            <v>6160</v>
          </cell>
          <cell r="G264">
            <v>767656</v>
          </cell>
          <cell r="H264">
            <v>41</v>
          </cell>
          <cell r="I264">
            <v>773857</v>
          </cell>
        </row>
        <row r="265">
          <cell r="A265">
            <v>264</v>
          </cell>
          <cell r="B265" t="str">
            <v xml:space="preserve">기계기구 설치 및 해체                                                           </v>
          </cell>
          <cell r="C265" t="str">
            <v xml:space="preserve">M/S                                                                             </v>
          </cell>
          <cell r="D265">
            <v>1</v>
          </cell>
          <cell r="E265" t="str">
            <v xml:space="preserve">회    </v>
          </cell>
          <cell r="F265">
            <v>0</v>
          </cell>
          <cell r="G265">
            <v>146225</v>
          </cell>
          <cell r="H265">
            <v>0</v>
          </cell>
          <cell r="I265">
            <v>146225</v>
          </cell>
        </row>
        <row r="266">
          <cell r="A266">
            <v>265</v>
          </cell>
          <cell r="B266" t="str">
            <v xml:space="preserve">플랜트 설치 및 철거                                                             </v>
          </cell>
          <cell r="C266" t="str">
            <v xml:space="preserve">                                                                                </v>
          </cell>
          <cell r="D266">
            <v>1</v>
          </cell>
          <cell r="E266" t="str">
            <v xml:space="preserve">회    </v>
          </cell>
          <cell r="F266">
            <v>0</v>
          </cell>
          <cell r="G266">
            <v>1264813</v>
          </cell>
          <cell r="H266">
            <v>0</v>
          </cell>
          <cell r="I266">
            <v>1264813</v>
          </cell>
        </row>
        <row r="267">
          <cell r="A267">
            <v>266</v>
          </cell>
          <cell r="B267" t="str">
            <v xml:space="preserve">잡철물제작(철제류)                                                              </v>
          </cell>
          <cell r="C267" t="str">
            <v xml:space="preserve">간단, 보통                                                                      </v>
          </cell>
          <cell r="D267">
            <v>1</v>
          </cell>
          <cell r="E267" t="str">
            <v xml:space="preserve">TON   </v>
          </cell>
          <cell r="F267">
            <v>57511</v>
          </cell>
          <cell r="G267">
            <v>2000939</v>
          </cell>
          <cell r="H267">
            <v>61515</v>
          </cell>
          <cell r="I267">
            <v>2119965</v>
          </cell>
        </row>
        <row r="268">
          <cell r="A268">
            <v>267</v>
          </cell>
          <cell r="B268" t="str">
            <v xml:space="preserve">잡철물설치(철제류)                                                              </v>
          </cell>
          <cell r="C268" t="str">
            <v xml:space="preserve">간단, 보통                                                                      </v>
          </cell>
          <cell r="D268">
            <v>1</v>
          </cell>
          <cell r="E268" t="str">
            <v xml:space="preserve">TON   </v>
          </cell>
          <cell r="F268">
            <v>9947</v>
          </cell>
          <cell r="G268">
            <v>511207</v>
          </cell>
          <cell r="H268">
            <v>15598</v>
          </cell>
          <cell r="I268">
            <v>536752</v>
          </cell>
        </row>
        <row r="269">
          <cell r="A269">
            <v>268</v>
          </cell>
          <cell r="B269" t="str">
            <v xml:space="preserve">잡철물제작 (스텐레스)                                                           </v>
          </cell>
          <cell r="C269" t="str">
            <v xml:space="preserve">간단, 보통                                                                      </v>
          </cell>
          <cell r="D269">
            <v>1</v>
          </cell>
          <cell r="E269" t="str">
            <v xml:space="preserve">TON   </v>
          </cell>
          <cell r="F269">
            <v>161574</v>
          </cell>
          <cell r="G269">
            <v>2000939</v>
          </cell>
          <cell r="H269">
            <v>61515</v>
          </cell>
          <cell r="I269">
            <v>2224028</v>
          </cell>
        </row>
        <row r="270">
          <cell r="A270">
            <v>269</v>
          </cell>
          <cell r="B270" t="str">
            <v xml:space="preserve">잡철물설치 (스텐레스)                                                           </v>
          </cell>
          <cell r="C270" t="str">
            <v xml:space="preserve">간단, 보통                                                                      </v>
          </cell>
          <cell r="D270">
            <v>1</v>
          </cell>
          <cell r="E270" t="str">
            <v xml:space="preserve">TON   </v>
          </cell>
          <cell r="F270">
            <v>28296</v>
          </cell>
          <cell r="G270">
            <v>511207</v>
          </cell>
          <cell r="H270">
            <v>15598</v>
          </cell>
          <cell r="I270">
            <v>555101</v>
          </cell>
        </row>
        <row r="271">
          <cell r="A271">
            <v>270</v>
          </cell>
          <cell r="B271" t="str">
            <v xml:space="preserve">강판 구멍뚫기 (인력)                                                            </v>
          </cell>
          <cell r="C271" t="str">
            <v xml:space="preserve">T=14MM                                                                          </v>
          </cell>
          <cell r="D271">
            <v>1</v>
          </cell>
          <cell r="E271" t="str">
            <v xml:space="preserve">공    </v>
          </cell>
          <cell r="F271">
            <v>56</v>
          </cell>
          <cell r="G271">
            <v>1096</v>
          </cell>
          <cell r="H271">
            <v>0</v>
          </cell>
          <cell r="I271">
            <v>1152</v>
          </cell>
        </row>
        <row r="272">
          <cell r="A272">
            <v>271</v>
          </cell>
          <cell r="B272" t="str">
            <v xml:space="preserve">볼트조이기 및 풀기                                                              </v>
          </cell>
          <cell r="C272" t="str">
            <v xml:space="preserve">250공 기준                                                                      </v>
          </cell>
          <cell r="D272">
            <v>1</v>
          </cell>
          <cell r="E272" t="str">
            <v xml:space="preserve">공    </v>
          </cell>
          <cell r="F272">
            <v>0</v>
          </cell>
          <cell r="G272">
            <v>1891</v>
          </cell>
          <cell r="H272">
            <v>0</v>
          </cell>
          <cell r="I272">
            <v>1891</v>
          </cell>
        </row>
        <row r="273">
          <cell r="A273">
            <v>272</v>
          </cell>
          <cell r="B273" t="str">
            <v xml:space="preserve">볼트조이기                                                                      </v>
          </cell>
          <cell r="C273" t="str">
            <v xml:space="preserve">250공 기준                                                                      </v>
          </cell>
          <cell r="D273">
            <v>1</v>
          </cell>
          <cell r="E273" t="str">
            <v xml:space="preserve">공    </v>
          </cell>
          <cell r="F273">
            <v>0</v>
          </cell>
          <cell r="G273">
            <v>1051</v>
          </cell>
          <cell r="H273">
            <v>0</v>
          </cell>
          <cell r="I273">
            <v>1051</v>
          </cell>
        </row>
        <row r="274">
          <cell r="A274">
            <v>273</v>
          </cell>
          <cell r="B274" t="str">
            <v xml:space="preserve">전기용접(수동현장) FILLET                                                       </v>
          </cell>
          <cell r="C274" t="str">
            <v xml:space="preserve">6MM 하향                                                                        </v>
          </cell>
          <cell r="D274">
            <v>1</v>
          </cell>
          <cell r="E274" t="str">
            <v xml:space="preserve">M     </v>
          </cell>
          <cell r="F274">
            <v>485</v>
          </cell>
          <cell r="G274">
            <v>4311</v>
          </cell>
          <cell r="H274">
            <v>215</v>
          </cell>
          <cell r="I274">
            <v>5011</v>
          </cell>
        </row>
        <row r="275">
          <cell r="A275">
            <v>274</v>
          </cell>
          <cell r="B275" t="str">
            <v xml:space="preserve">강판 절단 (수동)                                                                </v>
          </cell>
          <cell r="C275" t="str">
            <v xml:space="preserve">T=12-18MM                                                                       </v>
          </cell>
          <cell r="D275">
            <v>1</v>
          </cell>
          <cell r="E275" t="str">
            <v xml:space="preserve">M     </v>
          </cell>
          <cell r="F275">
            <v>840</v>
          </cell>
          <cell r="G275">
            <v>727</v>
          </cell>
          <cell r="H275">
            <v>14</v>
          </cell>
          <cell r="I275">
            <v>1581</v>
          </cell>
        </row>
        <row r="276">
          <cell r="A276">
            <v>275</v>
          </cell>
          <cell r="B276" t="str">
            <v xml:space="preserve">접지선 설치                                                                     </v>
          </cell>
          <cell r="C276" t="str">
            <v xml:space="preserve">                                                                                </v>
          </cell>
          <cell r="D276">
            <v>1</v>
          </cell>
          <cell r="E276" t="str">
            <v xml:space="preserve">m     </v>
          </cell>
          <cell r="F276">
            <v>0</v>
          </cell>
          <cell r="G276">
            <v>2992</v>
          </cell>
          <cell r="H276">
            <v>0</v>
          </cell>
          <cell r="I276">
            <v>2992</v>
          </cell>
        </row>
        <row r="277">
          <cell r="A277">
            <v>276</v>
          </cell>
          <cell r="B277" t="str">
            <v xml:space="preserve">접지봉 설치                                                                     </v>
          </cell>
          <cell r="C277" t="str">
            <v xml:space="preserve">                                                                                </v>
          </cell>
          <cell r="D277">
            <v>1</v>
          </cell>
          <cell r="E277" t="str">
            <v xml:space="preserve">개    </v>
          </cell>
          <cell r="F277">
            <v>0</v>
          </cell>
          <cell r="G277">
            <v>34552</v>
          </cell>
          <cell r="H277">
            <v>0</v>
          </cell>
          <cell r="I277">
            <v>34552</v>
          </cell>
        </row>
        <row r="278">
          <cell r="A278">
            <v>277</v>
          </cell>
          <cell r="B278" t="str">
            <v xml:space="preserve">접지동봉  설치                                                                  </v>
          </cell>
          <cell r="C278" t="str">
            <v xml:space="preserve">                                                                                </v>
          </cell>
          <cell r="D278">
            <v>1</v>
          </cell>
          <cell r="E278" t="str">
            <v xml:space="preserve">개    </v>
          </cell>
          <cell r="F278">
            <v>0</v>
          </cell>
          <cell r="G278">
            <v>34552</v>
          </cell>
          <cell r="H278">
            <v>0</v>
          </cell>
          <cell r="I278">
            <v>34552</v>
          </cell>
        </row>
        <row r="279">
          <cell r="A279">
            <v>278</v>
          </cell>
          <cell r="B279" t="str">
            <v xml:space="preserve">접지슬리브 설치                                                                 </v>
          </cell>
          <cell r="C279" t="str">
            <v xml:space="preserve">SGW1515(150x150),1506(38x150)                                                   </v>
          </cell>
          <cell r="D279">
            <v>1</v>
          </cell>
          <cell r="E279" t="str">
            <v xml:space="preserve">개    </v>
          </cell>
          <cell r="F279">
            <v>0</v>
          </cell>
          <cell r="G279">
            <v>26390</v>
          </cell>
          <cell r="H279">
            <v>0</v>
          </cell>
          <cell r="I279">
            <v>26390</v>
          </cell>
        </row>
        <row r="280">
          <cell r="A280">
            <v>279</v>
          </cell>
          <cell r="B280" t="str">
            <v xml:space="preserve">안전시설물 제작(가설휀스)                                                       </v>
          </cell>
          <cell r="C280" t="str">
            <v xml:space="preserve">3회사용                                                                         </v>
          </cell>
          <cell r="D280">
            <v>1</v>
          </cell>
          <cell r="E280" t="str">
            <v xml:space="preserve">M     </v>
          </cell>
          <cell r="F280">
            <v>12743</v>
          </cell>
          <cell r="G280">
            <v>51320</v>
          </cell>
          <cell r="H280">
            <v>1561</v>
          </cell>
          <cell r="I280">
            <v>65624</v>
          </cell>
        </row>
        <row r="281">
          <cell r="A281">
            <v>280</v>
          </cell>
          <cell r="B281" t="str">
            <v xml:space="preserve">안전시설물설치철거                                                              </v>
          </cell>
          <cell r="C281" t="str">
            <v xml:space="preserve">전력구구간                                                                      </v>
          </cell>
          <cell r="D281">
            <v>1</v>
          </cell>
          <cell r="E281" t="str">
            <v xml:space="preserve">m     </v>
          </cell>
          <cell r="F281">
            <v>1234</v>
          </cell>
          <cell r="G281">
            <v>2283</v>
          </cell>
          <cell r="H281">
            <v>0</v>
          </cell>
          <cell r="I281">
            <v>3517</v>
          </cell>
        </row>
        <row r="282">
          <cell r="A282">
            <v>281</v>
          </cell>
          <cell r="B282" t="str">
            <v xml:space="preserve">현장정리비                                                                      </v>
          </cell>
          <cell r="C282" t="str">
            <v xml:space="preserve">터널,전력구                                                                     </v>
          </cell>
          <cell r="D282">
            <v>1</v>
          </cell>
          <cell r="E282" t="str">
            <v xml:space="preserve">m2    </v>
          </cell>
          <cell r="F282">
            <v>0</v>
          </cell>
          <cell r="G282">
            <v>3839</v>
          </cell>
          <cell r="H282">
            <v>0</v>
          </cell>
          <cell r="I282">
            <v>3839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용역계획서"/>
      <sheetName val="목차"/>
      <sheetName val="1장설계용역설명서"/>
      <sheetName val="2장예정공정표"/>
      <sheetName val="5장예산서"/>
      <sheetName val="용역내역서"/>
      <sheetName val="품셈"/>
      <sheetName val="수량산출서(1)"/>
      <sheetName val="00하노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>
            <v>176713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예산서"/>
      <sheetName val="내역서"/>
      <sheetName val="품"/>
      <sheetName val="00상노임"/>
      <sheetName val="수량"/>
      <sheetName val="공정"/>
      <sheetName val="Sheet1"/>
      <sheetName val="자재단가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용역계획서"/>
      <sheetName val="용역설명서"/>
      <sheetName val="목차"/>
      <sheetName val="예정공정표"/>
      <sheetName val="예산서1"/>
      <sheetName val="용역내역서"/>
      <sheetName val="지반내역서"/>
      <sheetName val="품총"/>
      <sheetName val="품"/>
      <sheetName val="부총"/>
      <sheetName val="자재단가"/>
      <sheetName val="별표"/>
      <sheetName val="역무수량"/>
      <sheetName val="수량1"/>
      <sheetName val="수량"/>
      <sheetName val="수량산출2"/>
      <sheetName val="01하노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표지"/>
      <sheetName val="용역계획서"/>
      <sheetName val="용역설명서"/>
      <sheetName val="목차"/>
      <sheetName val="예정공정표"/>
      <sheetName val="예산서1"/>
      <sheetName val="용역내역서"/>
      <sheetName val="지반내역서"/>
      <sheetName val="품총"/>
      <sheetName val="품"/>
      <sheetName val="부총"/>
      <sheetName val="자재단가"/>
      <sheetName val="별표"/>
      <sheetName val="역무수량"/>
      <sheetName val="수량1"/>
      <sheetName val="수량"/>
      <sheetName val="수량산출2"/>
      <sheetName val="01하노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찍기"/>
      <sheetName val="옹벽토공집계"/>
      <sheetName val="옹벽토공"/>
      <sheetName val="Sheet1"/>
      <sheetName val="Sheet2"/>
      <sheetName val="Sheet3"/>
      <sheetName val="품셈산출"/>
      <sheetName val="일위대가"/>
      <sheetName val="40단가산출서"/>
      <sheetName val="40집계"/>
      <sheetName val="대운산출"/>
      <sheetName val="변경내역1"/>
      <sheetName val="조명시설"/>
      <sheetName val="2.가정단면"/>
      <sheetName val="배수설비"/>
      <sheetName val="1.설계조건"/>
      <sheetName val="CIP BD"/>
      <sheetName val="대로근거"/>
      <sheetName val="중로근거"/>
      <sheetName val="산출내역서집계표"/>
      <sheetName val="빗물받이(910-510-410)"/>
      <sheetName val="GAHEUNG"/>
      <sheetName val="Tiepdia"/>
      <sheetName val="부표(10전)"/>
      <sheetName val="토공총괄표"/>
      <sheetName val="철근단면적"/>
      <sheetName val="D-3109"/>
      <sheetName val="위치조서"/>
      <sheetName val="수직구#2가시설집계"/>
      <sheetName val="자재집계 산출근거"/>
      <sheetName val="수직구#2"/>
      <sheetName val="기초별표"/>
      <sheetName val="일위집계(기존)"/>
      <sheetName val="BID"/>
      <sheetName val="총괄표"/>
      <sheetName val="Requirement(Work Crew)"/>
      <sheetName val="중기사용료"/>
      <sheetName val="적용노임"/>
      <sheetName val="일반자재"/>
      <sheetName val="배수공"/>
      <sheetName val="시중노임단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찍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후다내역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관,메변"/>
      <sheetName val="메서,변+증"/>
      <sheetName val="물증"/>
      <sheetName val="신규"/>
      <sheetName val="찍기"/>
      <sheetName val="CIP 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내역서강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외부참조"/>
      <sheetName val="별표집계"/>
      <sheetName val="#REF"/>
      <sheetName val="TEBAK2"/>
      <sheetName val="인건비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예산토목"/>
      <sheetName val="내역서(3)"/>
      <sheetName val="Sheet2"/>
      <sheetName val="Sheet3"/>
      <sheetName val="Sheet1"/>
      <sheetName val="표지"/>
      <sheetName val="총괄표"/>
      <sheetName val="예산서"/>
      <sheetName val="송전내역"/>
      <sheetName val="토목내역"/>
      <sheetName val="DANGA"/>
      <sheetName val="자재단가"/>
      <sheetName val="송전품"/>
      <sheetName val="토목품"/>
      <sheetName val="송전품부표"/>
      <sheetName val="운반"/>
      <sheetName val="별표집계"/>
      <sheetName val="인건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34"/>
  <sheetViews>
    <sheetView view="pageBreakPreview" zoomScaleNormal="85" zoomScaleSheetLayoutView="100" workbookViewId="0">
      <selection activeCell="E17" sqref="E17"/>
    </sheetView>
  </sheetViews>
  <sheetFormatPr defaultRowHeight="13.5"/>
  <cols>
    <col min="1" max="1" width="2.75" style="223" customWidth="1"/>
    <col min="2" max="2" width="34.5" style="223" customWidth="1"/>
    <col min="3" max="3" width="1" style="223" customWidth="1"/>
    <col min="4" max="5" width="17.875" style="223" customWidth="1"/>
    <col min="6" max="6" width="14.125" style="223" customWidth="1"/>
    <col min="7" max="7" width="19.375" style="223" bestFit="1" customWidth="1"/>
    <col min="8" max="8" width="18.5" style="223" bestFit="1" customWidth="1"/>
    <col min="9" max="9" width="17.625" style="223" bestFit="1" customWidth="1"/>
    <col min="10" max="10" width="10.5" style="223" bestFit="1" customWidth="1"/>
    <col min="11" max="256" width="9" style="223"/>
    <col min="257" max="257" width="2.75" style="223" customWidth="1"/>
    <col min="258" max="258" width="34.5" style="223" customWidth="1"/>
    <col min="259" max="259" width="1" style="223" customWidth="1"/>
    <col min="260" max="261" width="17.875" style="223" customWidth="1"/>
    <col min="262" max="262" width="14.125" style="223" customWidth="1"/>
    <col min="263" max="263" width="19.375" style="223" bestFit="1" customWidth="1"/>
    <col min="264" max="264" width="18.5" style="223" bestFit="1" customWidth="1"/>
    <col min="265" max="265" width="17.625" style="223" bestFit="1" customWidth="1"/>
    <col min="266" max="266" width="10.5" style="223" bestFit="1" customWidth="1"/>
    <col min="267" max="512" width="9" style="223"/>
    <col min="513" max="513" width="2.75" style="223" customWidth="1"/>
    <col min="514" max="514" width="34.5" style="223" customWidth="1"/>
    <col min="515" max="515" width="1" style="223" customWidth="1"/>
    <col min="516" max="517" width="17.875" style="223" customWidth="1"/>
    <col min="518" max="518" width="14.125" style="223" customWidth="1"/>
    <col min="519" max="519" width="19.375" style="223" bestFit="1" customWidth="1"/>
    <col min="520" max="520" width="18.5" style="223" bestFit="1" customWidth="1"/>
    <col min="521" max="521" width="17.625" style="223" bestFit="1" customWidth="1"/>
    <col min="522" max="522" width="10.5" style="223" bestFit="1" customWidth="1"/>
    <col min="523" max="768" width="9" style="223"/>
    <col min="769" max="769" width="2.75" style="223" customWidth="1"/>
    <col min="770" max="770" width="34.5" style="223" customWidth="1"/>
    <col min="771" max="771" width="1" style="223" customWidth="1"/>
    <col min="772" max="773" width="17.875" style="223" customWidth="1"/>
    <col min="774" max="774" width="14.125" style="223" customWidth="1"/>
    <col min="775" max="775" width="19.375" style="223" bestFit="1" customWidth="1"/>
    <col min="776" max="776" width="18.5" style="223" bestFit="1" customWidth="1"/>
    <col min="777" max="777" width="17.625" style="223" bestFit="1" customWidth="1"/>
    <col min="778" max="778" width="10.5" style="223" bestFit="1" customWidth="1"/>
    <col min="779" max="1024" width="9" style="223"/>
    <col min="1025" max="1025" width="2.75" style="223" customWidth="1"/>
    <col min="1026" max="1026" width="34.5" style="223" customWidth="1"/>
    <col min="1027" max="1027" width="1" style="223" customWidth="1"/>
    <col min="1028" max="1029" width="17.875" style="223" customWidth="1"/>
    <col min="1030" max="1030" width="14.125" style="223" customWidth="1"/>
    <col min="1031" max="1031" width="19.375" style="223" bestFit="1" customWidth="1"/>
    <col min="1032" max="1032" width="18.5" style="223" bestFit="1" customWidth="1"/>
    <col min="1033" max="1033" width="17.625" style="223" bestFit="1" customWidth="1"/>
    <col min="1034" max="1034" width="10.5" style="223" bestFit="1" customWidth="1"/>
    <col min="1035" max="1280" width="9" style="223"/>
    <col min="1281" max="1281" width="2.75" style="223" customWidth="1"/>
    <col min="1282" max="1282" width="34.5" style="223" customWidth="1"/>
    <col min="1283" max="1283" width="1" style="223" customWidth="1"/>
    <col min="1284" max="1285" width="17.875" style="223" customWidth="1"/>
    <col min="1286" max="1286" width="14.125" style="223" customWidth="1"/>
    <col min="1287" max="1287" width="19.375" style="223" bestFit="1" customWidth="1"/>
    <col min="1288" max="1288" width="18.5" style="223" bestFit="1" customWidth="1"/>
    <col min="1289" max="1289" width="17.625" style="223" bestFit="1" customWidth="1"/>
    <col min="1290" max="1290" width="10.5" style="223" bestFit="1" customWidth="1"/>
    <col min="1291" max="1536" width="9" style="223"/>
    <col min="1537" max="1537" width="2.75" style="223" customWidth="1"/>
    <col min="1538" max="1538" width="34.5" style="223" customWidth="1"/>
    <col min="1539" max="1539" width="1" style="223" customWidth="1"/>
    <col min="1540" max="1541" width="17.875" style="223" customWidth="1"/>
    <col min="1542" max="1542" width="14.125" style="223" customWidth="1"/>
    <col min="1543" max="1543" width="19.375" style="223" bestFit="1" customWidth="1"/>
    <col min="1544" max="1544" width="18.5" style="223" bestFit="1" customWidth="1"/>
    <col min="1545" max="1545" width="17.625" style="223" bestFit="1" customWidth="1"/>
    <col min="1546" max="1546" width="10.5" style="223" bestFit="1" customWidth="1"/>
    <col min="1547" max="1792" width="9" style="223"/>
    <col min="1793" max="1793" width="2.75" style="223" customWidth="1"/>
    <col min="1794" max="1794" width="34.5" style="223" customWidth="1"/>
    <col min="1795" max="1795" width="1" style="223" customWidth="1"/>
    <col min="1796" max="1797" width="17.875" style="223" customWidth="1"/>
    <col min="1798" max="1798" width="14.125" style="223" customWidth="1"/>
    <col min="1799" max="1799" width="19.375" style="223" bestFit="1" customWidth="1"/>
    <col min="1800" max="1800" width="18.5" style="223" bestFit="1" customWidth="1"/>
    <col min="1801" max="1801" width="17.625" style="223" bestFit="1" customWidth="1"/>
    <col min="1802" max="1802" width="10.5" style="223" bestFit="1" customWidth="1"/>
    <col min="1803" max="2048" width="9" style="223"/>
    <col min="2049" max="2049" width="2.75" style="223" customWidth="1"/>
    <col min="2050" max="2050" width="34.5" style="223" customWidth="1"/>
    <col min="2051" max="2051" width="1" style="223" customWidth="1"/>
    <col min="2052" max="2053" width="17.875" style="223" customWidth="1"/>
    <col min="2054" max="2054" width="14.125" style="223" customWidth="1"/>
    <col min="2055" max="2055" width="19.375" style="223" bestFit="1" customWidth="1"/>
    <col min="2056" max="2056" width="18.5" style="223" bestFit="1" customWidth="1"/>
    <col min="2057" max="2057" width="17.625" style="223" bestFit="1" customWidth="1"/>
    <col min="2058" max="2058" width="10.5" style="223" bestFit="1" customWidth="1"/>
    <col min="2059" max="2304" width="9" style="223"/>
    <col min="2305" max="2305" width="2.75" style="223" customWidth="1"/>
    <col min="2306" max="2306" width="34.5" style="223" customWidth="1"/>
    <col min="2307" max="2307" width="1" style="223" customWidth="1"/>
    <col min="2308" max="2309" width="17.875" style="223" customWidth="1"/>
    <col min="2310" max="2310" width="14.125" style="223" customWidth="1"/>
    <col min="2311" max="2311" width="19.375" style="223" bestFit="1" customWidth="1"/>
    <col min="2312" max="2312" width="18.5" style="223" bestFit="1" customWidth="1"/>
    <col min="2313" max="2313" width="17.625" style="223" bestFit="1" customWidth="1"/>
    <col min="2314" max="2314" width="10.5" style="223" bestFit="1" customWidth="1"/>
    <col min="2315" max="2560" width="9" style="223"/>
    <col min="2561" max="2561" width="2.75" style="223" customWidth="1"/>
    <col min="2562" max="2562" width="34.5" style="223" customWidth="1"/>
    <col min="2563" max="2563" width="1" style="223" customWidth="1"/>
    <col min="2564" max="2565" width="17.875" style="223" customWidth="1"/>
    <col min="2566" max="2566" width="14.125" style="223" customWidth="1"/>
    <col min="2567" max="2567" width="19.375" style="223" bestFit="1" customWidth="1"/>
    <col min="2568" max="2568" width="18.5" style="223" bestFit="1" customWidth="1"/>
    <col min="2569" max="2569" width="17.625" style="223" bestFit="1" customWidth="1"/>
    <col min="2570" max="2570" width="10.5" style="223" bestFit="1" customWidth="1"/>
    <col min="2571" max="2816" width="9" style="223"/>
    <col min="2817" max="2817" width="2.75" style="223" customWidth="1"/>
    <col min="2818" max="2818" width="34.5" style="223" customWidth="1"/>
    <col min="2819" max="2819" width="1" style="223" customWidth="1"/>
    <col min="2820" max="2821" width="17.875" style="223" customWidth="1"/>
    <col min="2822" max="2822" width="14.125" style="223" customWidth="1"/>
    <col min="2823" max="2823" width="19.375" style="223" bestFit="1" customWidth="1"/>
    <col min="2824" max="2824" width="18.5" style="223" bestFit="1" customWidth="1"/>
    <col min="2825" max="2825" width="17.625" style="223" bestFit="1" customWidth="1"/>
    <col min="2826" max="2826" width="10.5" style="223" bestFit="1" customWidth="1"/>
    <col min="2827" max="3072" width="9" style="223"/>
    <col min="3073" max="3073" width="2.75" style="223" customWidth="1"/>
    <col min="3074" max="3074" width="34.5" style="223" customWidth="1"/>
    <col min="3075" max="3075" width="1" style="223" customWidth="1"/>
    <col min="3076" max="3077" width="17.875" style="223" customWidth="1"/>
    <col min="3078" max="3078" width="14.125" style="223" customWidth="1"/>
    <col min="3079" max="3079" width="19.375" style="223" bestFit="1" customWidth="1"/>
    <col min="3080" max="3080" width="18.5" style="223" bestFit="1" customWidth="1"/>
    <col min="3081" max="3081" width="17.625" style="223" bestFit="1" customWidth="1"/>
    <col min="3082" max="3082" width="10.5" style="223" bestFit="1" customWidth="1"/>
    <col min="3083" max="3328" width="9" style="223"/>
    <col min="3329" max="3329" width="2.75" style="223" customWidth="1"/>
    <col min="3330" max="3330" width="34.5" style="223" customWidth="1"/>
    <col min="3331" max="3331" width="1" style="223" customWidth="1"/>
    <col min="3332" max="3333" width="17.875" style="223" customWidth="1"/>
    <col min="3334" max="3334" width="14.125" style="223" customWidth="1"/>
    <col min="3335" max="3335" width="19.375" style="223" bestFit="1" customWidth="1"/>
    <col min="3336" max="3336" width="18.5" style="223" bestFit="1" customWidth="1"/>
    <col min="3337" max="3337" width="17.625" style="223" bestFit="1" customWidth="1"/>
    <col min="3338" max="3338" width="10.5" style="223" bestFit="1" customWidth="1"/>
    <col min="3339" max="3584" width="9" style="223"/>
    <col min="3585" max="3585" width="2.75" style="223" customWidth="1"/>
    <col min="3586" max="3586" width="34.5" style="223" customWidth="1"/>
    <col min="3587" max="3587" width="1" style="223" customWidth="1"/>
    <col min="3588" max="3589" width="17.875" style="223" customWidth="1"/>
    <col min="3590" max="3590" width="14.125" style="223" customWidth="1"/>
    <col min="3591" max="3591" width="19.375" style="223" bestFit="1" customWidth="1"/>
    <col min="3592" max="3592" width="18.5" style="223" bestFit="1" customWidth="1"/>
    <col min="3593" max="3593" width="17.625" style="223" bestFit="1" customWidth="1"/>
    <col min="3594" max="3594" width="10.5" style="223" bestFit="1" customWidth="1"/>
    <col min="3595" max="3840" width="9" style="223"/>
    <col min="3841" max="3841" width="2.75" style="223" customWidth="1"/>
    <col min="3842" max="3842" width="34.5" style="223" customWidth="1"/>
    <col min="3843" max="3843" width="1" style="223" customWidth="1"/>
    <col min="3844" max="3845" width="17.875" style="223" customWidth="1"/>
    <col min="3846" max="3846" width="14.125" style="223" customWidth="1"/>
    <col min="3847" max="3847" width="19.375" style="223" bestFit="1" customWidth="1"/>
    <col min="3848" max="3848" width="18.5" style="223" bestFit="1" customWidth="1"/>
    <col min="3849" max="3849" width="17.625" style="223" bestFit="1" customWidth="1"/>
    <col min="3850" max="3850" width="10.5" style="223" bestFit="1" customWidth="1"/>
    <col min="3851" max="4096" width="9" style="223"/>
    <col min="4097" max="4097" width="2.75" style="223" customWidth="1"/>
    <col min="4098" max="4098" width="34.5" style="223" customWidth="1"/>
    <col min="4099" max="4099" width="1" style="223" customWidth="1"/>
    <col min="4100" max="4101" width="17.875" style="223" customWidth="1"/>
    <col min="4102" max="4102" width="14.125" style="223" customWidth="1"/>
    <col min="4103" max="4103" width="19.375" style="223" bestFit="1" customWidth="1"/>
    <col min="4104" max="4104" width="18.5" style="223" bestFit="1" customWidth="1"/>
    <col min="4105" max="4105" width="17.625" style="223" bestFit="1" customWidth="1"/>
    <col min="4106" max="4106" width="10.5" style="223" bestFit="1" customWidth="1"/>
    <col min="4107" max="4352" width="9" style="223"/>
    <col min="4353" max="4353" width="2.75" style="223" customWidth="1"/>
    <col min="4354" max="4354" width="34.5" style="223" customWidth="1"/>
    <col min="4355" max="4355" width="1" style="223" customWidth="1"/>
    <col min="4356" max="4357" width="17.875" style="223" customWidth="1"/>
    <col min="4358" max="4358" width="14.125" style="223" customWidth="1"/>
    <col min="4359" max="4359" width="19.375" style="223" bestFit="1" customWidth="1"/>
    <col min="4360" max="4360" width="18.5" style="223" bestFit="1" customWidth="1"/>
    <col min="4361" max="4361" width="17.625" style="223" bestFit="1" customWidth="1"/>
    <col min="4362" max="4362" width="10.5" style="223" bestFit="1" customWidth="1"/>
    <col min="4363" max="4608" width="9" style="223"/>
    <col min="4609" max="4609" width="2.75" style="223" customWidth="1"/>
    <col min="4610" max="4610" width="34.5" style="223" customWidth="1"/>
    <col min="4611" max="4611" width="1" style="223" customWidth="1"/>
    <col min="4612" max="4613" width="17.875" style="223" customWidth="1"/>
    <col min="4614" max="4614" width="14.125" style="223" customWidth="1"/>
    <col min="4615" max="4615" width="19.375" style="223" bestFit="1" customWidth="1"/>
    <col min="4616" max="4616" width="18.5" style="223" bestFit="1" customWidth="1"/>
    <col min="4617" max="4617" width="17.625" style="223" bestFit="1" customWidth="1"/>
    <col min="4618" max="4618" width="10.5" style="223" bestFit="1" customWidth="1"/>
    <col min="4619" max="4864" width="9" style="223"/>
    <col min="4865" max="4865" width="2.75" style="223" customWidth="1"/>
    <col min="4866" max="4866" width="34.5" style="223" customWidth="1"/>
    <col min="4867" max="4867" width="1" style="223" customWidth="1"/>
    <col min="4868" max="4869" width="17.875" style="223" customWidth="1"/>
    <col min="4870" max="4870" width="14.125" style="223" customWidth="1"/>
    <col min="4871" max="4871" width="19.375" style="223" bestFit="1" customWidth="1"/>
    <col min="4872" max="4872" width="18.5" style="223" bestFit="1" customWidth="1"/>
    <col min="4873" max="4873" width="17.625" style="223" bestFit="1" customWidth="1"/>
    <col min="4874" max="4874" width="10.5" style="223" bestFit="1" customWidth="1"/>
    <col min="4875" max="5120" width="9" style="223"/>
    <col min="5121" max="5121" width="2.75" style="223" customWidth="1"/>
    <col min="5122" max="5122" width="34.5" style="223" customWidth="1"/>
    <col min="5123" max="5123" width="1" style="223" customWidth="1"/>
    <col min="5124" max="5125" width="17.875" style="223" customWidth="1"/>
    <col min="5126" max="5126" width="14.125" style="223" customWidth="1"/>
    <col min="5127" max="5127" width="19.375" style="223" bestFit="1" customWidth="1"/>
    <col min="5128" max="5128" width="18.5" style="223" bestFit="1" customWidth="1"/>
    <col min="5129" max="5129" width="17.625" style="223" bestFit="1" customWidth="1"/>
    <col min="5130" max="5130" width="10.5" style="223" bestFit="1" customWidth="1"/>
    <col min="5131" max="5376" width="9" style="223"/>
    <col min="5377" max="5377" width="2.75" style="223" customWidth="1"/>
    <col min="5378" max="5378" width="34.5" style="223" customWidth="1"/>
    <col min="5379" max="5379" width="1" style="223" customWidth="1"/>
    <col min="5380" max="5381" width="17.875" style="223" customWidth="1"/>
    <col min="5382" max="5382" width="14.125" style="223" customWidth="1"/>
    <col min="5383" max="5383" width="19.375" style="223" bestFit="1" customWidth="1"/>
    <col min="5384" max="5384" width="18.5" style="223" bestFit="1" customWidth="1"/>
    <col min="5385" max="5385" width="17.625" style="223" bestFit="1" customWidth="1"/>
    <col min="5386" max="5386" width="10.5" style="223" bestFit="1" customWidth="1"/>
    <col min="5387" max="5632" width="9" style="223"/>
    <col min="5633" max="5633" width="2.75" style="223" customWidth="1"/>
    <col min="5634" max="5634" width="34.5" style="223" customWidth="1"/>
    <col min="5635" max="5635" width="1" style="223" customWidth="1"/>
    <col min="5636" max="5637" width="17.875" style="223" customWidth="1"/>
    <col min="5638" max="5638" width="14.125" style="223" customWidth="1"/>
    <col min="5639" max="5639" width="19.375" style="223" bestFit="1" customWidth="1"/>
    <col min="5640" max="5640" width="18.5" style="223" bestFit="1" customWidth="1"/>
    <col min="5641" max="5641" width="17.625" style="223" bestFit="1" customWidth="1"/>
    <col min="5642" max="5642" width="10.5" style="223" bestFit="1" customWidth="1"/>
    <col min="5643" max="5888" width="9" style="223"/>
    <col min="5889" max="5889" width="2.75" style="223" customWidth="1"/>
    <col min="5890" max="5890" width="34.5" style="223" customWidth="1"/>
    <col min="5891" max="5891" width="1" style="223" customWidth="1"/>
    <col min="5892" max="5893" width="17.875" style="223" customWidth="1"/>
    <col min="5894" max="5894" width="14.125" style="223" customWidth="1"/>
    <col min="5895" max="5895" width="19.375" style="223" bestFit="1" customWidth="1"/>
    <col min="5896" max="5896" width="18.5" style="223" bestFit="1" customWidth="1"/>
    <col min="5897" max="5897" width="17.625" style="223" bestFit="1" customWidth="1"/>
    <col min="5898" max="5898" width="10.5" style="223" bestFit="1" customWidth="1"/>
    <col min="5899" max="6144" width="9" style="223"/>
    <col min="6145" max="6145" width="2.75" style="223" customWidth="1"/>
    <col min="6146" max="6146" width="34.5" style="223" customWidth="1"/>
    <col min="6147" max="6147" width="1" style="223" customWidth="1"/>
    <col min="6148" max="6149" width="17.875" style="223" customWidth="1"/>
    <col min="6150" max="6150" width="14.125" style="223" customWidth="1"/>
    <col min="6151" max="6151" width="19.375" style="223" bestFit="1" customWidth="1"/>
    <col min="6152" max="6152" width="18.5" style="223" bestFit="1" customWidth="1"/>
    <col min="6153" max="6153" width="17.625" style="223" bestFit="1" customWidth="1"/>
    <col min="6154" max="6154" width="10.5" style="223" bestFit="1" customWidth="1"/>
    <col min="6155" max="6400" width="9" style="223"/>
    <col min="6401" max="6401" width="2.75" style="223" customWidth="1"/>
    <col min="6402" max="6402" width="34.5" style="223" customWidth="1"/>
    <col min="6403" max="6403" width="1" style="223" customWidth="1"/>
    <col min="6404" max="6405" width="17.875" style="223" customWidth="1"/>
    <col min="6406" max="6406" width="14.125" style="223" customWidth="1"/>
    <col min="6407" max="6407" width="19.375" style="223" bestFit="1" customWidth="1"/>
    <col min="6408" max="6408" width="18.5" style="223" bestFit="1" customWidth="1"/>
    <col min="6409" max="6409" width="17.625" style="223" bestFit="1" customWidth="1"/>
    <col min="6410" max="6410" width="10.5" style="223" bestFit="1" customWidth="1"/>
    <col min="6411" max="6656" width="9" style="223"/>
    <col min="6657" max="6657" width="2.75" style="223" customWidth="1"/>
    <col min="6658" max="6658" width="34.5" style="223" customWidth="1"/>
    <col min="6659" max="6659" width="1" style="223" customWidth="1"/>
    <col min="6660" max="6661" width="17.875" style="223" customWidth="1"/>
    <col min="6662" max="6662" width="14.125" style="223" customWidth="1"/>
    <col min="6663" max="6663" width="19.375" style="223" bestFit="1" customWidth="1"/>
    <col min="6664" max="6664" width="18.5" style="223" bestFit="1" customWidth="1"/>
    <col min="6665" max="6665" width="17.625" style="223" bestFit="1" customWidth="1"/>
    <col min="6666" max="6666" width="10.5" style="223" bestFit="1" customWidth="1"/>
    <col min="6667" max="6912" width="9" style="223"/>
    <col min="6913" max="6913" width="2.75" style="223" customWidth="1"/>
    <col min="6914" max="6914" width="34.5" style="223" customWidth="1"/>
    <col min="6915" max="6915" width="1" style="223" customWidth="1"/>
    <col min="6916" max="6917" width="17.875" style="223" customWidth="1"/>
    <col min="6918" max="6918" width="14.125" style="223" customWidth="1"/>
    <col min="6919" max="6919" width="19.375" style="223" bestFit="1" customWidth="1"/>
    <col min="6920" max="6920" width="18.5" style="223" bestFit="1" customWidth="1"/>
    <col min="6921" max="6921" width="17.625" style="223" bestFit="1" customWidth="1"/>
    <col min="6922" max="6922" width="10.5" style="223" bestFit="1" customWidth="1"/>
    <col min="6923" max="7168" width="9" style="223"/>
    <col min="7169" max="7169" width="2.75" style="223" customWidth="1"/>
    <col min="7170" max="7170" width="34.5" style="223" customWidth="1"/>
    <col min="7171" max="7171" width="1" style="223" customWidth="1"/>
    <col min="7172" max="7173" width="17.875" style="223" customWidth="1"/>
    <col min="7174" max="7174" width="14.125" style="223" customWidth="1"/>
    <col min="7175" max="7175" width="19.375" style="223" bestFit="1" customWidth="1"/>
    <col min="7176" max="7176" width="18.5" style="223" bestFit="1" customWidth="1"/>
    <col min="7177" max="7177" width="17.625" style="223" bestFit="1" customWidth="1"/>
    <col min="7178" max="7178" width="10.5" style="223" bestFit="1" customWidth="1"/>
    <col min="7179" max="7424" width="9" style="223"/>
    <col min="7425" max="7425" width="2.75" style="223" customWidth="1"/>
    <col min="7426" max="7426" width="34.5" style="223" customWidth="1"/>
    <col min="7427" max="7427" width="1" style="223" customWidth="1"/>
    <col min="7428" max="7429" width="17.875" style="223" customWidth="1"/>
    <col min="7430" max="7430" width="14.125" style="223" customWidth="1"/>
    <col min="7431" max="7431" width="19.375" style="223" bestFit="1" customWidth="1"/>
    <col min="7432" max="7432" width="18.5" style="223" bestFit="1" customWidth="1"/>
    <col min="7433" max="7433" width="17.625" style="223" bestFit="1" customWidth="1"/>
    <col min="7434" max="7434" width="10.5" style="223" bestFit="1" customWidth="1"/>
    <col min="7435" max="7680" width="9" style="223"/>
    <col min="7681" max="7681" width="2.75" style="223" customWidth="1"/>
    <col min="7682" max="7682" width="34.5" style="223" customWidth="1"/>
    <col min="7683" max="7683" width="1" style="223" customWidth="1"/>
    <col min="7684" max="7685" width="17.875" style="223" customWidth="1"/>
    <col min="7686" max="7686" width="14.125" style="223" customWidth="1"/>
    <col min="7687" max="7687" width="19.375" style="223" bestFit="1" customWidth="1"/>
    <col min="7688" max="7688" width="18.5" style="223" bestFit="1" customWidth="1"/>
    <col min="7689" max="7689" width="17.625" style="223" bestFit="1" customWidth="1"/>
    <col min="7690" max="7690" width="10.5" style="223" bestFit="1" customWidth="1"/>
    <col min="7691" max="7936" width="9" style="223"/>
    <col min="7937" max="7937" width="2.75" style="223" customWidth="1"/>
    <col min="7938" max="7938" width="34.5" style="223" customWidth="1"/>
    <col min="7939" max="7939" width="1" style="223" customWidth="1"/>
    <col min="7940" max="7941" width="17.875" style="223" customWidth="1"/>
    <col min="7942" max="7942" width="14.125" style="223" customWidth="1"/>
    <col min="7943" max="7943" width="19.375" style="223" bestFit="1" customWidth="1"/>
    <col min="7944" max="7944" width="18.5" style="223" bestFit="1" customWidth="1"/>
    <col min="7945" max="7945" width="17.625" style="223" bestFit="1" customWidth="1"/>
    <col min="7946" max="7946" width="10.5" style="223" bestFit="1" customWidth="1"/>
    <col min="7947" max="8192" width="9" style="223"/>
    <col min="8193" max="8193" width="2.75" style="223" customWidth="1"/>
    <col min="8194" max="8194" width="34.5" style="223" customWidth="1"/>
    <col min="8195" max="8195" width="1" style="223" customWidth="1"/>
    <col min="8196" max="8197" width="17.875" style="223" customWidth="1"/>
    <col min="8198" max="8198" width="14.125" style="223" customWidth="1"/>
    <col min="8199" max="8199" width="19.375" style="223" bestFit="1" customWidth="1"/>
    <col min="8200" max="8200" width="18.5" style="223" bestFit="1" customWidth="1"/>
    <col min="8201" max="8201" width="17.625" style="223" bestFit="1" customWidth="1"/>
    <col min="8202" max="8202" width="10.5" style="223" bestFit="1" customWidth="1"/>
    <col min="8203" max="8448" width="9" style="223"/>
    <col min="8449" max="8449" width="2.75" style="223" customWidth="1"/>
    <col min="8450" max="8450" width="34.5" style="223" customWidth="1"/>
    <col min="8451" max="8451" width="1" style="223" customWidth="1"/>
    <col min="8452" max="8453" width="17.875" style="223" customWidth="1"/>
    <col min="8454" max="8454" width="14.125" style="223" customWidth="1"/>
    <col min="8455" max="8455" width="19.375" style="223" bestFit="1" customWidth="1"/>
    <col min="8456" max="8456" width="18.5" style="223" bestFit="1" customWidth="1"/>
    <col min="8457" max="8457" width="17.625" style="223" bestFit="1" customWidth="1"/>
    <col min="8458" max="8458" width="10.5" style="223" bestFit="1" customWidth="1"/>
    <col min="8459" max="8704" width="9" style="223"/>
    <col min="8705" max="8705" width="2.75" style="223" customWidth="1"/>
    <col min="8706" max="8706" width="34.5" style="223" customWidth="1"/>
    <col min="8707" max="8707" width="1" style="223" customWidth="1"/>
    <col min="8708" max="8709" width="17.875" style="223" customWidth="1"/>
    <col min="8710" max="8710" width="14.125" style="223" customWidth="1"/>
    <col min="8711" max="8711" width="19.375" style="223" bestFit="1" customWidth="1"/>
    <col min="8712" max="8712" width="18.5" style="223" bestFit="1" customWidth="1"/>
    <col min="8713" max="8713" width="17.625" style="223" bestFit="1" customWidth="1"/>
    <col min="8714" max="8714" width="10.5" style="223" bestFit="1" customWidth="1"/>
    <col min="8715" max="8960" width="9" style="223"/>
    <col min="8961" max="8961" width="2.75" style="223" customWidth="1"/>
    <col min="8962" max="8962" width="34.5" style="223" customWidth="1"/>
    <col min="8963" max="8963" width="1" style="223" customWidth="1"/>
    <col min="8964" max="8965" width="17.875" style="223" customWidth="1"/>
    <col min="8966" max="8966" width="14.125" style="223" customWidth="1"/>
    <col min="8967" max="8967" width="19.375" style="223" bestFit="1" customWidth="1"/>
    <col min="8968" max="8968" width="18.5" style="223" bestFit="1" customWidth="1"/>
    <col min="8969" max="8969" width="17.625" style="223" bestFit="1" customWidth="1"/>
    <col min="8970" max="8970" width="10.5" style="223" bestFit="1" customWidth="1"/>
    <col min="8971" max="9216" width="9" style="223"/>
    <col min="9217" max="9217" width="2.75" style="223" customWidth="1"/>
    <col min="9218" max="9218" width="34.5" style="223" customWidth="1"/>
    <col min="9219" max="9219" width="1" style="223" customWidth="1"/>
    <col min="9220" max="9221" width="17.875" style="223" customWidth="1"/>
    <col min="9222" max="9222" width="14.125" style="223" customWidth="1"/>
    <col min="9223" max="9223" width="19.375" style="223" bestFit="1" customWidth="1"/>
    <col min="9224" max="9224" width="18.5" style="223" bestFit="1" customWidth="1"/>
    <col min="9225" max="9225" width="17.625" style="223" bestFit="1" customWidth="1"/>
    <col min="9226" max="9226" width="10.5" style="223" bestFit="1" customWidth="1"/>
    <col min="9227" max="9472" width="9" style="223"/>
    <col min="9473" max="9473" width="2.75" style="223" customWidth="1"/>
    <col min="9474" max="9474" width="34.5" style="223" customWidth="1"/>
    <col min="9475" max="9475" width="1" style="223" customWidth="1"/>
    <col min="9476" max="9477" width="17.875" style="223" customWidth="1"/>
    <col min="9478" max="9478" width="14.125" style="223" customWidth="1"/>
    <col min="9479" max="9479" width="19.375" style="223" bestFit="1" customWidth="1"/>
    <col min="9480" max="9480" width="18.5" style="223" bestFit="1" customWidth="1"/>
    <col min="9481" max="9481" width="17.625" style="223" bestFit="1" customWidth="1"/>
    <col min="9482" max="9482" width="10.5" style="223" bestFit="1" customWidth="1"/>
    <col min="9483" max="9728" width="9" style="223"/>
    <col min="9729" max="9729" width="2.75" style="223" customWidth="1"/>
    <col min="9730" max="9730" width="34.5" style="223" customWidth="1"/>
    <col min="9731" max="9731" width="1" style="223" customWidth="1"/>
    <col min="9732" max="9733" width="17.875" style="223" customWidth="1"/>
    <col min="9734" max="9734" width="14.125" style="223" customWidth="1"/>
    <col min="9735" max="9735" width="19.375" style="223" bestFit="1" customWidth="1"/>
    <col min="9736" max="9736" width="18.5" style="223" bestFit="1" customWidth="1"/>
    <col min="9737" max="9737" width="17.625" style="223" bestFit="1" customWidth="1"/>
    <col min="9738" max="9738" width="10.5" style="223" bestFit="1" customWidth="1"/>
    <col min="9739" max="9984" width="9" style="223"/>
    <col min="9985" max="9985" width="2.75" style="223" customWidth="1"/>
    <col min="9986" max="9986" width="34.5" style="223" customWidth="1"/>
    <col min="9987" max="9987" width="1" style="223" customWidth="1"/>
    <col min="9988" max="9989" width="17.875" style="223" customWidth="1"/>
    <col min="9990" max="9990" width="14.125" style="223" customWidth="1"/>
    <col min="9991" max="9991" width="19.375" style="223" bestFit="1" customWidth="1"/>
    <col min="9992" max="9992" width="18.5" style="223" bestFit="1" customWidth="1"/>
    <col min="9993" max="9993" width="17.625" style="223" bestFit="1" customWidth="1"/>
    <col min="9994" max="9994" width="10.5" style="223" bestFit="1" customWidth="1"/>
    <col min="9995" max="10240" width="9" style="223"/>
    <col min="10241" max="10241" width="2.75" style="223" customWidth="1"/>
    <col min="10242" max="10242" width="34.5" style="223" customWidth="1"/>
    <col min="10243" max="10243" width="1" style="223" customWidth="1"/>
    <col min="10244" max="10245" width="17.875" style="223" customWidth="1"/>
    <col min="10246" max="10246" width="14.125" style="223" customWidth="1"/>
    <col min="10247" max="10247" width="19.375" style="223" bestFit="1" customWidth="1"/>
    <col min="10248" max="10248" width="18.5" style="223" bestFit="1" customWidth="1"/>
    <col min="10249" max="10249" width="17.625" style="223" bestFit="1" customWidth="1"/>
    <col min="10250" max="10250" width="10.5" style="223" bestFit="1" customWidth="1"/>
    <col min="10251" max="10496" width="9" style="223"/>
    <col min="10497" max="10497" width="2.75" style="223" customWidth="1"/>
    <col min="10498" max="10498" width="34.5" style="223" customWidth="1"/>
    <col min="10499" max="10499" width="1" style="223" customWidth="1"/>
    <col min="10500" max="10501" width="17.875" style="223" customWidth="1"/>
    <col min="10502" max="10502" width="14.125" style="223" customWidth="1"/>
    <col min="10503" max="10503" width="19.375" style="223" bestFit="1" customWidth="1"/>
    <col min="10504" max="10504" width="18.5" style="223" bestFit="1" customWidth="1"/>
    <col min="10505" max="10505" width="17.625" style="223" bestFit="1" customWidth="1"/>
    <col min="10506" max="10506" width="10.5" style="223" bestFit="1" customWidth="1"/>
    <col min="10507" max="10752" width="9" style="223"/>
    <col min="10753" max="10753" width="2.75" style="223" customWidth="1"/>
    <col min="10754" max="10754" width="34.5" style="223" customWidth="1"/>
    <col min="10755" max="10755" width="1" style="223" customWidth="1"/>
    <col min="10756" max="10757" width="17.875" style="223" customWidth="1"/>
    <col min="10758" max="10758" width="14.125" style="223" customWidth="1"/>
    <col min="10759" max="10759" width="19.375" style="223" bestFit="1" customWidth="1"/>
    <col min="10760" max="10760" width="18.5" style="223" bestFit="1" customWidth="1"/>
    <col min="10761" max="10761" width="17.625" style="223" bestFit="1" customWidth="1"/>
    <col min="10762" max="10762" width="10.5" style="223" bestFit="1" customWidth="1"/>
    <col min="10763" max="11008" width="9" style="223"/>
    <col min="11009" max="11009" width="2.75" style="223" customWidth="1"/>
    <col min="11010" max="11010" width="34.5" style="223" customWidth="1"/>
    <col min="11011" max="11011" width="1" style="223" customWidth="1"/>
    <col min="11012" max="11013" width="17.875" style="223" customWidth="1"/>
    <col min="11014" max="11014" width="14.125" style="223" customWidth="1"/>
    <col min="11015" max="11015" width="19.375" style="223" bestFit="1" customWidth="1"/>
    <col min="11016" max="11016" width="18.5" style="223" bestFit="1" customWidth="1"/>
    <col min="11017" max="11017" width="17.625" style="223" bestFit="1" customWidth="1"/>
    <col min="11018" max="11018" width="10.5" style="223" bestFit="1" customWidth="1"/>
    <col min="11019" max="11264" width="9" style="223"/>
    <col min="11265" max="11265" width="2.75" style="223" customWidth="1"/>
    <col min="11266" max="11266" width="34.5" style="223" customWidth="1"/>
    <col min="11267" max="11267" width="1" style="223" customWidth="1"/>
    <col min="11268" max="11269" width="17.875" style="223" customWidth="1"/>
    <col min="11270" max="11270" width="14.125" style="223" customWidth="1"/>
    <col min="11271" max="11271" width="19.375" style="223" bestFit="1" customWidth="1"/>
    <col min="11272" max="11272" width="18.5" style="223" bestFit="1" customWidth="1"/>
    <col min="11273" max="11273" width="17.625" style="223" bestFit="1" customWidth="1"/>
    <col min="11274" max="11274" width="10.5" style="223" bestFit="1" customWidth="1"/>
    <col min="11275" max="11520" width="9" style="223"/>
    <col min="11521" max="11521" width="2.75" style="223" customWidth="1"/>
    <col min="11522" max="11522" width="34.5" style="223" customWidth="1"/>
    <col min="11523" max="11523" width="1" style="223" customWidth="1"/>
    <col min="11524" max="11525" width="17.875" style="223" customWidth="1"/>
    <col min="11526" max="11526" width="14.125" style="223" customWidth="1"/>
    <col min="11527" max="11527" width="19.375" style="223" bestFit="1" customWidth="1"/>
    <col min="11528" max="11528" width="18.5" style="223" bestFit="1" customWidth="1"/>
    <col min="11529" max="11529" width="17.625" style="223" bestFit="1" customWidth="1"/>
    <col min="11530" max="11530" width="10.5" style="223" bestFit="1" customWidth="1"/>
    <col min="11531" max="11776" width="9" style="223"/>
    <col min="11777" max="11777" width="2.75" style="223" customWidth="1"/>
    <col min="11778" max="11778" width="34.5" style="223" customWidth="1"/>
    <col min="11779" max="11779" width="1" style="223" customWidth="1"/>
    <col min="11780" max="11781" width="17.875" style="223" customWidth="1"/>
    <col min="11782" max="11782" width="14.125" style="223" customWidth="1"/>
    <col min="11783" max="11783" width="19.375" style="223" bestFit="1" customWidth="1"/>
    <col min="11784" max="11784" width="18.5" style="223" bestFit="1" customWidth="1"/>
    <col min="11785" max="11785" width="17.625" style="223" bestFit="1" customWidth="1"/>
    <col min="11786" max="11786" width="10.5" style="223" bestFit="1" customWidth="1"/>
    <col min="11787" max="12032" width="9" style="223"/>
    <col min="12033" max="12033" width="2.75" style="223" customWidth="1"/>
    <col min="12034" max="12034" width="34.5" style="223" customWidth="1"/>
    <col min="12035" max="12035" width="1" style="223" customWidth="1"/>
    <col min="12036" max="12037" width="17.875" style="223" customWidth="1"/>
    <col min="12038" max="12038" width="14.125" style="223" customWidth="1"/>
    <col min="12039" max="12039" width="19.375" style="223" bestFit="1" customWidth="1"/>
    <col min="12040" max="12040" width="18.5" style="223" bestFit="1" customWidth="1"/>
    <col min="12041" max="12041" width="17.625" style="223" bestFit="1" customWidth="1"/>
    <col min="12042" max="12042" width="10.5" style="223" bestFit="1" customWidth="1"/>
    <col min="12043" max="12288" width="9" style="223"/>
    <col min="12289" max="12289" width="2.75" style="223" customWidth="1"/>
    <col min="12290" max="12290" width="34.5" style="223" customWidth="1"/>
    <col min="12291" max="12291" width="1" style="223" customWidth="1"/>
    <col min="12292" max="12293" width="17.875" style="223" customWidth="1"/>
    <col min="12294" max="12294" width="14.125" style="223" customWidth="1"/>
    <col min="12295" max="12295" width="19.375" style="223" bestFit="1" customWidth="1"/>
    <col min="12296" max="12296" width="18.5" style="223" bestFit="1" customWidth="1"/>
    <col min="12297" max="12297" width="17.625" style="223" bestFit="1" customWidth="1"/>
    <col min="12298" max="12298" width="10.5" style="223" bestFit="1" customWidth="1"/>
    <col min="12299" max="12544" width="9" style="223"/>
    <col min="12545" max="12545" width="2.75" style="223" customWidth="1"/>
    <col min="12546" max="12546" width="34.5" style="223" customWidth="1"/>
    <col min="12547" max="12547" width="1" style="223" customWidth="1"/>
    <col min="12548" max="12549" width="17.875" style="223" customWidth="1"/>
    <col min="12550" max="12550" width="14.125" style="223" customWidth="1"/>
    <col min="12551" max="12551" width="19.375" style="223" bestFit="1" customWidth="1"/>
    <col min="12552" max="12552" width="18.5" style="223" bestFit="1" customWidth="1"/>
    <col min="12553" max="12553" width="17.625" style="223" bestFit="1" customWidth="1"/>
    <col min="12554" max="12554" width="10.5" style="223" bestFit="1" customWidth="1"/>
    <col min="12555" max="12800" width="9" style="223"/>
    <col min="12801" max="12801" width="2.75" style="223" customWidth="1"/>
    <col min="12802" max="12802" width="34.5" style="223" customWidth="1"/>
    <col min="12803" max="12803" width="1" style="223" customWidth="1"/>
    <col min="12804" max="12805" width="17.875" style="223" customWidth="1"/>
    <col min="12806" max="12806" width="14.125" style="223" customWidth="1"/>
    <col min="12807" max="12807" width="19.375" style="223" bestFit="1" customWidth="1"/>
    <col min="12808" max="12808" width="18.5" style="223" bestFit="1" customWidth="1"/>
    <col min="12809" max="12809" width="17.625" style="223" bestFit="1" customWidth="1"/>
    <col min="12810" max="12810" width="10.5" style="223" bestFit="1" customWidth="1"/>
    <col min="12811" max="13056" width="9" style="223"/>
    <col min="13057" max="13057" width="2.75" style="223" customWidth="1"/>
    <col min="13058" max="13058" width="34.5" style="223" customWidth="1"/>
    <col min="13059" max="13059" width="1" style="223" customWidth="1"/>
    <col min="13060" max="13061" width="17.875" style="223" customWidth="1"/>
    <col min="13062" max="13062" width="14.125" style="223" customWidth="1"/>
    <col min="13063" max="13063" width="19.375" style="223" bestFit="1" customWidth="1"/>
    <col min="13064" max="13064" width="18.5" style="223" bestFit="1" customWidth="1"/>
    <col min="13065" max="13065" width="17.625" style="223" bestFit="1" customWidth="1"/>
    <col min="13066" max="13066" width="10.5" style="223" bestFit="1" customWidth="1"/>
    <col min="13067" max="13312" width="9" style="223"/>
    <col min="13313" max="13313" width="2.75" style="223" customWidth="1"/>
    <col min="13314" max="13314" width="34.5" style="223" customWidth="1"/>
    <col min="13315" max="13315" width="1" style="223" customWidth="1"/>
    <col min="13316" max="13317" width="17.875" style="223" customWidth="1"/>
    <col min="13318" max="13318" width="14.125" style="223" customWidth="1"/>
    <col min="13319" max="13319" width="19.375" style="223" bestFit="1" customWidth="1"/>
    <col min="13320" max="13320" width="18.5" style="223" bestFit="1" customWidth="1"/>
    <col min="13321" max="13321" width="17.625" style="223" bestFit="1" customWidth="1"/>
    <col min="13322" max="13322" width="10.5" style="223" bestFit="1" customWidth="1"/>
    <col min="13323" max="13568" width="9" style="223"/>
    <col min="13569" max="13569" width="2.75" style="223" customWidth="1"/>
    <col min="13570" max="13570" width="34.5" style="223" customWidth="1"/>
    <col min="13571" max="13571" width="1" style="223" customWidth="1"/>
    <col min="13572" max="13573" width="17.875" style="223" customWidth="1"/>
    <col min="13574" max="13574" width="14.125" style="223" customWidth="1"/>
    <col min="13575" max="13575" width="19.375" style="223" bestFit="1" customWidth="1"/>
    <col min="13576" max="13576" width="18.5" style="223" bestFit="1" customWidth="1"/>
    <col min="13577" max="13577" width="17.625" style="223" bestFit="1" customWidth="1"/>
    <col min="13578" max="13578" width="10.5" style="223" bestFit="1" customWidth="1"/>
    <col min="13579" max="13824" width="9" style="223"/>
    <col min="13825" max="13825" width="2.75" style="223" customWidth="1"/>
    <col min="13826" max="13826" width="34.5" style="223" customWidth="1"/>
    <col min="13827" max="13827" width="1" style="223" customWidth="1"/>
    <col min="13828" max="13829" width="17.875" style="223" customWidth="1"/>
    <col min="13830" max="13830" width="14.125" style="223" customWidth="1"/>
    <col min="13831" max="13831" width="19.375" style="223" bestFit="1" customWidth="1"/>
    <col min="13832" max="13832" width="18.5" style="223" bestFit="1" customWidth="1"/>
    <col min="13833" max="13833" width="17.625" style="223" bestFit="1" customWidth="1"/>
    <col min="13834" max="13834" width="10.5" style="223" bestFit="1" customWidth="1"/>
    <col min="13835" max="14080" width="9" style="223"/>
    <col min="14081" max="14081" width="2.75" style="223" customWidth="1"/>
    <col min="14082" max="14082" width="34.5" style="223" customWidth="1"/>
    <col min="14083" max="14083" width="1" style="223" customWidth="1"/>
    <col min="14084" max="14085" width="17.875" style="223" customWidth="1"/>
    <col min="14086" max="14086" width="14.125" style="223" customWidth="1"/>
    <col min="14087" max="14087" width="19.375" style="223" bestFit="1" customWidth="1"/>
    <col min="14088" max="14088" width="18.5" style="223" bestFit="1" customWidth="1"/>
    <col min="14089" max="14089" width="17.625" style="223" bestFit="1" customWidth="1"/>
    <col min="14090" max="14090" width="10.5" style="223" bestFit="1" customWidth="1"/>
    <col min="14091" max="14336" width="9" style="223"/>
    <col min="14337" max="14337" width="2.75" style="223" customWidth="1"/>
    <col min="14338" max="14338" width="34.5" style="223" customWidth="1"/>
    <col min="14339" max="14339" width="1" style="223" customWidth="1"/>
    <col min="14340" max="14341" width="17.875" style="223" customWidth="1"/>
    <col min="14342" max="14342" width="14.125" style="223" customWidth="1"/>
    <col min="14343" max="14343" width="19.375" style="223" bestFit="1" customWidth="1"/>
    <col min="14344" max="14344" width="18.5" style="223" bestFit="1" customWidth="1"/>
    <col min="14345" max="14345" width="17.625" style="223" bestFit="1" customWidth="1"/>
    <col min="14346" max="14346" width="10.5" style="223" bestFit="1" customWidth="1"/>
    <col min="14347" max="14592" width="9" style="223"/>
    <col min="14593" max="14593" width="2.75" style="223" customWidth="1"/>
    <col min="14594" max="14594" width="34.5" style="223" customWidth="1"/>
    <col min="14595" max="14595" width="1" style="223" customWidth="1"/>
    <col min="14596" max="14597" width="17.875" style="223" customWidth="1"/>
    <col min="14598" max="14598" width="14.125" style="223" customWidth="1"/>
    <col min="14599" max="14599" width="19.375" style="223" bestFit="1" customWidth="1"/>
    <col min="14600" max="14600" width="18.5" style="223" bestFit="1" customWidth="1"/>
    <col min="14601" max="14601" width="17.625" style="223" bestFit="1" customWidth="1"/>
    <col min="14602" max="14602" width="10.5" style="223" bestFit="1" customWidth="1"/>
    <col min="14603" max="14848" width="9" style="223"/>
    <col min="14849" max="14849" width="2.75" style="223" customWidth="1"/>
    <col min="14850" max="14850" width="34.5" style="223" customWidth="1"/>
    <col min="14851" max="14851" width="1" style="223" customWidth="1"/>
    <col min="14852" max="14853" width="17.875" style="223" customWidth="1"/>
    <col min="14854" max="14854" width="14.125" style="223" customWidth="1"/>
    <col min="14855" max="14855" width="19.375" style="223" bestFit="1" customWidth="1"/>
    <col min="14856" max="14856" width="18.5" style="223" bestFit="1" customWidth="1"/>
    <col min="14857" max="14857" width="17.625" style="223" bestFit="1" customWidth="1"/>
    <col min="14858" max="14858" width="10.5" style="223" bestFit="1" customWidth="1"/>
    <col min="14859" max="15104" width="9" style="223"/>
    <col min="15105" max="15105" width="2.75" style="223" customWidth="1"/>
    <col min="15106" max="15106" width="34.5" style="223" customWidth="1"/>
    <col min="15107" max="15107" width="1" style="223" customWidth="1"/>
    <col min="15108" max="15109" width="17.875" style="223" customWidth="1"/>
    <col min="15110" max="15110" width="14.125" style="223" customWidth="1"/>
    <col min="15111" max="15111" width="19.375" style="223" bestFit="1" customWidth="1"/>
    <col min="15112" max="15112" width="18.5" style="223" bestFit="1" customWidth="1"/>
    <col min="15113" max="15113" width="17.625" style="223" bestFit="1" customWidth="1"/>
    <col min="15114" max="15114" width="10.5" style="223" bestFit="1" customWidth="1"/>
    <col min="15115" max="15360" width="9" style="223"/>
    <col min="15361" max="15361" width="2.75" style="223" customWidth="1"/>
    <col min="15362" max="15362" width="34.5" style="223" customWidth="1"/>
    <col min="15363" max="15363" width="1" style="223" customWidth="1"/>
    <col min="15364" max="15365" width="17.875" style="223" customWidth="1"/>
    <col min="15366" max="15366" width="14.125" style="223" customWidth="1"/>
    <col min="15367" max="15367" width="19.375" style="223" bestFit="1" customWidth="1"/>
    <col min="15368" max="15368" width="18.5" style="223" bestFit="1" customWidth="1"/>
    <col min="15369" max="15369" width="17.625" style="223" bestFit="1" customWidth="1"/>
    <col min="15370" max="15370" width="10.5" style="223" bestFit="1" customWidth="1"/>
    <col min="15371" max="15616" width="9" style="223"/>
    <col min="15617" max="15617" width="2.75" style="223" customWidth="1"/>
    <col min="15618" max="15618" width="34.5" style="223" customWidth="1"/>
    <col min="15619" max="15619" width="1" style="223" customWidth="1"/>
    <col min="15620" max="15621" width="17.875" style="223" customWidth="1"/>
    <col min="15622" max="15622" width="14.125" style="223" customWidth="1"/>
    <col min="15623" max="15623" width="19.375" style="223" bestFit="1" customWidth="1"/>
    <col min="15624" max="15624" width="18.5" style="223" bestFit="1" customWidth="1"/>
    <col min="15625" max="15625" width="17.625" style="223" bestFit="1" customWidth="1"/>
    <col min="15626" max="15626" width="10.5" style="223" bestFit="1" customWidth="1"/>
    <col min="15627" max="15872" width="9" style="223"/>
    <col min="15873" max="15873" width="2.75" style="223" customWidth="1"/>
    <col min="15874" max="15874" width="34.5" style="223" customWidth="1"/>
    <col min="15875" max="15875" width="1" style="223" customWidth="1"/>
    <col min="15876" max="15877" width="17.875" style="223" customWidth="1"/>
    <col min="15878" max="15878" width="14.125" style="223" customWidth="1"/>
    <col min="15879" max="15879" width="19.375" style="223" bestFit="1" customWidth="1"/>
    <col min="15880" max="15880" width="18.5" style="223" bestFit="1" customWidth="1"/>
    <col min="15881" max="15881" width="17.625" style="223" bestFit="1" customWidth="1"/>
    <col min="15882" max="15882" width="10.5" style="223" bestFit="1" customWidth="1"/>
    <col min="15883" max="16128" width="9" style="223"/>
    <col min="16129" max="16129" width="2.75" style="223" customWidth="1"/>
    <col min="16130" max="16130" width="34.5" style="223" customWidth="1"/>
    <col min="16131" max="16131" width="1" style="223" customWidth="1"/>
    <col min="16132" max="16133" width="17.875" style="223" customWidth="1"/>
    <col min="16134" max="16134" width="14.125" style="223" customWidth="1"/>
    <col min="16135" max="16135" width="19.375" style="223" bestFit="1" customWidth="1"/>
    <col min="16136" max="16136" width="18.5" style="223" bestFit="1" customWidth="1"/>
    <col min="16137" max="16137" width="17.625" style="223" bestFit="1" customWidth="1"/>
    <col min="16138" max="16138" width="10.5" style="223" bestFit="1" customWidth="1"/>
    <col min="16139" max="16384" width="9" style="223"/>
  </cols>
  <sheetData>
    <row r="1" spans="1:10" ht="45" customHeight="1">
      <c r="A1" s="263" t="s">
        <v>206</v>
      </c>
      <c r="B1" s="263"/>
      <c r="C1" s="263"/>
      <c r="D1" s="263"/>
      <c r="E1" s="263"/>
      <c r="F1" s="263"/>
    </row>
    <row r="2" spans="1:10" ht="20.100000000000001" customHeight="1">
      <c r="A2" s="224"/>
      <c r="B2" s="225"/>
      <c r="C2" s="225"/>
      <c r="D2" s="226"/>
      <c r="E2" s="227" t="s">
        <v>195</v>
      </c>
      <c r="F2" s="442" t="s">
        <v>253</v>
      </c>
    </row>
    <row r="3" spans="1:10" ht="20.100000000000001" customHeight="1">
      <c r="A3" s="264" t="str">
        <f>내역!F4</f>
        <v>출렁교량공사 건설사업관리용역</v>
      </c>
      <c r="B3" s="264"/>
      <c r="C3" s="264"/>
      <c r="D3" s="264"/>
      <c r="E3" s="227" t="s">
        <v>196</v>
      </c>
      <c r="F3" s="441" t="s">
        <v>251</v>
      </c>
    </row>
    <row r="4" spans="1:10" ht="20.100000000000001" customHeight="1">
      <c r="A4" s="264"/>
      <c r="B4" s="264"/>
      <c r="C4" s="264"/>
      <c r="D4" s="264"/>
      <c r="E4" s="227" t="s">
        <v>197</v>
      </c>
      <c r="F4" s="441" t="s">
        <v>252</v>
      </c>
    </row>
    <row r="5" spans="1:10" ht="14.25" thickBot="1">
      <c r="A5" s="228"/>
      <c r="B5" s="229" t="s">
        <v>100</v>
      </c>
      <c r="C5" s="229"/>
      <c r="D5" s="229"/>
      <c r="E5" s="229"/>
      <c r="F5" s="229"/>
    </row>
    <row r="6" spans="1:10" s="231" customFormat="1" ht="22.5" customHeight="1">
      <c r="A6" s="265" t="s">
        <v>198</v>
      </c>
      <c r="B6" s="265"/>
      <c r="C6" s="230"/>
      <c r="D6" s="267" t="s">
        <v>199</v>
      </c>
      <c r="E6" s="268"/>
      <c r="F6" s="269" t="s">
        <v>200</v>
      </c>
    </row>
    <row r="7" spans="1:10" s="231" customFormat="1" ht="23.25" customHeight="1" thickBot="1">
      <c r="A7" s="266"/>
      <c r="B7" s="266"/>
      <c r="C7" s="232"/>
      <c r="D7" s="233" t="s">
        <v>201</v>
      </c>
      <c r="E7" s="234" t="s">
        <v>202</v>
      </c>
      <c r="F7" s="270"/>
    </row>
    <row r="8" spans="1:10" ht="33.75" customHeight="1" thickTop="1">
      <c r="A8" s="239" t="s">
        <v>216</v>
      </c>
      <c r="B8" s="236" t="s">
        <v>205</v>
      </c>
      <c r="C8" s="236"/>
      <c r="D8" s="254">
        <f>내역!P84</f>
        <v>30564272</v>
      </c>
      <c r="E8" s="237"/>
      <c r="F8" s="238"/>
      <c r="G8" s="240"/>
    </row>
    <row r="9" spans="1:10" ht="30" customHeight="1">
      <c r="A9" s="235" t="s">
        <v>217</v>
      </c>
      <c r="B9" s="236" t="s">
        <v>207</v>
      </c>
      <c r="C9" s="236"/>
      <c r="D9" s="254">
        <f>내역!R86</f>
        <v>33620699</v>
      </c>
      <c r="E9" s="241"/>
      <c r="F9" s="238"/>
    </row>
    <row r="10" spans="1:10" ht="30" customHeight="1">
      <c r="A10" s="235" t="s">
        <v>218</v>
      </c>
      <c r="B10" s="252" t="s">
        <v>209</v>
      </c>
      <c r="C10" s="236"/>
      <c r="D10" s="254">
        <f>내역!R89</f>
        <v>12836994</v>
      </c>
      <c r="E10" s="241"/>
      <c r="F10" s="238"/>
    </row>
    <row r="11" spans="1:10" ht="30" customHeight="1">
      <c r="A11" s="239" t="s">
        <v>219</v>
      </c>
      <c r="B11" s="236" t="s">
        <v>210</v>
      </c>
      <c r="C11" s="239"/>
      <c r="D11" s="254">
        <f>SUM(D12:D16)</f>
        <v>8850549</v>
      </c>
      <c r="E11" s="237"/>
      <c r="F11" s="238"/>
      <c r="G11" s="243"/>
      <c r="H11" s="244"/>
      <c r="I11" s="245"/>
      <c r="J11" s="246"/>
    </row>
    <row r="12" spans="1:10" ht="30" customHeight="1">
      <c r="A12" s="239"/>
      <c r="B12" s="253" t="s">
        <v>211</v>
      </c>
      <c r="C12" s="239"/>
      <c r="D12" s="237">
        <f>내역!R93</f>
        <v>7784251</v>
      </c>
      <c r="E12" s="242"/>
      <c r="F12" s="238"/>
      <c r="G12" s="243"/>
      <c r="H12" s="244"/>
      <c r="I12" s="245"/>
      <c r="J12" s="246"/>
    </row>
    <row r="13" spans="1:10" ht="30" customHeight="1">
      <c r="A13" s="239"/>
      <c r="B13" s="253" t="s">
        <v>212</v>
      </c>
      <c r="C13" s="239"/>
      <c r="D13" s="237">
        <f>내역!R95</f>
        <v>461676</v>
      </c>
      <c r="E13" s="242"/>
      <c r="F13" s="238"/>
      <c r="G13" s="243"/>
      <c r="H13" s="244"/>
      <c r="I13" s="245"/>
      <c r="J13" s="246"/>
    </row>
    <row r="14" spans="1:10" ht="30" customHeight="1">
      <c r="A14" s="239"/>
      <c r="B14" s="253" t="s">
        <v>213</v>
      </c>
      <c r="C14" s="239"/>
      <c r="D14" s="237">
        <f>내역!R97</f>
        <v>0</v>
      </c>
      <c r="E14" s="242"/>
      <c r="F14" s="238"/>
      <c r="G14" s="243"/>
      <c r="H14" s="244"/>
      <c r="I14" s="245"/>
      <c r="J14" s="246"/>
    </row>
    <row r="15" spans="1:10" ht="30" customHeight="1">
      <c r="A15" s="239"/>
      <c r="B15" s="253" t="s">
        <v>214</v>
      </c>
      <c r="C15" s="239"/>
      <c r="D15" s="237">
        <f>내역!R103</f>
        <v>0</v>
      </c>
      <c r="E15" s="242"/>
      <c r="F15" s="238"/>
      <c r="G15" s="243"/>
      <c r="H15" s="244"/>
      <c r="I15" s="245"/>
      <c r="J15" s="246"/>
    </row>
    <row r="16" spans="1:10" ht="30" customHeight="1">
      <c r="A16" s="239"/>
      <c r="B16" s="253" t="s">
        <v>215</v>
      </c>
      <c r="C16" s="239"/>
      <c r="D16" s="237">
        <f>내역!R108</f>
        <v>604622</v>
      </c>
      <c r="E16" s="242"/>
      <c r="F16" s="238"/>
      <c r="G16" s="243"/>
      <c r="H16" s="244"/>
      <c r="I16" s="245"/>
      <c r="J16" s="246"/>
    </row>
    <row r="17" spans="1:10" ht="30" customHeight="1">
      <c r="A17" s="239"/>
      <c r="B17" s="236" t="s">
        <v>220</v>
      </c>
      <c r="C17" s="239"/>
      <c r="D17" s="254">
        <f>SUM(D8:D11)-872514</f>
        <v>85000000</v>
      </c>
      <c r="E17" s="242"/>
      <c r="F17" s="443" t="s">
        <v>262</v>
      </c>
      <c r="G17" s="243"/>
      <c r="H17" s="244"/>
      <c r="I17" s="245"/>
      <c r="J17" s="246"/>
    </row>
    <row r="18" spans="1:10" ht="30" customHeight="1">
      <c r="A18" s="239" t="s">
        <v>221</v>
      </c>
      <c r="B18" s="236" t="s">
        <v>203</v>
      </c>
      <c r="C18" s="236"/>
      <c r="D18" s="254">
        <f>INT(D17*0.1)</f>
        <v>8500000</v>
      </c>
      <c r="E18" s="242"/>
      <c r="F18" s="238"/>
      <c r="G18" s="243"/>
      <c r="H18" s="244"/>
    </row>
    <row r="19" spans="1:10" ht="30" customHeight="1" thickBot="1">
      <c r="A19" s="235" t="s">
        <v>222</v>
      </c>
      <c r="B19" s="236" t="s">
        <v>223</v>
      </c>
      <c r="C19" s="239"/>
      <c r="D19" s="254">
        <f>SUM(D17:D18)</f>
        <v>93500000</v>
      </c>
      <c r="E19" s="242"/>
      <c r="F19" s="238"/>
      <c r="G19" s="243"/>
      <c r="H19" s="244"/>
      <c r="I19" s="246"/>
    </row>
    <row r="20" spans="1:10" ht="30" customHeight="1" thickTop="1" thickBot="1">
      <c r="A20" s="260" t="s">
        <v>204</v>
      </c>
      <c r="B20" s="260"/>
      <c r="C20" s="247"/>
      <c r="D20" s="261">
        <f>ROUNDDOWN(D19+E19,1)</f>
        <v>93500000</v>
      </c>
      <c r="E20" s="262"/>
      <c r="F20" s="248"/>
      <c r="H20" s="249"/>
    </row>
    <row r="21" spans="1:10">
      <c r="H21" s="249"/>
    </row>
    <row r="22" spans="1:10">
      <c r="E22" s="250"/>
      <c r="G22" s="250"/>
      <c r="H22" s="249"/>
    </row>
    <row r="23" spans="1:10">
      <c r="E23" s="250"/>
      <c r="G23" s="240"/>
    </row>
    <row r="24" spans="1:10">
      <c r="E24" s="250"/>
      <c r="G24" s="250"/>
    </row>
    <row r="25" spans="1:10">
      <c r="G25" s="250"/>
    </row>
    <row r="27" spans="1:10">
      <c r="E27" s="240"/>
    </row>
    <row r="28" spans="1:10">
      <c r="E28" s="250"/>
      <c r="F28" s="250"/>
      <c r="G28" s="240"/>
      <c r="H28" s="240"/>
    </row>
    <row r="29" spans="1:10">
      <c r="E29" s="240"/>
      <c r="G29" s="240"/>
      <c r="H29" s="240"/>
    </row>
    <row r="30" spans="1:10">
      <c r="E30" s="250"/>
      <c r="F30" s="250"/>
      <c r="G30" s="251"/>
      <c r="H30" s="251"/>
    </row>
    <row r="31" spans="1:10">
      <c r="E31" s="240"/>
    </row>
    <row r="32" spans="1:10">
      <c r="E32" s="250"/>
      <c r="F32" s="250"/>
      <c r="H32" s="251"/>
    </row>
    <row r="34" spans="8:8">
      <c r="H34" s="240"/>
    </row>
  </sheetData>
  <mergeCells count="7">
    <mergeCell ref="A20:B20"/>
    <mergeCell ref="D20:E20"/>
    <mergeCell ref="A1:F1"/>
    <mergeCell ref="A3:D4"/>
    <mergeCell ref="A6:B7"/>
    <mergeCell ref="D6:E6"/>
    <mergeCell ref="F6:F7"/>
  </mergeCells>
  <phoneticPr fontId="41" type="noConversion"/>
  <printOptions horizontalCentered="1"/>
  <pageMargins left="0.59055118110236227" right="0.59055118110236227" top="0.98425196850393704" bottom="0.74803149606299213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Y117"/>
  <sheetViews>
    <sheetView tabSelected="1" view="pageBreakPreview" zoomScaleNormal="100" zoomScaleSheetLayoutView="100" workbookViewId="0">
      <selection activeCell="J10" sqref="J10"/>
    </sheetView>
  </sheetViews>
  <sheetFormatPr defaultRowHeight="24" customHeight="1"/>
  <cols>
    <col min="1" max="1" width="2.625" style="1" customWidth="1"/>
    <col min="2" max="2" width="2.625" style="2" customWidth="1"/>
    <col min="3" max="3" width="7.625" style="2" customWidth="1"/>
    <col min="4" max="4" width="8.125" style="2" customWidth="1"/>
    <col min="5" max="5" width="1.625" style="1" customWidth="1"/>
    <col min="6" max="6" width="3.625" style="1" customWidth="1"/>
    <col min="7" max="7" width="3.25" style="1" bestFit="1" customWidth="1"/>
    <col min="8" max="8" width="5.25" style="1" bestFit="1" customWidth="1"/>
    <col min="9" max="9" width="2.125" style="1" customWidth="1"/>
    <col min="10" max="10" width="4.875" style="1" customWidth="1"/>
    <col min="11" max="11" width="2.125" style="1" customWidth="1"/>
    <col min="12" max="12" width="5.25" style="1" customWidth="1"/>
    <col min="13" max="13" width="6.25" style="1" bestFit="1" customWidth="1"/>
    <col min="14" max="14" width="2" style="1" customWidth="1"/>
    <col min="15" max="15" width="7" style="1" customWidth="1"/>
    <col min="16" max="16" width="6" style="1" customWidth="1"/>
    <col min="17" max="17" width="6.875" style="1" customWidth="1"/>
    <col min="18" max="18" width="5.875" style="1" bestFit="1" customWidth="1"/>
    <col min="19" max="19" width="6.375" style="1" bestFit="1" customWidth="1"/>
    <col min="20" max="20" width="7.125" style="1" customWidth="1"/>
    <col min="21" max="21" width="9" style="1"/>
    <col min="22" max="22" width="9.125" style="1" bestFit="1" customWidth="1"/>
    <col min="23" max="23" width="10.25" style="1" bestFit="1" customWidth="1"/>
    <col min="24" max="24" width="12.5" style="1" bestFit="1" customWidth="1"/>
    <col min="25" max="25" width="10.25" style="1" bestFit="1" customWidth="1"/>
    <col min="26" max="16384" width="9" style="1"/>
  </cols>
  <sheetData>
    <row r="1" spans="1:25" ht="30.75" customHeight="1">
      <c r="A1" s="63" t="s">
        <v>185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5" ht="15.75" customHeight="1"/>
    <row r="3" spans="1:25" ht="18.75" customHeight="1"/>
    <row r="4" spans="1:25" ht="14.25">
      <c r="A4" s="3" t="s">
        <v>1</v>
      </c>
      <c r="E4" s="4" t="s">
        <v>2</v>
      </c>
      <c r="F4" s="430" t="s">
        <v>264</v>
      </c>
      <c r="G4" s="3"/>
    </row>
    <row r="5" spans="1:25" ht="15" customHeight="1">
      <c r="S5" s="1" t="s">
        <v>3</v>
      </c>
    </row>
    <row r="6" spans="1:25" ht="14.25">
      <c r="A6" s="3" t="s">
        <v>4</v>
      </c>
      <c r="F6" s="322"/>
      <c r="G6" s="322"/>
      <c r="H6" s="322"/>
      <c r="I6" s="322"/>
    </row>
    <row r="7" spans="1:25" ht="24" customHeight="1">
      <c r="B7" s="2" t="s">
        <v>5</v>
      </c>
      <c r="E7" s="4" t="s">
        <v>2</v>
      </c>
      <c r="F7" s="323">
        <f>SUM(F8:I10)</f>
        <v>1200000000</v>
      </c>
      <c r="G7" s="323"/>
      <c r="H7" s="323"/>
      <c r="I7" s="323"/>
      <c r="J7" s="1" t="s">
        <v>6</v>
      </c>
      <c r="L7" s="133"/>
    </row>
    <row r="8" spans="1:25" ht="18" customHeight="1">
      <c r="B8" s="2" t="s">
        <v>23</v>
      </c>
      <c r="C8" s="134" t="s">
        <v>226</v>
      </c>
      <c r="E8" s="1" t="s">
        <v>24</v>
      </c>
      <c r="F8" s="324">
        <v>1200000000</v>
      </c>
      <c r="G8" s="324"/>
      <c r="H8" s="324"/>
      <c r="I8" s="324"/>
      <c r="J8" s="1" t="s">
        <v>6</v>
      </c>
      <c r="K8" s="133"/>
      <c r="O8" s="133"/>
    </row>
    <row r="9" spans="1:25" ht="18" customHeight="1">
      <c r="C9" s="134"/>
      <c r="F9" s="324"/>
      <c r="G9" s="324"/>
      <c r="H9" s="324"/>
      <c r="I9" s="324"/>
      <c r="V9" s="130"/>
    </row>
    <row r="10" spans="1:25" ht="18" customHeight="1">
      <c r="C10" s="134"/>
      <c r="F10" s="324"/>
      <c r="G10" s="324"/>
      <c r="H10" s="324"/>
      <c r="I10" s="324"/>
    </row>
    <row r="11" spans="1:25" ht="14.25" customHeight="1">
      <c r="F11" s="324"/>
      <c r="G11" s="324"/>
      <c r="H11" s="324"/>
      <c r="I11" s="324"/>
    </row>
    <row r="12" spans="1:25" ht="24" customHeight="1">
      <c r="B12" s="2" t="s">
        <v>158</v>
      </c>
      <c r="E12" s="4" t="s">
        <v>2</v>
      </c>
      <c r="F12" s="67" t="s">
        <v>156</v>
      </c>
      <c r="G12" s="67"/>
      <c r="H12" s="67"/>
      <c r="I12" s="67"/>
      <c r="J12" s="67"/>
      <c r="K12" s="67"/>
      <c r="L12" s="67"/>
      <c r="M12" s="67"/>
      <c r="N12" s="67"/>
    </row>
    <row r="13" spans="1:25" ht="24" customHeight="1">
      <c r="B13" s="2" t="s">
        <v>157</v>
      </c>
      <c r="E13" s="4" t="s">
        <v>2</v>
      </c>
      <c r="F13" s="1" t="s">
        <v>7</v>
      </c>
      <c r="H13" s="6">
        <v>6</v>
      </c>
      <c r="I13" s="1" t="s">
        <v>132</v>
      </c>
      <c r="K13" s="5"/>
    </row>
    <row r="14" spans="1:25" ht="24" customHeight="1">
      <c r="E14" s="4"/>
      <c r="F14" s="26"/>
      <c r="G14" s="27"/>
      <c r="H14" s="27"/>
      <c r="I14" s="27"/>
      <c r="J14" s="27"/>
      <c r="K14" s="27"/>
      <c r="L14" s="27"/>
      <c r="M14" s="27"/>
      <c r="N14" s="27"/>
      <c r="O14" s="27"/>
      <c r="P14" s="7"/>
      <c r="Q14" s="7"/>
      <c r="R14" s="7"/>
      <c r="S14" s="7"/>
      <c r="T14" s="7"/>
    </row>
    <row r="15" spans="1:25" ht="24" customHeight="1">
      <c r="E15" s="4"/>
      <c r="F15" s="4"/>
      <c r="G15" s="4"/>
      <c r="H15" s="145"/>
      <c r="M15" s="23"/>
    </row>
    <row r="16" spans="1:25" ht="12" customHeight="1">
      <c r="E16" s="4"/>
      <c r="F16" s="4"/>
      <c r="G16" s="4"/>
      <c r="H16" s="83"/>
      <c r="I16" s="8"/>
      <c r="M16" s="23"/>
      <c r="W16" s="9"/>
      <c r="X16" s="9"/>
      <c r="Y16" s="10"/>
    </row>
    <row r="17" spans="1:21" ht="24" customHeight="1">
      <c r="A17" s="3" t="s">
        <v>227</v>
      </c>
    </row>
    <row r="18" spans="1:21" ht="24" customHeight="1">
      <c r="B18" s="394" t="s">
        <v>228</v>
      </c>
      <c r="C18" s="26"/>
      <c r="D18" s="26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</row>
    <row r="19" spans="1:21" ht="24" customHeight="1">
      <c r="B19" s="134" t="s">
        <v>224</v>
      </c>
      <c r="K19" s="4" t="s">
        <v>189</v>
      </c>
      <c r="L19" s="4"/>
      <c r="O19" s="1">
        <v>132</v>
      </c>
      <c r="P19" s="133" t="s">
        <v>229</v>
      </c>
    </row>
    <row r="20" spans="1:21" s="76" customFormat="1" ht="15" customHeight="1">
      <c r="C20" s="217" t="s">
        <v>101</v>
      </c>
      <c r="D20" s="217"/>
      <c r="E20" s="217"/>
      <c r="F20" s="218"/>
      <c r="G20" s="218"/>
      <c r="H20" s="218"/>
      <c r="I20" s="218"/>
      <c r="J20" s="218"/>
      <c r="K20" s="329" t="s">
        <v>102</v>
      </c>
      <c r="L20" s="330"/>
      <c r="M20" s="329" t="s">
        <v>135</v>
      </c>
      <c r="N20" s="330"/>
      <c r="O20" s="327" t="s">
        <v>128</v>
      </c>
      <c r="P20" s="333" t="s">
        <v>103</v>
      </c>
      <c r="Q20" s="334"/>
      <c r="R20" s="335"/>
      <c r="S20" s="327" t="s">
        <v>104</v>
      </c>
      <c r="T20" s="327" t="s">
        <v>194</v>
      </c>
      <c r="U20" s="77"/>
    </row>
    <row r="21" spans="1:21" s="76" customFormat="1" ht="15" customHeight="1">
      <c r="C21" s="219" t="s">
        <v>105</v>
      </c>
      <c r="D21" s="220" t="s">
        <v>106</v>
      </c>
      <c r="E21" s="220"/>
      <c r="F21" s="221"/>
      <c r="G21" s="221"/>
      <c r="H21" s="221"/>
      <c r="I21" s="221"/>
      <c r="J21" s="221"/>
      <c r="K21" s="331"/>
      <c r="L21" s="332"/>
      <c r="M21" s="331"/>
      <c r="N21" s="332"/>
      <c r="O21" s="328"/>
      <c r="P21" s="222" t="s">
        <v>107</v>
      </c>
      <c r="Q21" s="222" t="s">
        <v>108</v>
      </c>
      <c r="R21" s="222" t="s">
        <v>109</v>
      </c>
      <c r="S21" s="328"/>
      <c r="T21" s="328"/>
    </row>
    <row r="22" spans="1:21" s="76" customFormat="1" ht="15" customHeight="1">
      <c r="C22" s="319" t="s">
        <v>148</v>
      </c>
      <c r="D22" s="405" t="s">
        <v>242</v>
      </c>
      <c r="E22" s="405"/>
      <c r="F22" s="406"/>
      <c r="G22" s="406"/>
      <c r="H22" s="406"/>
      <c r="I22" s="406"/>
      <c r="J22" s="406"/>
      <c r="K22" s="405" t="s">
        <v>110</v>
      </c>
      <c r="L22" s="405"/>
      <c r="M22" s="325">
        <v>7</v>
      </c>
      <c r="N22" s="326"/>
      <c r="O22" s="169">
        <v>1</v>
      </c>
      <c r="P22" s="181"/>
      <c r="Q22" s="182"/>
      <c r="R22" s="183"/>
      <c r="S22" s="170">
        <f>F56</f>
        <v>0.2661</v>
      </c>
      <c r="T22" s="420">
        <f>ROUND(M22*O22*IF(P22=0,1,P22)*IF(Q22=0,1,Q22)*IF(R22=0,1,R22)*IF(S22=0,1,S22),1)</f>
        <v>1.9</v>
      </c>
    </row>
    <row r="23" spans="1:21" s="76" customFormat="1" ht="15" customHeight="1">
      <c r="C23" s="320"/>
      <c r="D23" s="172" t="s">
        <v>243</v>
      </c>
      <c r="E23" s="173"/>
      <c r="F23" s="173"/>
      <c r="G23" s="173"/>
      <c r="H23" s="173"/>
      <c r="I23" s="173"/>
      <c r="J23" s="173"/>
      <c r="K23" s="172" t="s">
        <v>110</v>
      </c>
      <c r="L23" s="410"/>
      <c r="M23" s="305">
        <v>20.5</v>
      </c>
      <c r="N23" s="306"/>
      <c r="O23" s="179">
        <v>1</v>
      </c>
      <c r="P23" s="184"/>
      <c r="Q23" s="185"/>
      <c r="R23" s="186"/>
      <c r="S23" s="174">
        <f>F56</f>
        <v>0.2661</v>
      </c>
      <c r="T23" s="175">
        <f>ROUND(M23*O23*IF(P23=0,1,P23)*IF(Q23=0,1,Q23)*IF(R23=0,1,R23)*IF(S23=0,1,S23),1)</f>
        <v>5.5</v>
      </c>
    </row>
    <row r="24" spans="1:21" s="76" customFormat="1" ht="15" customHeight="1">
      <c r="C24" s="320"/>
      <c r="D24" s="407" t="s">
        <v>244</v>
      </c>
      <c r="E24" s="408"/>
      <c r="F24" s="408"/>
      <c r="G24" s="408"/>
      <c r="H24" s="408"/>
      <c r="I24" s="408"/>
      <c r="J24" s="408"/>
      <c r="K24" s="409" t="s">
        <v>110</v>
      </c>
      <c r="L24" s="408"/>
      <c r="M24" s="411">
        <v>54.6</v>
      </c>
      <c r="N24" s="412"/>
      <c r="O24" s="399">
        <v>1</v>
      </c>
      <c r="P24" s="413"/>
      <c r="Q24" s="401"/>
      <c r="R24" s="402"/>
      <c r="S24" s="403">
        <f>F56</f>
        <v>0.2661</v>
      </c>
      <c r="T24" s="421">
        <f>ROUND(M24*O24*IF(P24=0,1,P24)*IF(Q24=0,1,Q24)*IF(R24=0,1,R24)*IF(S24=0,1,S24),1)</f>
        <v>14.5</v>
      </c>
    </row>
    <row r="25" spans="1:21" s="76" customFormat="1" ht="15" customHeight="1">
      <c r="C25" s="321"/>
      <c r="D25" s="315" t="s">
        <v>188</v>
      </c>
      <c r="E25" s="316"/>
      <c r="F25" s="316"/>
      <c r="G25" s="316"/>
      <c r="H25" s="316"/>
      <c r="I25" s="316"/>
      <c r="J25" s="317"/>
      <c r="K25" s="315"/>
      <c r="L25" s="318"/>
      <c r="M25" s="257"/>
      <c r="N25" s="258"/>
      <c r="O25" s="414"/>
      <c r="P25" s="415"/>
      <c r="Q25" s="416"/>
      <c r="R25" s="417"/>
      <c r="S25" s="418"/>
      <c r="T25" s="419">
        <f>SUM(T22:T24)</f>
        <v>21.9</v>
      </c>
    </row>
    <row r="26" spans="1:21" s="76" customFormat="1" ht="16.5" customHeight="1">
      <c r="C26" s="319" t="s">
        <v>149</v>
      </c>
      <c r="D26" s="167" t="s">
        <v>112</v>
      </c>
      <c r="E26" s="167"/>
      <c r="F26" s="168"/>
      <c r="G26" s="168"/>
      <c r="H26" s="168"/>
      <c r="I26" s="168"/>
      <c r="J26" s="168"/>
      <c r="K26" s="167" t="s">
        <v>110</v>
      </c>
      <c r="L26" s="167"/>
      <c r="M26" s="325">
        <v>107.7</v>
      </c>
      <c r="N26" s="326"/>
      <c r="O26" s="169">
        <v>1</v>
      </c>
      <c r="P26" s="181">
        <v>0.8</v>
      </c>
      <c r="Q26" s="182"/>
      <c r="R26" s="183"/>
      <c r="S26" s="174">
        <f>F56</f>
        <v>0.2661</v>
      </c>
      <c r="T26" s="171">
        <f t="shared" ref="T26:T44" si="0">ROUND(M26*O26*IF(P26=0,1,P26)*IF(Q26=0,1,Q26)*IF(R26=0,1,R26)*IF(S26=0,1,S26),1)</f>
        <v>22.9</v>
      </c>
    </row>
    <row r="27" spans="1:21" s="76" customFormat="1" ht="16.5" customHeight="1">
      <c r="C27" s="320"/>
      <c r="D27" s="172" t="s">
        <v>113</v>
      </c>
      <c r="E27" s="172"/>
      <c r="F27" s="173"/>
      <c r="G27" s="173"/>
      <c r="H27" s="173"/>
      <c r="I27" s="173"/>
      <c r="J27" s="173"/>
      <c r="K27" s="172" t="s">
        <v>151</v>
      </c>
      <c r="L27" s="172"/>
      <c r="M27" s="305">
        <v>2.2000000000000002</v>
      </c>
      <c r="N27" s="306"/>
      <c r="O27" s="178">
        <f>O19</f>
        <v>132</v>
      </c>
      <c r="P27" s="184">
        <f>T49</f>
        <v>0.8</v>
      </c>
      <c r="Q27" s="185">
        <f>T50</f>
        <v>1</v>
      </c>
      <c r="R27" s="186"/>
      <c r="S27" s="174">
        <f>F56</f>
        <v>0.2661</v>
      </c>
      <c r="T27" s="175">
        <f t="shared" si="0"/>
        <v>61.8</v>
      </c>
    </row>
    <row r="28" spans="1:21" s="76" customFormat="1" ht="16.5" customHeight="1">
      <c r="C28" s="320"/>
      <c r="D28" s="172" t="s">
        <v>114</v>
      </c>
      <c r="E28" s="172"/>
      <c r="F28" s="173"/>
      <c r="G28" s="173"/>
      <c r="H28" s="173"/>
      <c r="I28" s="173"/>
      <c r="J28" s="173"/>
      <c r="K28" s="172" t="s">
        <v>152</v>
      </c>
      <c r="L28" s="172"/>
      <c r="M28" s="305">
        <v>1.8</v>
      </c>
      <c r="N28" s="306"/>
      <c r="O28" s="179">
        <v>6</v>
      </c>
      <c r="P28" s="184"/>
      <c r="Q28" s="185"/>
      <c r="R28" s="186"/>
      <c r="S28" s="174">
        <f>F56</f>
        <v>0.2661</v>
      </c>
      <c r="T28" s="175">
        <f t="shared" si="0"/>
        <v>2.9</v>
      </c>
    </row>
    <row r="29" spans="1:21" s="76" customFormat="1" ht="16.5" customHeight="1">
      <c r="C29" s="320"/>
      <c r="D29" s="172" t="s">
        <v>115</v>
      </c>
      <c r="E29" s="172"/>
      <c r="F29" s="173"/>
      <c r="G29" s="173"/>
      <c r="H29" s="173"/>
      <c r="I29" s="173"/>
      <c r="J29" s="173"/>
      <c r="K29" s="172" t="s">
        <v>152</v>
      </c>
      <c r="L29" s="172"/>
      <c r="M29" s="305">
        <v>11</v>
      </c>
      <c r="N29" s="306"/>
      <c r="O29" s="179">
        <f>$O$28</f>
        <v>6</v>
      </c>
      <c r="P29" s="184"/>
      <c r="Q29" s="185">
        <f>T50</f>
        <v>1</v>
      </c>
      <c r="R29" s="186"/>
      <c r="S29" s="174">
        <f>F56</f>
        <v>0.2661</v>
      </c>
      <c r="T29" s="175">
        <f t="shared" si="0"/>
        <v>17.600000000000001</v>
      </c>
    </row>
    <row r="30" spans="1:21" s="76" customFormat="1" ht="16.5" customHeight="1">
      <c r="C30" s="320"/>
      <c r="D30" s="172" t="s">
        <v>116</v>
      </c>
      <c r="E30" s="172"/>
      <c r="F30" s="173"/>
      <c r="G30" s="173"/>
      <c r="H30" s="173"/>
      <c r="I30" s="173"/>
      <c r="J30" s="173"/>
      <c r="K30" s="172" t="s">
        <v>152</v>
      </c>
      <c r="L30" s="172"/>
      <c r="M30" s="305">
        <v>6.4</v>
      </c>
      <c r="N30" s="306"/>
      <c r="O30" s="179">
        <f>$O$28</f>
        <v>6</v>
      </c>
      <c r="P30" s="184">
        <f>T49</f>
        <v>0.8</v>
      </c>
      <c r="Q30" s="185">
        <f>T50</f>
        <v>1</v>
      </c>
      <c r="R30" s="186">
        <f>T51</f>
        <v>1</v>
      </c>
      <c r="S30" s="174">
        <f>F56</f>
        <v>0.2661</v>
      </c>
      <c r="T30" s="175">
        <f t="shared" si="0"/>
        <v>8.1999999999999993</v>
      </c>
    </row>
    <row r="31" spans="1:21" s="76" customFormat="1" ht="16.5" customHeight="1">
      <c r="C31" s="320"/>
      <c r="D31" s="172" t="s">
        <v>117</v>
      </c>
      <c r="E31" s="172"/>
      <c r="F31" s="173"/>
      <c r="G31" s="173"/>
      <c r="H31" s="173"/>
      <c r="I31" s="173"/>
      <c r="J31" s="173"/>
      <c r="K31" s="172" t="s">
        <v>152</v>
      </c>
      <c r="L31" s="172"/>
      <c r="M31" s="305">
        <v>5</v>
      </c>
      <c r="N31" s="306"/>
      <c r="O31" s="179">
        <f>$O$28</f>
        <v>6</v>
      </c>
      <c r="P31" s="184"/>
      <c r="Q31" s="185">
        <f>T50</f>
        <v>1</v>
      </c>
      <c r="R31" s="186"/>
      <c r="S31" s="174">
        <f>F56</f>
        <v>0.2661</v>
      </c>
      <c r="T31" s="175">
        <f t="shared" si="0"/>
        <v>8</v>
      </c>
    </row>
    <row r="32" spans="1:21" s="76" customFormat="1" ht="16.5" customHeight="1">
      <c r="C32" s="320"/>
      <c r="D32" s="172" t="s">
        <v>118</v>
      </c>
      <c r="E32" s="172"/>
      <c r="F32" s="173"/>
      <c r="G32" s="173"/>
      <c r="H32" s="173"/>
      <c r="I32" s="173"/>
      <c r="J32" s="173"/>
      <c r="K32" s="172" t="s">
        <v>152</v>
      </c>
      <c r="L32" s="172"/>
      <c r="M32" s="305">
        <v>8.1999999999999993</v>
      </c>
      <c r="N32" s="306"/>
      <c r="O32" s="179">
        <f>$O$28</f>
        <v>6</v>
      </c>
      <c r="P32" s="190"/>
      <c r="Q32" s="185"/>
      <c r="R32" s="186">
        <f>T51</f>
        <v>1</v>
      </c>
      <c r="S32" s="174">
        <f>F56</f>
        <v>0.2661</v>
      </c>
      <c r="T32" s="175">
        <f t="shared" si="0"/>
        <v>13.1</v>
      </c>
    </row>
    <row r="33" spans="1:21" s="76" customFormat="1" ht="16.5" customHeight="1">
      <c r="C33" s="320"/>
      <c r="D33" s="172" t="s">
        <v>119</v>
      </c>
      <c r="E33" s="172"/>
      <c r="F33" s="173"/>
      <c r="G33" s="173"/>
      <c r="H33" s="173"/>
      <c r="I33" s="173"/>
      <c r="J33" s="173"/>
      <c r="K33" s="172" t="s">
        <v>152</v>
      </c>
      <c r="L33" s="172"/>
      <c r="M33" s="305">
        <v>10.5</v>
      </c>
      <c r="N33" s="306"/>
      <c r="O33" s="179">
        <f>$O$28</f>
        <v>6</v>
      </c>
      <c r="P33" s="190"/>
      <c r="Q33" s="185"/>
      <c r="R33" s="186">
        <f>T51</f>
        <v>1</v>
      </c>
      <c r="S33" s="174">
        <f>F56</f>
        <v>0.2661</v>
      </c>
      <c r="T33" s="175">
        <f t="shared" si="0"/>
        <v>16.8</v>
      </c>
    </row>
    <row r="34" spans="1:21" s="76" customFormat="1" ht="16.5" customHeight="1">
      <c r="C34" s="320"/>
      <c r="D34" s="172" t="s">
        <v>120</v>
      </c>
      <c r="E34" s="172"/>
      <c r="F34" s="173"/>
      <c r="G34" s="173"/>
      <c r="H34" s="173"/>
      <c r="I34" s="173"/>
      <c r="J34" s="173"/>
      <c r="K34" s="172" t="s">
        <v>152</v>
      </c>
      <c r="L34" s="172"/>
      <c r="M34" s="305">
        <v>2.6</v>
      </c>
      <c r="N34" s="306"/>
      <c r="O34" s="179">
        <f>$O$28</f>
        <v>6</v>
      </c>
      <c r="P34" s="184"/>
      <c r="Q34" s="185"/>
      <c r="R34" s="186">
        <f>T51</f>
        <v>1</v>
      </c>
      <c r="S34" s="174">
        <f>F56</f>
        <v>0.2661</v>
      </c>
      <c r="T34" s="175">
        <f t="shared" si="0"/>
        <v>4.2</v>
      </c>
    </row>
    <row r="35" spans="1:21" s="76" customFormat="1" ht="16.5" customHeight="1">
      <c r="C35" s="320"/>
      <c r="D35" s="172" t="s">
        <v>121</v>
      </c>
      <c r="E35" s="172"/>
      <c r="F35" s="173"/>
      <c r="G35" s="173"/>
      <c r="H35" s="173"/>
      <c r="I35" s="173"/>
      <c r="J35" s="173"/>
      <c r="K35" s="172" t="s">
        <v>152</v>
      </c>
      <c r="L35" s="172"/>
      <c r="M35" s="305">
        <v>13.4</v>
      </c>
      <c r="N35" s="306"/>
      <c r="O35" s="179">
        <f>$O$28</f>
        <v>6</v>
      </c>
      <c r="P35" s="190">
        <v>0.8</v>
      </c>
      <c r="Q35" s="185"/>
      <c r="R35" s="186"/>
      <c r="S35" s="174">
        <f>F56</f>
        <v>0.2661</v>
      </c>
      <c r="T35" s="175">
        <f t="shared" si="0"/>
        <v>17.100000000000001</v>
      </c>
    </row>
    <row r="36" spans="1:21" s="76" customFormat="1" ht="16.5" customHeight="1">
      <c r="C36" s="320"/>
      <c r="D36" s="172" t="s">
        <v>122</v>
      </c>
      <c r="E36" s="172"/>
      <c r="F36" s="173"/>
      <c r="G36" s="173"/>
      <c r="H36" s="173"/>
      <c r="I36" s="173"/>
      <c r="J36" s="173"/>
      <c r="K36" s="172" t="s">
        <v>111</v>
      </c>
      <c r="L36" s="172"/>
      <c r="M36" s="305">
        <v>5.2</v>
      </c>
      <c r="N36" s="306"/>
      <c r="O36" s="179">
        <v>0</v>
      </c>
      <c r="P36" s="184"/>
      <c r="Q36" s="185"/>
      <c r="R36" s="186"/>
      <c r="S36" s="174">
        <f>F56</f>
        <v>0.2661</v>
      </c>
      <c r="T36" s="175">
        <f t="shared" si="0"/>
        <v>0</v>
      </c>
    </row>
    <row r="37" spans="1:21" s="76" customFormat="1" ht="16.5" customHeight="1">
      <c r="C37" s="320"/>
      <c r="D37" s="172" t="s">
        <v>123</v>
      </c>
      <c r="E37" s="172"/>
      <c r="F37" s="173"/>
      <c r="G37" s="173"/>
      <c r="H37" s="173"/>
      <c r="I37" s="173"/>
      <c r="J37" s="173"/>
      <c r="K37" s="172" t="s">
        <v>110</v>
      </c>
      <c r="L37" s="172"/>
      <c r="M37" s="305">
        <v>6</v>
      </c>
      <c r="N37" s="306"/>
      <c r="O37" s="179">
        <v>1</v>
      </c>
      <c r="P37" s="184"/>
      <c r="Q37" s="185"/>
      <c r="R37" s="186"/>
      <c r="S37" s="174">
        <f>F56</f>
        <v>0.2661</v>
      </c>
      <c r="T37" s="175">
        <f t="shared" si="0"/>
        <v>1.6</v>
      </c>
    </row>
    <row r="38" spans="1:21" s="76" customFormat="1" ht="16.5" customHeight="1">
      <c r="C38" s="320"/>
      <c r="D38" s="172" t="s">
        <v>124</v>
      </c>
      <c r="E38" s="172"/>
      <c r="F38" s="173"/>
      <c r="G38" s="173"/>
      <c r="H38" s="173"/>
      <c r="I38" s="173"/>
      <c r="J38" s="173"/>
      <c r="K38" s="172" t="s">
        <v>152</v>
      </c>
      <c r="L38" s="172"/>
      <c r="M38" s="305">
        <v>1.5</v>
      </c>
      <c r="N38" s="306"/>
      <c r="O38" s="179">
        <f>$O$28</f>
        <v>6</v>
      </c>
      <c r="P38" s="184"/>
      <c r="Q38" s="185"/>
      <c r="R38" s="186"/>
      <c r="S38" s="174">
        <f>F56</f>
        <v>0.2661</v>
      </c>
      <c r="T38" s="175">
        <f t="shared" si="0"/>
        <v>2.4</v>
      </c>
    </row>
    <row r="39" spans="1:21" s="76" customFormat="1" ht="16.5" customHeight="1">
      <c r="C39" s="320"/>
      <c r="D39" s="172" t="s">
        <v>125</v>
      </c>
      <c r="E39" s="172"/>
      <c r="F39" s="173"/>
      <c r="G39" s="173"/>
      <c r="H39" s="173"/>
      <c r="I39" s="173"/>
      <c r="J39" s="173"/>
      <c r="K39" s="172" t="s">
        <v>153</v>
      </c>
      <c r="L39" s="172"/>
      <c r="M39" s="305">
        <v>6.9</v>
      </c>
      <c r="N39" s="306"/>
      <c r="O39" s="179">
        <f>ROUNDDOWN(O28/12,1)</f>
        <v>0.5</v>
      </c>
      <c r="P39" s="190"/>
      <c r="Q39" s="185"/>
      <c r="R39" s="186"/>
      <c r="S39" s="174">
        <f>F56</f>
        <v>0.2661</v>
      </c>
      <c r="T39" s="175">
        <f t="shared" si="0"/>
        <v>0.9</v>
      </c>
    </row>
    <row r="40" spans="1:21" s="76" customFormat="1" ht="16.5" customHeight="1">
      <c r="C40" s="320"/>
      <c r="D40" s="172" t="s">
        <v>236</v>
      </c>
      <c r="E40" s="397"/>
      <c r="F40" s="398"/>
      <c r="G40" s="398"/>
      <c r="H40" s="398"/>
      <c r="I40" s="398"/>
      <c r="J40" s="398"/>
      <c r="K40" s="172" t="s">
        <v>111</v>
      </c>
      <c r="L40" s="397"/>
      <c r="M40" s="305">
        <v>4.5999999999999996</v>
      </c>
      <c r="N40" s="306"/>
      <c r="O40" s="399">
        <v>0.5</v>
      </c>
      <c r="P40" s="400"/>
      <c r="Q40" s="401"/>
      <c r="R40" s="402"/>
      <c r="S40" s="174">
        <f>F56</f>
        <v>0.2661</v>
      </c>
      <c r="T40" s="175">
        <f t="shared" si="0"/>
        <v>0.6</v>
      </c>
    </row>
    <row r="41" spans="1:21" s="76" customFormat="1" ht="16.5" customHeight="1">
      <c r="C41" s="320"/>
      <c r="D41" s="164" t="s">
        <v>126</v>
      </c>
      <c r="E41" s="164"/>
      <c r="F41" s="165"/>
      <c r="G41" s="165"/>
      <c r="H41" s="165"/>
      <c r="I41" s="165"/>
      <c r="J41" s="165"/>
      <c r="K41" s="164" t="s">
        <v>154</v>
      </c>
      <c r="L41" s="164"/>
      <c r="M41" s="307">
        <v>0.8</v>
      </c>
      <c r="N41" s="308"/>
      <c r="O41" s="180">
        <f>O19</f>
        <v>132</v>
      </c>
      <c r="P41" s="191"/>
      <c r="Q41" s="188"/>
      <c r="R41" s="189"/>
      <c r="S41" s="176">
        <f>F56</f>
        <v>0.2661</v>
      </c>
      <c r="T41" s="177">
        <f t="shared" si="0"/>
        <v>28.1</v>
      </c>
    </row>
    <row r="42" spans="1:21" s="76" customFormat="1" ht="16.5" customHeight="1">
      <c r="C42" s="321"/>
      <c r="D42" s="315" t="s">
        <v>188</v>
      </c>
      <c r="E42" s="316"/>
      <c r="F42" s="316"/>
      <c r="G42" s="316"/>
      <c r="H42" s="316"/>
      <c r="I42" s="316"/>
      <c r="J42" s="317"/>
      <c r="K42" s="315"/>
      <c r="L42" s="318"/>
      <c r="M42" s="192"/>
      <c r="N42" s="193"/>
      <c r="O42" s="194"/>
      <c r="P42" s="195"/>
      <c r="Q42" s="196"/>
      <c r="R42" s="197"/>
      <c r="S42" s="198"/>
      <c r="T42" s="199">
        <f>SUM(T26:T41)</f>
        <v>206.2</v>
      </c>
    </row>
    <row r="43" spans="1:21" s="76" customFormat="1" ht="16.5" customHeight="1">
      <c r="C43" s="319" t="s">
        <v>150</v>
      </c>
      <c r="D43" s="167" t="s">
        <v>127</v>
      </c>
      <c r="E43" s="167"/>
      <c r="F43" s="168"/>
      <c r="G43" s="168"/>
      <c r="H43" s="168"/>
      <c r="I43" s="168"/>
      <c r="J43" s="168"/>
      <c r="K43" s="167" t="s">
        <v>110</v>
      </c>
      <c r="L43" s="167"/>
      <c r="M43" s="325">
        <v>25.9</v>
      </c>
      <c r="N43" s="326"/>
      <c r="O43" s="169"/>
      <c r="P43" s="181"/>
      <c r="Q43" s="182"/>
      <c r="R43" s="183"/>
      <c r="S43" s="170"/>
      <c r="T43" s="171">
        <f t="shared" si="0"/>
        <v>0</v>
      </c>
    </row>
    <row r="44" spans="1:21" s="76" customFormat="1" ht="16.5" customHeight="1">
      <c r="C44" s="320"/>
      <c r="D44" s="164" t="s">
        <v>155</v>
      </c>
      <c r="E44" s="164"/>
      <c r="F44" s="165"/>
      <c r="G44" s="165"/>
      <c r="H44" s="165"/>
      <c r="I44" s="165"/>
      <c r="J44" s="165"/>
      <c r="K44" s="164" t="s">
        <v>110</v>
      </c>
      <c r="L44" s="164"/>
      <c r="M44" s="307">
        <v>27.4</v>
      </c>
      <c r="N44" s="308"/>
      <c r="O44" s="166"/>
      <c r="P44" s="187"/>
      <c r="Q44" s="188"/>
      <c r="R44" s="189"/>
      <c r="S44" s="176"/>
      <c r="T44" s="177">
        <f t="shared" si="0"/>
        <v>0</v>
      </c>
    </row>
    <row r="45" spans="1:21" s="76" customFormat="1" ht="16.5" customHeight="1">
      <c r="C45" s="321"/>
      <c r="D45" s="315" t="s">
        <v>188</v>
      </c>
      <c r="E45" s="316"/>
      <c r="F45" s="316"/>
      <c r="G45" s="316"/>
      <c r="H45" s="316"/>
      <c r="I45" s="316"/>
      <c r="J45" s="317"/>
      <c r="K45" s="315"/>
      <c r="L45" s="318"/>
      <c r="M45" s="192"/>
      <c r="N45" s="193"/>
      <c r="O45" s="194"/>
      <c r="P45" s="195"/>
      <c r="Q45" s="196"/>
      <c r="R45" s="197"/>
      <c r="S45" s="198"/>
      <c r="T45" s="199">
        <f>SUM(T43:T44)</f>
        <v>0</v>
      </c>
    </row>
    <row r="46" spans="1:21" s="76" customFormat="1" ht="16.5" customHeight="1">
      <c r="A46" s="78"/>
      <c r="B46" s="78"/>
      <c r="C46" s="203" t="s">
        <v>129</v>
      </c>
      <c r="D46" s="204"/>
      <c r="E46" s="204"/>
      <c r="F46" s="204"/>
      <c r="G46" s="204"/>
      <c r="H46" s="204"/>
      <c r="I46" s="204"/>
      <c r="J46" s="204"/>
      <c r="K46" s="205"/>
      <c r="L46" s="206"/>
      <c r="M46" s="309"/>
      <c r="N46" s="310"/>
      <c r="O46" s="207"/>
      <c r="P46" s="208"/>
      <c r="Q46" s="209"/>
      <c r="R46" s="210"/>
      <c r="S46" s="211"/>
      <c r="T46" s="212">
        <f>INT(T45+T42+T25)</f>
        <v>228</v>
      </c>
      <c r="U46" s="77"/>
    </row>
    <row r="47" spans="1:21" s="76" customFormat="1" ht="14.25" customHeight="1">
      <c r="A47" s="78"/>
      <c r="B47" s="78"/>
      <c r="C47" s="80"/>
      <c r="D47" s="200"/>
      <c r="E47" s="200"/>
      <c r="F47" s="200"/>
      <c r="G47" s="200"/>
      <c r="H47" s="200"/>
      <c r="I47" s="200"/>
      <c r="J47" s="200"/>
      <c r="K47" s="201"/>
      <c r="L47" s="202"/>
      <c r="M47" s="87"/>
      <c r="N47" s="87"/>
      <c r="O47" s="82"/>
      <c r="P47" s="81"/>
      <c r="Q47" s="81"/>
      <c r="R47" s="81"/>
      <c r="S47" s="81"/>
      <c r="T47" s="88"/>
      <c r="U47" s="77"/>
    </row>
    <row r="48" spans="1:21" s="111" customFormat="1" ht="21.95" customHeight="1">
      <c r="A48" s="78"/>
      <c r="B48" s="78"/>
      <c r="C48" s="80"/>
      <c r="F48" s="110" t="s">
        <v>230</v>
      </c>
      <c r="G48" s="113"/>
      <c r="H48" s="109"/>
      <c r="I48" s="108"/>
      <c r="J48" s="108"/>
      <c r="K48" s="108"/>
      <c r="L48" s="107"/>
      <c r="M48" s="87"/>
      <c r="N48" s="87"/>
      <c r="O48" s="82"/>
      <c r="P48" s="81"/>
      <c r="Q48" s="81"/>
      <c r="R48" s="81"/>
      <c r="S48" s="81"/>
      <c r="T48" s="88"/>
      <c r="U48" s="106"/>
    </row>
    <row r="49" spans="1:21" s="111" customFormat="1" ht="21.95" customHeight="1">
      <c r="A49" s="78"/>
      <c r="B49" s="78"/>
      <c r="C49" s="80"/>
      <c r="E49" s="111" t="s">
        <v>237</v>
      </c>
      <c r="F49" s="110"/>
      <c r="G49" s="259"/>
      <c r="H49" s="109"/>
      <c r="I49" s="395" t="s">
        <v>231</v>
      </c>
      <c r="J49" s="395" t="s">
        <v>232</v>
      </c>
      <c r="K49" s="108"/>
      <c r="L49" s="107"/>
      <c r="M49" s="87"/>
      <c r="N49" s="87"/>
      <c r="O49" s="82"/>
      <c r="P49" s="81"/>
      <c r="Q49" s="81"/>
      <c r="R49" s="81"/>
      <c r="S49" s="81" t="s">
        <v>233</v>
      </c>
      <c r="T49" s="396">
        <v>0.8</v>
      </c>
      <c r="U49" s="106"/>
    </row>
    <row r="50" spans="1:21" s="111" customFormat="1" ht="21.95" customHeight="1">
      <c r="A50" s="78"/>
      <c r="B50" s="78"/>
      <c r="C50" s="80"/>
      <c r="E50" s="111" t="s">
        <v>238</v>
      </c>
      <c r="F50" s="110"/>
      <c r="G50" s="259"/>
      <c r="H50" s="109"/>
      <c r="I50" s="395" t="s">
        <v>231</v>
      </c>
      <c r="J50" s="395" t="s">
        <v>234</v>
      </c>
      <c r="K50" s="108"/>
      <c r="L50" s="107"/>
      <c r="M50" s="87"/>
      <c r="N50" s="87"/>
      <c r="O50" s="82"/>
      <c r="P50" s="81"/>
      <c r="Q50" s="81"/>
      <c r="R50" s="81"/>
      <c r="S50" s="81" t="s">
        <v>233</v>
      </c>
      <c r="T50" s="396">
        <v>1</v>
      </c>
      <c r="U50" s="106"/>
    </row>
    <row r="51" spans="1:21" s="111" customFormat="1" ht="21.95" customHeight="1">
      <c r="A51" s="78"/>
      <c r="B51" s="78"/>
      <c r="C51" s="80"/>
      <c r="E51" s="111" t="s">
        <v>239</v>
      </c>
      <c r="F51" s="110"/>
      <c r="G51" s="259"/>
      <c r="H51" s="109"/>
      <c r="I51" s="395" t="s">
        <v>231</v>
      </c>
      <c r="J51" s="395" t="s">
        <v>235</v>
      </c>
      <c r="K51" s="108"/>
      <c r="L51" s="107"/>
      <c r="M51" s="87"/>
      <c r="N51" s="87"/>
      <c r="O51" s="82"/>
      <c r="P51" s="81"/>
      <c r="Q51" s="81"/>
      <c r="R51" s="81"/>
      <c r="S51" s="81" t="s">
        <v>233</v>
      </c>
      <c r="T51" s="396">
        <v>1</v>
      </c>
      <c r="U51" s="106"/>
    </row>
    <row r="52" spans="1:21" s="111" customFormat="1" ht="21.95" customHeight="1">
      <c r="A52" s="78"/>
      <c r="B52" s="78"/>
      <c r="C52" s="80"/>
      <c r="D52" s="108"/>
      <c r="E52" s="108"/>
      <c r="F52" s="108"/>
      <c r="G52" s="113"/>
      <c r="H52" s="109"/>
      <c r="I52" s="108"/>
      <c r="J52" s="108"/>
      <c r="K52" s="108"/>
      <c r="L52" s="107"/>
      <c r="M52" s="312"/>
      <c r="N52" s="312"/>
      <c r="O52" s="82"/>
      <c r="P52" s="81"/>
      <c r="Q52" s="81"/>
      <c r="R52" s="81"/>
      <c r="S52" s="81"/>
      <c r="T52" s="88"/>
      <c r="U52" s="106"/>
    </row>
    <row r="53" spans="1:21" s="111" customFormat="1" ht="21.95" customHeight="1">
      <c r="A53" s="78"/>
      <c r="B53" s="78"/>
      <c r="C53" s="80"/>
      <c r="D53" s="108"/>
      <c r="E53" s="108"/>
      <c r="F53" s="108"/>
      <c r="G53" s="144"/>
      <c r="L53" s="107"/>
      <c r="M53" s="87"/>
      <c r="N53" s="87"/>
      <c r="O53" s="82"/>
      <c r="P53" s="81"/>
      <c r="Q53" s="81"/>
      <c r="R53" s="81"/>
      <c r="S53" s="81"/>
      <c r="T53" s="88"/>
    </row>
    <row r="54" spans="1:21" s="111" customFormat="1" ht="21.95" customHeight="1">
      <c r="B54" s="78"/>
      <c r="D54" s="110" t="s">
        <v>134</v>
      </c>
      <c r="E54" s="91" t="s">
        <v>22</v>
      </c>
      <c r="F54" s="79" t="s">
        <v>240</v>
      </c>
      <c r="L54" s="106"/>
      <c r="M54" s="106"/>
      <c r="N54" s="106"/>
      <c r="O54" s="78"/>
      <c r="P54" s="78"/>
      <c r="Q54" s="78"/>
      <c r="R54" s="78"/>
      <c r="S54" s="78"/>
      <c r="T54" s="78"/>
    </row>
    <row r="55" spans="1:21" s="91" customFormat="1" ht="21.95" customHeight="1">
      <c r="A55" s="66"/>
      <c r="E55" s="91" t="s">
        <v>22</v>
      </c>
      <c r="F55" s="66" t="str">
        <f>" 0.011 X "&amp;ROUNDDOWN(F7/1000000000,1)&amp;" X (1-0.0025X"&amp;ROUNDDOWN(F7/1000000000,1)&amp;") + ("&amp;O58&amp;") + 0.1X"&amp;H62&amp;" + 0.2"</f>
        <v xml:space="preserve"> 0.011 X 1.2 X (1-0.0025X1.2) + (-0.0471) + 0.1X1 + 0.2</v>
      </c>
      <c r="G55" s="66"/>
      <c r="H55" s="66"/>
      <c r="I55" s="66"/>
      <c r="J55" s="66"/>
      <c r="K55" s="66"/>
      <c r="L55" s="100"/>
      <c r="M55" s="100"/>
      <c r="N55" s="100"/>
      <c r="O55" s="100"/>
      <c r="P55" s="100"/>
      <c r="Q55" s="100"/>
      <c r="R55" s="100"/>
      <c r="S55" s="100"/>
      <c r="T55" s="100"/>
      <c r="U55" s="100"/>
    </row>
    <row r="56" spans="1:21" s="91" customFormat="1" ht="21.95" customHeight="1">
      <c r="A56" s="66"/>
      <c r="E56" s="91" t="s">
        <v>22</v>
      </c>
      <c r="F56" s="311">
        <f>ROUND(0.011*ROUNDDOWN(F7/1000000000,1)*(1-0.0025*ROUNDDOWN(F7/1000000000,1))+O58+0.1*H62+0.2,4)</f>
        <v>0.2661</v>
      </c>
      <c r="G56" s="311"/>
      <c r="H56" s="66"/>
      <c r="I56" s="66"/>
      <c r="J56" s="66"/>
      <c r="K56" s="66"/>
      <c r="L56" s="92"/>
      <c r="M56" s="93"/>
      <c r="N56" s="94"/>
      <c r="O56" s="94"/>
      <c r="P56" s="95"/>
      <c r="Q56" s="96"/>
      <c r="R56" s="95"/>
      <c r="S56" s="97"/>
      <c r="T56" s="97"/>
    </row>
    <row r="57" spans="1:21" s="91" customFormat="1" ht="21.95" customHeight="1">
      <c r="D57" s="84" t="s">
        <v>138</v>
      </c>
      <c r="E57" s="66"/>
      <c r="F57" s="66"/>
      <c r="G57" s="66"/>
      <c r="H57" s="66"/>
      <c r="I57" s="91" t="s">
        <v>22</v>
      </c>
      <c r="J57" s="66" t="s">
        <v>139</v>
      </c>
      <c r="K57" s="66"/>
      <c r="L57" s="95"/>
      <c r="M57" s="98"/>
      <c r="N57" s="98"/>
      <c r="O57" s="93"/>
      <c r="P57" s="98"/>
      <c r="Q57" s="98"/>
      <c r="R57" s="95"/>
      <c r="S57" s="99"/>
      <c r="T57" s="100"/>
    </row>
    <row r="58" spans="1:21" s="91" customFormat="1" ht="21.95" customHeight="1">
      <c r="A58" s="66"/>
      <c r="D58" s="104"/>
      <c r="I58" s="91" t="s">
        <v>22</v>
      </c>
      <c r="J58" s="66" t="str">
        <f>"("&amp;Q59&amp;"-"&amp;H13&amp;") / "&amp;Q59&amp;" X 0.1"</f>
        <v>(4.08-6) / 4.08 X 0.1</v>
      </c>
      <c r="K58" s="66"/>
      <c r="L58" s="66"/>
      <c r="M58" s="100"/>
      <c r="N58" s="91" t="s">
        <v>22</v>
      </c>
      <c r="O58" s="104">
        <f>ROUND((Q59-H13)/Q59*0.1,4)</f>
        <v>-4.7100000000000003E-2</v>
      </c>
      <c r="P58" s="104"/>
      <c r="Q58" s="100"/>
      <c r="R58" s="100"/>
      <c r="S58" s="100"/>
      <c r="T58" s="100"/>
      <c r="U58" s="100"/>
    </row>
    <row r="59" spans="1:21" s="91" customFormat="1" ht="21.95" customHeight="1">
      <c r="A59" s="66"/>
      <c r="D59" s="314" t="s">
        <v>143</v>
      </c>
      <c r="E59" s="314"/>
      <c r="F59" s="314"/>
      <c r="G59" s="313" t="s">
        <v>22</v>
      </c>
      <c r="H59" s="313">
        <v>0</v>
      </c>
      <c r="I59" s="313" t="s">
        <v>142</v>
      </c>
      <c r="J59" s="105">
        <f>F7/100000000</f>
        <v>12</v>
      </c>
      <c r="K59" s="105" t="s">
        <v>144</v>
      </c>
      <c r="L59" s="112">
        <v>0</v>
      </c>
      <c r="M59" s="313" t="s">
        <v>164</v>
      </c>
      <c r="N59" s="282" t="str">
        <f>"17 - "&amp;H59</f>
        <v>17 - 0</v>
      </c>
      <c r="O59" s="282"/>
      <c r="P59" s="282" t="s">
        <v>145</v>
      </c>
      <c r="Q59" s="283">
        <f>ROUND(H59+(J59-L59)/(J60-L60)*(17-H59),2)</f>
        <v>4.08</v>
      </c>
      <c r="R59" s="95"/>
      <c r="S59" s="101"/>
      <c r="T59" s="101"/>
      <c r="U59" s="100"/>
    </row>
    <row r="60" spans="1:21" s="91" customFormat="1" ht="21.95" customHeight="1">
      <c r="A60" s="66"/>
      <c r="D60" s="314"/>
      <c r="E60" s="314"/>
      <c r="F60" s="314"/>
      <c r="G60" s="313"/>
      <c r="H60" s="313"/>
      <c r="I60" s="313"/>
      <c r="J60" s="113">
        <v>50</v>
      </c>
      <c r="K60" s="113" t="s">
        <v>144</v>
      </c>
      <c r="L60" s="90">
        <f>L59</f>
        <v>0</v>
      </c>
      <c r="M60" s="313"/>
      <c r="N60" s="282"/>
      <c r="O60" s="282"/>
      <c r="P60" s="282"/>
      <c r="Q60" s="283"/>
      <c r="R60" s="95"/>
      <c r="S60" s="101"/>
      <c r="T60" s="101"/>
      <c r="U60" s="100"/>
    </row>
    <row r="61" spans="1:21" s="91" customFormat="1" ht="21.95" customHeight="1">
      <c r="D61" s="404" t="s">
        <v>241</v>
      </c>
      <c r="E61" s="66"/>
      <c r="F61" s="66"/>
      <c r="G61" s="66"/>
      <c r="H61" s="66"/>
      <c r="I61" s="66"/>
      <c r="J61" s="66"/>
      <c r="K61" s="66"/>
      <c r="L61" s="100"/>
      <c r="M61" s="90" t="s">
        <v>22</v>
      </c>
      <c r="N61" s="89" t="str">
        <f>FIXED(F7,0)&amp;" / "&amp;FIXED(F7,0)</f>
        <v>1,200,000,000 / 1,200,000,000</v>
      </c>
      <c r="P61" s="104"/>
      <c r="Q61" s="100"/>
      <c r="R61" s="100"/>
      <c r="S61" s="100"/>
      <c r="T61" s="100"/>
      <c r="U61" s="100"/>
    </row>
    <row r="62" spans="1:21" s="91" customFormat="1" ht="21.95" customHeight="1">
      <c r="B62" s="102"/>
      <c r="C62" s="102"/>
      <c r="D62" s="102"/>
      <c r="G62" s="66" t="s">
        <v>22</v>
      </c>
      <c r="H62" s="116">
        <f>F8/F7</f>
        <v>1</v>
      </c>
    </row>
    <row r="63" spans="1:21" s="91" customFormat="1" ht="21.95" customHeight="1">
      <c r="B63" s="425" t="s">
        <v>247</v>
      </c>
      <c r="C63" s="102"/>
      <c r="D63" s="102"/>
      <c r="G63" s="66"/>
      <c r="H63" s="116"/>
      <c r="O63" s="111"/>
    </row>
    <row r="64" spans="1:21" s="91" customFormat="1" ht="21.95" customHeight="1">
      <c r="B64" s="102"/>
      <c r="D64" s="285">
        <f>SUM(T22:T22)</f>
        <v>1.9</v>
      </c>
      <c r="E64" s="285"/>
      <c r="F64" s="91" t="s">
        <v>179</v>
      </c>
      <c r="G64" s="285">
        <f>SUM(T26:T41)</f>
        <v>206.2</v>
      </c>
      <c r="H64" s="285"/>
      <c r="I64" s="426" t="s">
        <v>0</v>
      </c>
      <c r="J64" s="427">
        <v>0.6</v>
      </c>
      <c r="K64" s="91" t="s">
        <v>179</v>
      </c>
      <c r="L64" s="285">
        <f>SUM(T43:T44)</f>
        <v>0</v>
      </c>
      <c r="M64" s="285"/>
      <c r="N64" s="91" t="s">
        <v>180</v>
      </c>
      <c r="O64" s="438">
        <f>ROUNDDOWN(D64+G64*J64+L64,0)</f>
        <v>125</v>
      </c>
      <c r="P64" s="129" t="s">
        <v>181</v>
      </c>
    </row>
    <row r="65" spans="1:24" s="91" customFormat="1" ht="21.95" customHeight="1">
      <c r="B65" s="102"/>
      <c r="C65" s="102"/>
      <c r="D65" s="287" t="s">
        <v>190</v>
      </c>
      <c r="E65" s="287"/>
      <c r="F65" s="162"/>
      <c r="G65" s="286" t="s">
        <v>191</v>
      </c>
      <c r="H65" s="286"/>
      <c r="I65" s="162"/>
      <c r="J65" s="162"/>
      <c r="K65" s="162"/>
      <c r="L65" s="286" t="s">
        <v>192</v>
      </c>
      <c r="M65" s="286"/>
    </row>
    <row r="66" spans="1:24" ht="21.95" customHeight="1">
      <c r="B66" s="2" t="s">
        <v>170</v>
      </c>
    </row>
    <row r="67" spans="1:24" ht="21.95" customHeight="1">
      <c r="B67" s="2" t="s">
        <v>186</v>
      </c>
      <c r="E67" s="1" t="s">
        <v>2</v>
      </c>
      <c r="F67" s="284">
        <f>O64</f>
        <v>125</v>
      </c>
      <c r="G67" s="284"/>
      <c r="H67" s="140" t="s">
        <v>130</v>
      </c>
      <c r="I67" s="162" t="s">
        <v>0</v>
      </c>
      <c r="J67" s="163">
        <v>0.15</v>
      </c>
      <c r="L67" s="255">
        <f>ROUND(F67*J67,0)</f>
        <v>19</v>
      </c>
      <c r="M67" s="128" t="s">
        <v>140</v>
      </c>
      <c r="N67" s="123"/>
      <c r="O67" s="439" t="s">
        <v>245</v>
      </c>
      <c r="P67" s="213"/>
      <c r="Q67" s="213"/>
      <c r="R67" s="214"/>
    </row>
    <row r="68" spans="1:24" ht="21.95" customHeight="1">
      <c r="B68" s="2" t="s">
        <v>187</v>
      </c>
      <c r="E68" s="1" t="s">
        <v>2</v>
      </c>
      <c r="F68" s="280">
        <f>O64</f>
        <v>125</v>
      </c>
      <c r="G68" s="280"/>
      <c r="H68" s="72" t="s">
        <v>130</v>
      </c>
      <c r="I68" s="71" t="s">
        <v>133</v>
      </c>
      <c r="J68" s="124">
        <f>L67</f>
        <v>19</v>
      </c>
      <c r="K68" s="12" t="s">
        <v>12</v>
      </c>
      <c r="L68" s="255">
        <f>F68-J68</f>
        <v>106</v>
      </c>
      <c r="M68" s="128" t="s">
        <v>140</v>
      </c>
      <c r="N68" s="123"/>
      <c r="O68" s="440" t="s">
        <v>246</v>
      </c>
      <c r="P68" s="215"/>
      <c r="Q68" s="215"/>
      <c r="R68" s="216"/>
    </row>
    <row r="69" spans="1:24" s="133" customFormat="1" ht="21.95" customHeight="1">
      <c r="B69" s="134"/>
      <c r="C69" s="134"/>
      <c r="D69" s="134"/>
      <c r="F69" s="143"/>
      <c r="G69" s="143"/>
      <c r="H69" s="135"/>
      <c r="I69" s="139"/>
      <c r="J69" s="124"/>
      <c r="K69" s="124"/>
      <c r="L69" s="137"/>
      <c r="M69" s="123"/>
      <c r="N69" s="123"/>
    </row>
    <row r="70" spans="1:24" s="133" customFormat="1" ht="21.95" customHeight="1">
      <c r="B70" s="134" t="s">
        <v>169</v>
      </c>
      <c r="C70" s="134"/>
      <c r="D70" s="134"/>
      <c r="F70" s="143"/>
      <c r="G70" s="143"/>
      <c r="H70" s="135"/>
      <c r="I70" s="139"/>
      <c r="J70" s="124"/>
      <c r="K70" s="124"/>
      <c r="L70" s="137"/>
      <c r="M70" s="123"/>
      <c r="N70" s="123"/>
    </row>
    <row r="71" spans="1:24" s="133" customFormat="1" ht="21.95" customHeight="1">
      <c r="B71" s="134" t="s">
        <v>171</v>
      </c>
      <c r="C71" s="134"/>
      <c r="D71" s="134"/>
      <c r="E71" s="133" t="s">
        <v>2</v>
      </c>
      <c r="F71" s="117" t="s">
        <v>175</v>
      </c>
      <c r="G71" s="143"/>
      <c r="H71" s="135"/>
      <c r="I71" s="139"/>
      <c r="J71" s="126">
        <f>L67</f>
        <v>19</v>
      </c>
      <c r="K71" s="126" t="s">
        <v>176</v>
      </c>
      <c r="L71" s="137"/>
      <c r="M71" s="131">
        <v>1.1779999999999999</v>
      </c>
      <c r="N71" s="125" t="s">
        <v>177</v>
      </c>
      <c r="P71" s="138">
        <f>ROUNDDOWN(J71/M71,0)</f>
        <v>16</v>
      </c>
      <c r="Q71" s="126" t="s">
        <v>178</v>
      </c>
      <c r="R71" s="428" t="s">
        <v>263</v>
      </c>
    </row>
    <row r="72" spans="1:24" ht="21.95" customHeight="1">
      <c r="B72" s="134" t="s">
        <v>172</v>
      </c>
      <c r="C72" s="1"/>
      <c r="D72" s="135"/>
      <c r="E72" s="133" t="s">
        <v>2</v>
      </c>
      <c r="F72" s="135" t="s">
        <v>173</v>
      </c>
      <c r="J72" s="133"/>
      <c r="K72" s="126" t="s">
        <v>176</v>
      </c>
      <c r="M72" s="131">
        <v>1</v>
      </c>
      <c r="N72" s="125" t="s">
        <v>177</v>
      </c>
      <c r="P72" s="138">
        <f>ROUNDDOWN(J72/M72,0)</f>
        <v>0</v>
      </c>
      <c r="Q72" s="126" t="s">
        <v>178</v>
      </c>
    </row>
    <row r="73" spans="1:24" s="133" customFormat="1" ht="21.95" customHeight="1">
      <c r="B73" s="134"/>
      <c r="D73" s="140"/>
      <c r="E73" s="140"/>
      <c r="F73" s="140" t="s">
        <v>174</v>
      </c>
      <c r="J73" s="142">
        <f>L68-J72</f>
        <v>106</v>
      </c>
      <c r="K73" s="126" t="s">
        <v>176</v>
      </c>
      <c r="M73" s="133">
        <v>0.80200000000000005</v>
      </c>
      <c r="N73" s="125" t="s">
        <v>177</v>
      </c>
      <c r="P73" s="138">
        <f>ROUNDDOWN(J73/M73,0)</f>
        <v>132</v>
      </c>
      <c r="Q73" s="126" t="s">
        <v>178</v>
      </c>
    </row>
    <row r="74" spans="1:24" s="133" customFormat="1" ht="21.95" customHeight="1">
      <c r="A74" s="148"/>
      <c r="B74" s="148"/>
      <c r="C74" s="161" t="s">
        <v>182</v>
      </c>
      <c r="D74" s="161"/>
      <c r="E74" s="148"/>
      <c r="F74" s="157"/>
      <c r="G74" s="157"/>
      <c r="H74" s="157"/>
      <c r="I74" s="158"/>
      <c r="J74" s="158"/>
      <c r="K74" s="158"/>
      <c r="L74" s="158"/>
      <c r="M74" s="148"/>
      <c r="N74" s="149"/>
      <c r="O74" s="160"/>
      <c r="P74" s="160"/>
      <c r="Q74" s="159"/>
      <c r="R74" s="159"/>
      <c r="S74" s="159"/>
      <c r="T74" s="148"/>
      <c r="U74" s="148"/>
      <c r="V74" s="148"/>
      <c r="W74" s="148"/>
      <c r="X74" s="148"/>
    </row>
    <row r="75" spans="1:24" s="133" customFormat="1" ht="21.95" customHeight="1">
      <c r="A75" s="148"/>
      <c r="B75" s="148"/>
      <c r="C75" s="151"/>
      <c r="D75" s="151"/>
      <c r="E75" s="152"/>
      <c r="F75" s="152"/>
      <c r="G75" s="281"/>
      <c r="H75" s="281"/>
      <c r="I75" s="281"/>
      <c r="J75" s="281" t="s">
        <v>183</v>
      </c>
      <c r="K75" s="281"/>
      <c r="L75" s="281"/>
      <c r="M75" s="281"/>
      <c r="N75" s="281"/>
      <c r="O75" s="281"/>
      <c r="P75" s="152"/>
      <c r="Q75" s="152"/>
      <c r="R75" s="152"/>
      <c r="S75" s="152"/>
      <c r="T75" s="152"/>
      <c r="U75" s="152"/>
      <c r="V75" s="152"/>
      <c r="W75" s="156"/>
      <c r="X75" s="150"/>
    </row>
    <row r="76" spans="1:24" s="133" customFormat="1" ht="21.95" customHeight="1">
      <c r="A76" s="148"/>
      <c r="B76" s="148"/>
      <c r="C76" s="151"/>
      <c r="E76" s="147"/>
      <c r="F76" s="152"/>
      <c r="G76" s="153"/>
      <c r="H76" s="154"/>
      <c r="I76" s="154"/>
      <c r="J76" s="154"/>
      <c r="K76" s="154"/>
      <c r="L76" s="154"/>
      <c r="M76" s="154"/>
      <c r="N76" s="154"/>
      <c r="O76" s="155"/>
      <c r="P76" s="152"/>
      <c r="Q76" s="146"/>
      <c r="R76" s="126"/>
      <c r="V76" s="148"/>
      <c r="W76" s="148"/>
      <c r="X76" s="148"/>
    </row>
    <row r="77" spans="1:24" s="133" customFormat="1" ht="21.95" customHeight="1">
      <c r="A77" s="148"/>
      <c r="B77" s="148"/>
      <c r="C77" s="151"/>
      <c r="E77" s="147" t="s">
        <v>184</v>
      </c>
      <c r="F77" s="152"/>
      <c r="G77" s="153"/>
      <c r="H77" s="154"/>
      <c r="I77" s="154"/>
      <c r="J77" s="154"/>
      <c r="K77" s="154"/>
      <c r="L77" s="154"/>
      <c r="M77" s="154"/>
      <c r="N77" s="154"/>
      <c r="O77" s="155"/>
      <c r="P77" s="152"/>
      <c r="Q77" s="146">
        <f>P73</f>
        <v>132</v>
      </c>
      <c r="R77" s="126" t="s">
        <v>178</v>
      </c>
      <c r="V77" s="148"/>
      <c r="W77" s="148"/>
      <c r="X77" s="148"/>
    </row>
    <row r="78" spans="1:24" s="133" customFormat="1" ht="21.95" customHeight="1">
      <c r="A78" s="148"/>
      <c r="B78" s="148"/>
      <c r="C78" s="151"/>
      <c r="D78" s="151"/>
      <c r="E78" s="152"/>
      <c r="F78" s="152"/>
      <c r="G78" s="154"/>
      <c r="H78" s="154"/>
      <c r="I78" s="154"/>
      <c r="J78" s="154"/>
      <c r="K78" s="154"/>
      <c r="L78" s="154"/>
      <c r="M78" s="154"/>
      <c r="N78" s="154"/>
      <c r="O78" s="154"/>
      <c r="P78" s="152"/>
      <c r="Q78" s="152"/>
      <c r="R78" s="152"/>
      <c r="S78" s="152"/>
      <c r="T78" s="152"/>
      <c r="U78" s="152"/>
      <c r="V78" s="152"/>
      <c r="W78" s="148"/>
      <c r="X78" s="148"/>
    </row>
    <row r="79" spans="1:24" ht="21.95" customHeight="1">
      <c r="A79" s="3" t="s">
        <v>159</v>
      </c>
    </row>
    <row r="80" spans="1:24" ht="21.95" customHeight="1">
      <c r="B80" s="17" t="s">
        <v>137</v>
      </c>
    </row>
    <row r="81" spans="2:24" ht="21.95" customHeight="1">
      <c r="B81" s="2" t="s">
        <v>160</v>
      </c>
      <c r="E81" s="1" t="s">
        <v>2</v>
      </c>
      <c r="F81" s="300" t="s">
        <v>166</v>
      </c>
      <c r="G81" s="300"/>
      <c r="H81" s="300"/>
      <c r="J81" s="126">
        <f>P71</f>
        <v>16</v>
      </c>
      <c r="K81" s="1" t="s">
        <v>162</v>
      </c>
      <c r="M81" s="288">
        <v>288548</v>
      </c>
      <c r="N81" s="288"/>
      <c r="O81" s="136" t="s">
        <v>131</v>
      </c>
      <c r="P81" s="276">
        <f>INT(J81*M81)</f>
        <v>4616768</v>
      </c>
      <c r="Q81" s="276"/>
      <c r="R81" s="1" t="s">
        <v>6</v>
      </c>
      <c r="V81" s="433" t="s">
        <v>254</v>
      </c>
    </row>
    <row r="82" spans="2:24" ht="21.95" customHeight="1">
      <c r="B82" s="2" t="s">
        <v>161</v>
      </c>
      <c r="E82" s="1" t="s">
        <v>2</v>
      </c>
      <c r="F82" s="301" t="s">
        <v>167</v>
      </c>
      <c r="G82" s="301"/>
      <c r="H82" s="301"/>
      <c r="J82" s="126">
        <f>P72</f>
        <v>0</v>
      </c>
      <c r="K82" s="133" t="s">
        <v>162</v>
      </c>
      <c r="L82" s="133"/>
      <c r="M82" s="302">
        <v>244972</v>
      </c>
      <c r="N82" s="302"/>
      <c r="O82" s="136" t="s">
        <v>131</v>
      </c>
      <c r="P82" s="276">
        <f>INT(J82*M82)</f>
        <v>0</v>
      </c>
      <c r="Q82" s="276"/>
      <c r="R82" s="133" t="s">
        <v>6</v>
      </c>
      <c r="V82" s="428" t="s">
        <v>259</v>
      </c>
      <c r="W82" s="428" t="s">
        <v>260</v>
      </c>
      <c r="X82" s="428" t="s">
        <v>261</v>
      </c>
    </row>
    <row r="83" spans="2:24" ht="21.95" customHeight="1">
      <c r="B83" s="1"/>
      <c r="F83" s="290" t="s">
        <v>168</v>
      </c>
      <c r="G83" s="290"/>
      <c r="H83" s="290"/>
      <c r="I83" s="18"/>
      <c r="J83" s="127">
        <f>P73</f>
        <v>132</v>
      </c>
      <c r="K83" s="18" t="s">
        <v>162</v>
      </c>
      <c r="M83" s="289">
        <v>196572</v>
      </c>
      <c r="N83" s="289"/>
      <c r="O83" s="132" t="s">
        <v>165</v>
      </c>
      <c r="P83" s="277">
        <f>INT(J83*M83)</f>
        <v>25947504</v>
      </c>
      <c r="Q83" s="277"/>
      <c r="R83" s="18" t="s">
        <v>6</v>
      </c>
      <c r="V83" s="428" t="s">
        <v>255</v>
      </c>
      <c r="W83" s="1">
        <v>288548</v>
      </c>
      <c r="X83" s="1">
        <v>1.1779999999999999</v>
      </c>
    </row>
    <row r="84" spans="2:24" ht="21.95" customHeight="1">
      <c r="C84" s="60" t="s">
        <v>100</v>
      </c>
      <c r="D84" s="60"/>
      <c r="E84" s="14"/>
      <c r="F84" s="141"/>
      <c r="G84" s="141"/>
      <c r="H84" s="141"/>
      <c r="J84" s="141"/>
      <c r="K84" s="64"/>
      <c r="L84" s="64"/>
      <c r="M84" s="122" t="s">
        <v>15</v>
      </c>
      <c r="N84" s="122"/>
      <c r="O84" s="85" t="s">
        <v>16</v>
      </c>
      <c r="P84" s="303">
        <f>SUM(P81:Q83)</f>
        <v>30564272</v>
      </c>
      <c r="Q84" s="303"/>
      <c r="R84" s="1" t="s">
        <v>6</v>
      </c>
      <c r="V84" s="428" t="s">
        <v>256</v>
      </c>
      <c r="W84" s="1">
        <v>244972</v>
      </c>
      <c r="X84" s="423">
        <v>1</v>
      </c>
    </row>
    <row r="85" spans="2:24" ht="17.25" customHeight="1">
      <c r="C85" s="19"/>
      <c r="D85" s="19"/>
      <c r="E85" s="14"/>
      <c r="O85" s="69"/>
      <c r="P85" s="69"/>
      <c r="Q85" s="69"/>
      <c r="R85" s="20"/>
      <c r="S85" s="13"/>
      <c r="T85" s="74"/>
      <c r="V85" s="428" t="s">
        <v>257</v>
      </c>
      <c r="W85" s="1">
        <v>196572</v>
      </c>
      <c r="X85" s="1">
        <v>0.80200000000000005</v>
      </c>
    </row>
    <row r="86" spans="2:24" ht="24" customHeight="1">
      <c r="B86" s="17" t="s">
        <v>141</v>
      </c>
      <c r="J86" s="299">
        <f>P84</f>
        <v>30564272</v>
      </c>
      <c r="K86" s="299"/>
      <c r="L86" s="299"/>
      <c r="M86" s="71" t="s">
        <v>11</v>
      </c>
      <c r="N86" s="278">
        <v>1.1000000000000001</v>
      </c>
      <c r="O86" s="278"/>
      <c r="Q86" s="85" t="s">
        <v>136</v>
      </c>
      <c r="R86" s="279">
        <f>INT(J86*N86)</f>
        <v>33620699</v>
      </c>
      <c r="S86" s="279"/>
      <c r="T86" s="1" t="s">
        <v>6</v>
      </c>
      <c r="V86" s="428" t="s">
        <v>258</v>
      </c>
      <c r="W86" s="1">
        <v>150400</v>
      </c>
      <c r="X86" s="1">
        <v>0.61399999999999999</v>
      </c>
    </row>
    <row r="87" spans="2:24" ht="17.25" customHeight="1">
      <c r="R87" s="117"/>
      <c r="S87" s="117"/>
    </row>
    <row r="88" spans="2:24" ht="24" customHeight="1">
      <c r="B88" s="17" t="s">
        <v>208</v>
      </c>
      <c r="R88" s="117"/>
      <c r="S88" s="117"/>
    </row>
    <row r="89" spans="2:24" ht="24" customHeight="1">
      <c r="B89" s="73" t="s">
        <v>9</v>
      </c>
      <c r="C89" s="273">
        <f>P84</f>
        <v>30564272</v>
      </c>
      <c r="D89" s="273"/>
      <c r="E89" s="71" t="s">
        <v>13</v>
      </c>
      <c r="F89" s="274">
        <f>R86</f>
        <v>33620699</v>
      </c>
      <c r="G89" s="274"/>
      <c r="H89" s="274"/>
      <c r="I89" s="274"/>
      <c r="J89" s="72" t="s">
        <v>10</v>
      </c>
      <c r="K89" s="71" t="s">
        <v>11</v>
      </c>
      <c r="L89" s="65">
        <v>0.2</v>
      </c>
      <c r="M89" s="71"/>
      <c r="N89" s="71"/>
      <c r="O89" s="86"/>
      <c r="Q89" s="85" t="s">
        <v>136</v>
      </c>
      <c r="R89" s="297">
        <f>INT((C89+F89)*L89)</f>
        <v>12836994</v>
      </c>
      <c r="S89" s="297"/>
      <c r="T89" s="1" t="s">
        <v>6</v>
      </c>
    </row>
    <row r="90" spans="2:24" ht="24" customHeight="1">
      <c r="R90" s="117"/>
      <c r="S90" s="117"/>
    </row>
    <row r="91" spans="2:24" ht="24" customHeight="1">
      <c r="B91" s="17" t="s">
        <v>17</v>
      </c>
      <c r="R91" s="118"/>
      <c r="S91" s="118"/>
      <c r="T91" s="13"/>
    </row>
    <row r="92" spans="2:24" ht="24" customHeight="1">
      <c r="C92" s="2" t="s">
        <v>18</v>
      </c>
      <c r="R92" s="118"/>
      <c r="S92" s="118"/>
      <c r="T92" s="13"/>
    </row>
    <row r="93" spans="2:24" ht="24" customHeight="1">
      <c r="C93" s="272">
        <f>SUM(P82:Q83)</f>
        <v>25947504</v>
      </c>
      <c r="D93" s="272"/>
      <c r="E93" s="71" t="s">
        <v>11</v>
      </c>
      <c r="F93" s="278">
        <v>0.3</v>
      </c>
      <c r="G93" s="278"/>
      <c r="Q93" s="85" t="s">
        <v>136</v>
      </c>
      <c r="R93" s="279">
        <f>INT(C93*F93)</f>
        <v>7784251</v>
      </c>
      <c r="S93" s="279"/>
      <c r="T93" s="1" t="s">
        <v>6</v>
      </c>
    </row>
    <row r="94" spans="2:24" ht="24" customHeight="1">
      <c r="C94" s="2" t="s">
        <v>19</v>
      </c>
      <c r="R94" s="118"/>
      <c r="S94" s="118"/>
      <c r="T94" s="13"/>
    </row>
    <row r="95" spans="2:24" ht="24" customHeight="1">
      <c r="C95" s="272">
        <f>P81</f>
        <v>4616768</v>
      </c>
      <c r="D95" s="272"/>
      <c r="E95" s="71" t="s">
        <v>11</v>
      </c>
      <c r="F95" s="278">
        <v>0.1</v>
      </c>
      <c r="G95" s="278"/>
      <c r="Q95" s="85" t="s">
        <v>136</v>
      </c>
      <c r="R95" s="279">
        <f>INT(C95*F95)</f>
        <v>461676</v>
      </c>
      <c r="S95" s="279"/>
      <c r="T95" s="1" t="s">
        <v>6</v>
      </c>
    </row>
    <row r="96" spans="2:24" ht="24" customHeight="1">
      <c r="C96" s="134" t="s">
        <v>225</v>
      </c>
      <c r="D96" s="114"/>
      <c r="E96" s="103"/>
      <c r="F96" s="115"/>
      <c r="G96" s="115"/>
      <c r="Q96" s="85"/>
      <c r="R96" s="119"/>
      <c r="S96" s="119"/>
    </row>
    <row r="97" spans="2:24" ht="24" customHeight="1">
      <c r="D97" s="256">
        <v>84166</v>
      </c>
      <c r="E97" s="103" t="s">
        <v>11</v>
      </c>
      <c r="F97" s="1" t="s">
        <v>147</v>
      </c>
      <c r="G97" s="120"/>
      <c r="H97" s="31"/>
      <c r="M97" s="32">
        <v>0</v>
      </c>
      <c r="N97" s="2" t="s">
        <v>132</v>
      </c>
      <c r="O97" s="2"/>
      <c r="Q97" s="121" t="s">
        <v>12</v>
      </c>
      <c r="R97" s="279">
        <f>INT(D97*((16/12*22)+(16/12*22*1/12))*M97)</f>
        <v>0</v>
      </c>
      <c r="S97" s="279"/>
      <c r="T97" s="1" t="s">
        <v>6</v>
      </c>
    </row>
    <row r="98" spans="2:24" ht="24" customHeight="1">
      <c r="C98" s="2" t="s">
        <v>20</v>
      </c>
      <c r="R98" s="117"/>
      <c r="S98" s="118"/>
      <c r="T98" s="13"/>
    </row>
    <row r="99" spans="2:24" ht="24" customHeight="1">
      <c r="C99" s="2" t="s">
        <v>21</v>
      </c>
      <c r="R99" s="117"/>
      <c r="S99" s="118"/>
      <c r="T99" s="13"/>
    </row>
    <row r="100" spans="2:24" ht="24" customHeight="1">
      <c r="C100" s="429" t="s">
        <v>248</v>
      </c>
      <c r="R100" s="117"/>
      <c r="S100" s="118"/>
      <c r="T100" s="13"/>
    </row>
    <row r="101" spans="2:24" ht="24" customHeight="1">
      <c r="C101" s="429" t="s">
        <v>249</v>
      </c>
      <c r="Q101" s="437" t="s">
        <v>12</v>
      </c>
      <c r="R101" s="279">
        <f>INT(D101*((16/12*22)+(16/12*22*1/12))*M101)</f>
        <v>0</v>
      </c>
      <c r="S101" s="279"/>
      <c r="T101" s="428" t="s">
        <v>6</v>
      </c>
    </row>
    <row r="102" spans="2:24" ht="24" customHeight="1">
      <c r="C102" s="1"/>
      <c r="R102" s="117"/>
      <c r="S102" s="118"/>
      <c r="T102" s="13"/>
    </row>
    <row r="103" spans="2:24" ht="24" customHeight="1">
      <c r="Q103" s="85"/>
      <c r="R103" s="279"/>
      <c r="S103" s="279"/>
    </row>
    <row r="104" spans="2:24" ht="12.75" customHeight="1">
      <c r="T104" s="13"/>
    </row>
    <row r="105" spans="2:24" ht="24" customHeight="1">
      <c r="B105" s="17"/>
      <c r="C105" s="134" t="s">
        <v>193</v>
      </c>
      <c r="L105" s="435"/>
      <c r="M105" s="275"/>
      <c r="N105" s="275"/>
      <c r="O105" s="29"/>
      <c r="P105" s="275"/>
      <c r="Q105" s="275"/>
      <c r="T105" s="59"/>
    </row>
    <row r="106" spans="2:24" ht="24" customHeight="1">
      <c r="B106" s="11"/>
      <c r="C106" s="422" t="s">
        <v>250</v>
      </c>
      <c r="D106" s="422"/>
      <c r="E106" s="434"/>
      <c r="F106" s="436"/>
      <c r="G106" s="431"/>
      <c r="H106" s="431"/>
      <c r="I106" s="436"/>
      <c r="J106" s="432"/>
      <c r="K106" s="424"/>
      <c r="L106" s="424"/>
      <c r="M106" s="424"/>
      <c r="N106" s="30"/>
      <c r="O106" s="75"/>
      <c r="T106" s="62"/>
      <c r="V106" s="16"/>
      <c r="W106" s="28"/>
      <c r="X106" s="16"/>
    </row>
    <row r="107" spans="2:24" ht="24" customHeight="1">
      <c r="B107" s="17"/>
      <c r="E107" s="1" t="s">
        <v>22</v>
      </c>
      <c r="G107" s="292">
        <v>7.8499999999999993E-3</v>
      </c>
      <c r="H107" s="292"/>
      <c r="I107" s="293" t="s">
        <v>99</v>
      </c>
      <c r="J107" s="293"/>
      <c r="K107" s="25"/>
      <c r="L107" s="25"/>
      <c r="M107" s="25"/>
      <c r="N107" s="25"/>
      <c r="O107" s="25"/>
      <c r="P107" s="25"/>
      <c r="Q107" s="25"/>
      <c r="R107" s="25"/>
      <c r="S107" s="25"/>
      <c r="T107" s="24"/>
    </row>
    <row r="108" spans="2:24" ht="24" customHeight="1">
      <c r="B108" s="17"/>
      <c r="E108" s="71"/>
      <c r="F108" s="294">
        <f>ROUND(P84+R86+R89,0)</f>
        <v>77021965</v>
      </c>
      <c r="G108" s="294"/>
      <c r="H108" s="294"/>
      <c r="I108" s="294"/>
      <c r="J108" s="294"/>
      <c r="K108" s="69" t="s">
        <v>11</v>
      </c>
      <c r="L108" s="295">
        <f>G107</f>
        <v>7.8499999999999993E-3</v>
      </c>
      <c r="M108" s="295"/>
      <c r="N108" s="295"/>
      <c r="O108" s="14"/>
      <c r="Q108" s="85" t="s">
        <v>136</v>
      </c>
      <c r="R108" s="296">
        <f>INT(F108*L108)</f>
        <v>604622</v>
      </c>
      <c r="S108" s="296"/>
      <c r="T108" s="1" t="s">
        <v>6</v>
      </c>
    </row>
    <row r="109" spans="2:24" ht="12.75" customHeight="1">
      <c r="R109" s="118"/>
      <c r="S109" s="118"/>
      <c r="T109" s="13"/>
    </row>
    <row r="110" spans="2:24" ht="24" customHeight="1">
      <c r="C110" s="2" t="s">
        <v>146</v>
      </c>
      <c r="Q110" s="85" t="s">
        <v>136</v>
      </c>
      <c r="R110" s="297">
        <f>R93+R95+R97+R103+R108</f>
        <v>8850549</v>
      </c>
      <c r="S110" s="297"/>
      <c r="T110" s="1" t="s">
        <v>6</v>
      </c>
    </row>
    <row r="111" spans="2:24" ht="24" customHeight="1">
      <c r="F111" s="304"/>
      <c r="G111" s="304"/>
      <c r="H111" s="304"/>
      <c r="I111" s="304"/>
      <c r="J111" s="304"/>
      <c r="O111" s="271" t="s">
        <v>98</v>
      </c>
      <c r="P111" s="271"/>
      <c r="Q111" s="271"/>
      <c r="R111" s="298">
        <f>ROUNDDOWN(P84+R86+R89+R110,-6)-(P84+R86+R89+R110)</f>
        <v>-872514</v>
      </c>
      <c r="S111" s="298"/>
      <c r="T111" s="61"/>
    </row>
    <row r="112" spans="2:24" ht="24" customHeight="1">
      <c r="F112" s="68"/>
      <c r="G112" s="68"/>
      <c r="H112" s="68"/>
      <c r="I112" s="68"/>
      <c r="J112" s="68"/>
      <c r="O112" s="69"/>
      <c r="P112" s="69"/>
      <c r="Q112" s="69"/>
      <c r="R112" s="70"/>
    </row>
    <row r="113" spans="3:20" ht="24" customHeight="1">
      <c r="C113" s="21" t="s">
        <v>163</v>
      </c>
      <c r="D113" s="21"/>
      <c r="G113" s="22" t="s">
        <v>2</v>
      </c>
      <c r="Q113" s="291">
        <f>ROUNDDOWN(P84+R86+R89+R110,-6)</f>
        <v>85000000</v>
      </c>
      <c r="R113" s="291"/>
      <c r="S113" s="291"/>
      <c r="T113" s="1" t="s">
        <v>6</v>
      </c>
    </row>
    <row r="116" spans="3:20" ht="24" customHeight="1">
      <c r="Q116" s="280"/>
      <c r="R116" s="280"/>
      <c r="S116" s="280"/>
    </row>
    <row r="117" spans="3:20" ht="24" customHeight="1">
      <c r="Q117" s="280"/>
      <c r="R117" s="280"/>
      <c r="S117" s="280"/>
    </row>
  </sheetData>
  <mergeCells count="103">
    <mergeCell ref="R101:S101"/>
    <mergeCell ref="T20:T21"/>
    <mergeCell ref="M22:N22"/>
    <mergeCell ref="M23:N23"/>
    <mergeCell ref="K20:L21"/>
    <mergeCell ref="M20:N21"/>
    <mergeCell ref="O20:O21"/>
    <mergeCell ref="P20:R20"/>
    <mergeCell ref="S20:S21"/>
    <mergeCell ref="C22:C25"/>
    <mergeCell ref="D25:J25"/>
    <mergeCell ref="K25:L25"/>
    <mergeCell ref="C26:C42"/>
    <mergeCell ref="F6:I6"/>
    <mergeCell ref="F7:I7"/>
    <mergeCell ref="F8:I8"/>
    <mergeCell ref="F9:I9"/>
    <mergeCell ref="F10:I10"/>
    <mergeCell ref="F11:I11"/>
    <mergeCell ref="M24:N24"/>
    <mergeCell ref="M43:N43"/>
    <mergeCell ref="M26:N26"/>
    <mergeCell ref="C43:C45"/>
    <mergeCell ref="M30:N30"/>
    <mergeCell ref="M31:N31"/>
    <mergeCell ref="M32:N32"/>
    <mergeCell ref="M33:N33"/>
    <mergeCell ref="M27:N27"/>
    <mergeCell ref="M28:N28"/>
    <mergeCell ref="M29:N29"/>
    <mergeCell ref="M37:N37"/>
    <mergeCell ref="M38:N38"/>
    <mergeCell ref="M34:N34"/>
    <mergeCell ref="M40:N40"/>
    <mergeCell ref="M35:N35"/>
    <mergeCell ref="M36:N36"/>
    <mergeCell ref="M41:N41"/>
    <mergeCell ref="M46:N46"/>
    <mergeCell ref="F56:G56"/>
    <mergeCell ref="M52:N52"/>
    <mergeCell ref="M59:M60"/>
    <mergeCell ref="D59:F60"/>
    <mergeCell ref="G59:G60"/>
    <mergeCell ref="H59:H60"/>
    <mergeCell ref="I59:I60"/>
    <mergeCell ref="N59:O60"/>
    <mergeCell ref="D42:J42"/>
    <mergeCell ref="K42:L42"/>
    <mergeCell ref="D45:J45"/>
    <mergeCell ref="K45:L45"/>
    <mergeCell ref="M44:N44"/>
    <mergeCell ref="M39:N39"/>
    <mergeCell ref="M81:N81"/>
    <mergeCell ref="M83:N83"/>
    <mergeCell ref="F83:H83"/>
    <mergeCell ref="Q113:S113"/>
    <mergeCell ref="Q116:S116"/>
    <mergeCell ref="Q117:S117"/>
    <mergeCell ref="G107:H107"/>
    <mergeCell ref="I107:J107"/>
    <mergeCell ref="F108:J108"/>
    <mergeCell ref="L108:N108"/>
    <mergeCell ref="R108:S108"/>
    <mergeCell ref="R110:S110"/>
    <mergeCell ref="R111:S111"/>
    <mergeCell ref="R89:S89"/>
    <mergeCell ref="J86:L86"/>
    <mergeCell ref="M105:N105"/>
    <mergeCell ref="F81:H81"/>
    <mergeCell ref="F82:H82"/>
    <mergeCell ref="M82:N82"/>
    <mergeCell ref="P82:Q82"/>
    <mergeCell ref="P84:Q84"/>
    <mergeCell ref="N86:O86"/>
    <mergeCell ref="R86:S86"/>
    <mergeCell ref="F111:J111"/>
    <mergeCell ref="P59:P60"/>
    <mergeCell ref="Q59:Q60"/>
    <mergeCell ref="F67:G67"/>
    <mergeCell ref="G64:H64"/>
    <mergeCell ref="G65:H65"/>
    <mergeCell ref="D64:E64"/>
    <mergeCell ref="D65:E65"/>
    <mergeCell ref="L64:M64"/>
    <mergeCell ref="L65:M65"/>
    <mergeCell ref="O111:Q111"/>
    <mergeCell ref="C93:D93"/>
    <mergeCell ref="C95:D95"/>
    <mergeCell ref="C89:D89"/>
    <mergeCell ref="F89:I89"/>
    <mergeCell ref="P81:Q81"/>
    <mergeCell ref="P83:Q83"/>
    <mergeCell ref="F93:G93"/>
    <mergeCell ref="R93:S93"/>
    <mergeCell ref="F95:G95"/>
    <mergeCell ref="R95:S95"/>
    <mergeCell ref="R97:S97"/>
    <mergeCell ref="R103:S103"/>
    <mergeCell ref="P105:Q105"/>
    <mergeCell ref="F68:G68"/>
    <mergeCell ref="G75:I75"/>
    <mergeCell ref="J75:L75"/>
    <mergeCell ref="M75:O75"/>
  </mergeCells>
  <phoneticPr fontId="41" type="noConversion"/>
  <printOptions horizontalCentered="1"/>
  <pageMargins left="0.49" right="0.48" top="0.8" bottom="0.59055118110236227" header="0.51181102362204722" footer="0.23622047244094491"/>
  <pageSetup paperSize="9" scale="89" fitToHeight="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L79"/>
  <sheetViews>
    <sheetView workbookViewId="0">
      <selection sqref="A1:L1"/>
    </sheetView>
  </sheetViews>
  <sheetFormatPr defaultRowHeight="13.5"/>
  <cols>
    <col min="1" max="1" width="6.5" style="44" customWidth="1"/>
    <col min="2" max="2" width="5.125" style="44" customWidth="1"/>
    <col min="3" max="3" width="6.5" style="44" customWidth="1"/>
    <col min="4" max="4" width="5.125" style="44" customWidth="1"/>
    <col min="5" max="5" width="5.25" style="44" customWidth="1"/>
    <col min="6" max="7" width="6.5" style="44" customWidth="1"/>
    <col min="8" max="8" width="6" style="44" customWidth="1"/>
    <col min="9" max="10" width="6.5" style="44" customWidth="1"/>
    <col min="11" max="11" width="5.75" style="44" customWidth="1"/>
    <col min="12" max="12" width="12.75" style="44" customWidth="1"/>
    <col min="13" max="18" width="6.5" style="44" customWidth="1"/>
    <col min="19" max="256" width="9" style="44"/>
    <col min="257" max="257" width="6.5" style="44" customWidth="1"/>
    <col min="258" max="258" width="5.125" style="44" customWidth="1"/>
    <col min="259" max="259" width="6.5" style="44" customWidth="1"/>
    <col min="260" max="260" width="5.125" style="44" customWidth="1"/>
    <col min="261" max="261" width="5.25" style="44" customWidth="1"/>
    <col min="262" max="263" width="6.5" style="44" customWidth="1"/>
    <col min="264" max="264" width="6" style="44" customWidth="1"/>
    <col min="265" max="266" width="6.5" style="44" customWidth="1"/>
    <col min="267" max="267" width="5.75" style="44" customWidth="1"/>
    <col min="268" max="268" width="12.75" style="44" customWidth="1"/>
    <col min="269" max="274" width="6.5" style="44" customWidth="1"/>
    <col min="275" max="512" width="9" style="44"/>
    <col min="513" max="513" width="6.5" style="44" customWidth="1"/>
    <col min="514" max="514" width="5.125" style="44" customWidth="1"/>
    <col min="515" max="515" width="6.5" style="44" customWidth="1"/>
    <col min="516" max="516" width="5.125" style="44" customWidth="1"/>
    <col min="517" max="517" width="5.25" style="44" customWidth="1"/>
    <col min="518" max="519" width="6.5" style="44" customWidth="1"/>
    <col min="520" max="520" width="6" style="44" customWidth="1"/>
    <col min="521" max="522" width="6.5" style="44" customWidth="1"/>
    <col min="523" max="523" width="5.75" style="44" customWidth="1"/>
    <col min="524" max="524" width="12.75" style="44" customWidth="1"/>
    <col min="525" max="530" width="6.5" style="44" customWidth="1"/>
    <col min="531" max="768" width="9" style="44"/>
    <col min="769" max="769" width="6.5" style="44" customWidth="1"/>
    <col min="770" max="770" width="5.125" style="44" customWidth="1"/>
    <col min="771" max="771" width="6.5" style="44" customWidth="1"/>
    <col min="772" max="772" width="5.125" style="44" customWidth="1"/>
    <col min="773" max="773" width="5.25" style="44" customWidth="1"/>
    <col min="774" max="775" width="6.5" style="44" customWidth="1"/>
    <col min="776" max="776" width="6" style="44" customWidth="1"/>
    <col min="777" max="778" width="6.5" style="44" customWidth="1"/>
    <col min="779" max="779" width="5.75" style="44" customWidth="1"/>
    <col min="780" max="780" width="12.75" style="44" customWidth="1"/>
    <col min="781" max="786" width="6.5" style="44" customWidth="1"/>
    <col min="787" max="1024" width="9" style="44"/>
    <col min="1025" max="1025" width="6.5" style="44" customWidth="1"/>
    <col min="1026" max="1026" width="5.125" style="44" customWidth="1"/>
    <col min="1027" max="1027" width="6.5" style="44" customWidth="1"/>
    <col min="1028" max="1028" width="5.125" style="44" customWidth="1"/>
    <col min="1029" max="1029" width="5.25" style="44" customWidth="1"/>
    <col min="1030" max="1031" width="6.5" style="44" customWidth="1"/>
    <col min="1032" max="1032" width="6" style="44" customWidth="1"/>
    <col min="1033" max="1034" width="6.5" style="44" customWidth="1"/>
    <col min="1035" max="1035" width="5.75" style="44" customWidth="1"/>
    <col min="1036" max="1036" width="12.75" style="44" customWidth="1"/>
    <col min="1037" max="1042" width="6.5" style="44" customWidth="1"/>
    <col min="1043" max="1280" width="9" style="44"/>
    <col min="1281" max="1281" width="6.5" style="44" customWidth="1"/>
    <col min="1282" max="1282" width="5.125" style="44" customWidth="1"/>
    <col min="1283" max="1283" width="6.5" style="44" customWidth="1"/>
    <col min="1284" max="1284" width="5.125" style="44" customWidth="1"/>
    <col min="1285" max="1285" width="5.25" style="44" customWidth="1"/>
    <col min="1286" max="1287" width="6.5" style="44" customWidth="1"/>
    <col min="1288" max="1288" width="6" style="44" customWidth="1"/>
    <col min="1289" max="1290" width="6.5" style="44" customWidth="1"/>
    <col min="1291" max="1291" width="5.75" style="44" customWidth="1"/>
    <col min="1292" max="1292" width="12.75" style="44" customWidth="1"/>
    <col min="1293" max="1298" width="6.5" style="44" customWidth="1"/>
    <col min="1299" max="1536" width="9" style="44"/>
    <col min="1537" max="1537" width="6.5" style="44" customWidth="1"/>
    <col min="1538" max="1538" width="5.125" style="44" customWidth="1"/>
    <col min="1539" max="1539" width="6.5" style="44" customWidth="1"/>
    <col min="1540" max="1540" width="5.125" style="44" customWidth="1"/>
    <col min="1541" max="1541" width="5.25" style="44" customWidth="1"/>
    <col min="1542" max="1543" width="6.5" style="44" customWidth="1"/>
    <col min="1544" max="1544" width="6" style="44" customWidth="1"/>
    <col min="1545" max="1546" width="6.5" style="44" customWidth="1"/>
    <col min="1547" max="1547" width="5.75" style="44" customWidth="1"/>
    <col min="1548" max="1548" width="12.75" style="44" customWidth="1"/>
    <col min="1549" max="1554" width="6.5" style="44" customWidth="1"/>
    <col min="1555" max="1792" width="9" style="44"/>
    <col min="1793" max="1793" width="6.5" style="44" customWidth="1"/>
    <col min="1794" max="1794" width="5.125" style="44" customWidth="1"/>
    <col min="1795" max="1795" width="6.5" style="44" customWidth="1"/>
    <col min="1796" max="1796" width="5.125" style="44" customWidth="1"/>
    <col min="1797" max="1797" width="5.25" style="44" customWidth="1"/>
    <col min="1798" max="1799" width="6.5" style="44" customWidth="1"/>
    <col min="1800" max="1800" width="6" style="44" customWidth="1"/>
    <col min="1801" max="1802" width="6.5" style="44" customWidth="1"/>
    <col min="1803" max="1803" width="5.75" style="44" customWidth="1"/>
    <col min="1804" max="1804" width="12.75" style="44" customWidth="1"/>
    <col min="1805" max="1810" width="6.5" style="44" customWidth="1"/>
    <col min="1811" max="2048" width="9" style="44"/>
    <col min="2049" max="2049" width="6.5" style="44" customWidth="1"/>
    <col min="2050" max="2050" width="5.125" style="44" customWidth="1"/>
    <col min="2051" max="2051" width="6.5" style="44" customWidth="1"/>
    <col min="2052" max="2052" width="5.125" style="44" customWidth="1"/>
    <col min="2053" max="2053" width="5.25" style="44" customWidth="1"/>
    <col min="2054" max="2055" width="6.5" style="44" customWidth="1"/>
    <col min="2056" max="2056" width="6" style="44" customWidth="1"/>
    <col min="2057" max="2058" width="6.5" style="44" customWidth="1"/>
    <col min="2059" max="2059" width="5.75" style="44" customWidth="1"/>
    <col min="2060" max="2060" width="12.75" style="44" customWidth="1"/>
    <col min="2061" max="2066" width="6.5" style="44" customWidth="1"/>
    <col min="2067" max="2304" width="9" style="44"/>
    <col min="2305" max="2305" width="6.5" style="44" customWidth="1"/>
    <col min="2306" max="2306" width="5.125" style="44" customWidth="1"/>
    <col min="2307" max="2307" width="6.5" style="44" customWidth="1"/>
    <col min="2308" max="2308" width="5.125" style="44" customWidth="1"/>
    <col min="2309" max="2309" width="5.25" style="44" customWidth="1"/>
    <col min="2310" max="2311" width="6.5" style="44" customWidth="1"/>
    <col min="2312" max="2312" width="6" style="44" customWidth="1"/>
    <col min="2313" max="2314" width="6.5" style="44" customWidth="1"/>
    <col min="2315" max="2315" width="5.75" style="44" customWidth="1"/>
    <col min="2316" max="2316" width="12.75" style="44" customWidth="1"/>
    <col min="2317" max="2322" width="6.5" style="44" customWidth="1"/>
    <col min="2323" max="2560" width="9" style="44"/>
    <col min="2561" max="2561" width="6.5" style="44" customWidth="1"/>
    <col min="2562" max="2562" width="5.125" style="44" customWidth="1"/>
    <col min="2563" max="2563" width="6.5" style="44" customWidth="1"/>
    <col min="2564" max="2564" width="5.125" style="44" customWidth="1"/>
    <col min="2565" max="2565" width="5.25" style="44" customWidth="1"/>
    <col min="2566" max="2567" width="6.5" style="44" customWidth="1"/>
    <col min="2568" max="2568" width="6" style="44" customWidth="1"/>
    <col min="2569" max="2570" width="6.5" style="44" customWidth="1"/>
    <col min="2571" max="2571" width="5.75" style="44" customWidth="1"/>
    <col min="2572" max="2572" width="12.75" style="44" customWidth="1"/>
    <col min="2573" max="2578" width="6.5" style="44" customWidth="1"/>
    <col min="2579" max="2816" width="9" style="44"/>
    <col min="2817" max="2817" width="6.5" style="44" customWidth="1"/>
    <col min="2818" max="2818" width="5.125" style="44" customWidth="1"/>
    <col min="2819" max="2819" width="6.5" style="44" customWidth="1"/>
    <col min="2820" max="2820" width="5.125" style="44" customWidth="1"/>
    <col min="2821" max="2821" width="5.25" style="44" customWidth="1"/>
    <col min="2822" max="2823" width="6.5" style="44" customWidth="1"/>
    <col min="2824" max="2824" width="6" style="44" customWidth="1"/>
    <col min="2825" max="2826" width="6.5" style="44" customWidth="1"/>
    <col min="2827" max="2827" width="5.75" style="44" customWidth="1"/>
    <col min="2828" max="2828" width="12.75" style="44" customWidth="1"/>
    <col min="2829" max="2834" width="6.5" style="44" customWidth="1"/>
    <col min="2835" max="3072" width="9" style="44"/>
    <col min="3073" max="3073" width="6.5" style="44" customWidth="1"/>
    <col min="3074" max="3074" width="5.125" style="44" customWidth="1"/>
    <col min="3075" max="3075" width="6.5" style="44" customWidth="1"/>
    <col min="3076" max="3076" width="5.125" style="44" customWidth="1"/>
    <col min="3077" max="3077" width="5.25" style="44" customWidth="1"/>
    <col min="3078" max="3079" width="6.5" style="44" customWidth="1"/>
    <col min="3080" max="3080" width="6" style="44" customWidth="1"/>
    <col min="3081" max="3082" width="6.5" style="44" customWidth="1"/>
    <col min="3083" max="3083" width="5.75" style="44" customWidth="1"/>
    <col min="3084" max="3084" width="12.75" style="44" customWidth="1"/>
    <col min="3085" max="3090" width="6.5" style="44" customWidth="1"/>
    <col min="3091" max="3328" width="9" style="44"/>
    <col min="3329" max="3329" width="6.5" style="44" customWidth="1"/>
    <col min="3330" max="3330" width="5.125" style="44" customWidth="1"/>
    <col min="3331" max="3331" width="6.5" style="44" customWidth="1"/>
    <col min="3332" max="3332" width="5.125" style="44" customWidth="1"/>
    <col min="3333" max="3333" width="5.25" style="44" customWidth="1"/>
    <col min="3334" max="3335" width="6.5" style="44" customWidth="1"/>
    <col min="3336" max="3336" width="6" style="44" customWidth="1"/>
    <col min="3337" max="3338" width="6.5" style="44" customWidth="1"/>
    <col min="3339" max="3339" width="5.75" style="44" customWidth="1"/>
    <col min="3340" max="3340" width="12.75" style="44" customWidth="1"/>
    <col min="3341" max="3346" width="6.5" style="44" customWidth="1"/>
    <col min="3347" max="3584" width="9" style="44"/>
    <col min="3585" max="3585" width="6.5" style="44" customWidth="1"/>
    <col min="3586" max="3586" width="5.125" style="44" customWidth="1"/>
    <col min="3587" max="3587" width="6.5" style="44" customWidth="1"/>
    <col min="3588" max="3588" width="5.125" style="44" customWidth="1"/>
    <col min="3589" max="3589" width="5.25" style="44" customWidth="1"/>
    <col min="3590" max="3591" width="6.5" style="44" customWidth="1"/>
    <col min="3592" max="3592" width="6" style="44" customWidth="1"/>
    <col min="3593" max="3594" width="6.5" style="44" customWidth="1"/>
    <col min="3595" max="3595" width="5.75" style="44" customWidth="1"/>
    <col min="3596" max="3596" width="12.75" style="44" customWidth="1"/>
    <col min="3597" max="3602" width="6.5" style="44" customWidth="1"/>
    <col min="3603" max="3840" width="9" style="44"/>
    <col min="3841" max="3841" width="6.5" style="44" customWidth="1"/>
    <col min="3842" max="3842" width="5.125" style="44" customWidth="1"/>
    <col min="3843" max="3843" width="6.5" style="44" customWidth="1"/>
    <col min="3844" max="3844" width="5.125" style="44" customWidth="1"/>
    <col min="3845" max="3845" width="5.25" style="44" customWidth="1"/>
    <col min="3846" max="3847" width="6.5" style="44" customWidth="1"/>
    <col min="3848" max="3848" width="6" style="44" customWidth="1"/>
    <col min="3849" max="3850" width="6.5" style="44" customWidth="1"/>
    <col min="3851" max="3851" width="5.75" style="44" customWidth="1"/>
    <col min="3852" max="3852" width="12.75" style="44" customWidth="1"/>
    <col min="3853" max="3858" width="6.5" style="44" customWidth="1"/>
    <col min="3859" max="4096" width="9" style="44"/>
    <col min="4097" max="4097" width="6.5" style="44" customWidth="1"/>
    <col min="4098" max="4098" width="5.125" style="44" customWidth="1"/>
    <col min="4099" max="4099" width="6.5" style="44" customWidth="1"/>
    <col min="4100" max="4100" width="5.125" style="44" customWidth="1"/>
    <col min="4101" max="4101" width="5.25" style="44" customWidth="1"/>
    <col min="4102" max="4103" width="6.5" style="44" customWidth="1"/>
    <col min="4104" max="4104" width="6" style="44" customWidth="1"/>
    <col min="4105" max="4106" width="6.5" style="44" customWidth="1"/>
    <col min="4107" max="4107" width="5.75" style="44" customWidth="1"/>
    <col min="4108" max="4108" width="12.75" style="44" customWidth="1"/>
    <col min="4109" max="4114" width="6.5" style="44" customWidth="1"/>
    <col min="4115" max="4352" width="9" style="44"/>
    <col min="4353" max="4353" width="6.5" style="44" customWidth="1"/>
    <col min="4354" max="4354" width="5.125" style="44" customWidth="1"/>
    <col min="4355" max="4355" width="6.5" style="44" customWidth="1"/>
    <col min="4356" max="4356" width="5.125" style="44" customWidth="1"/>
    <col min="4357" max="4357" width="5.25" style="44" customWidth="1"/>
    <col min="4358" max="4359" width="6.5" style="44" customWidth="1"/>
    <col min="4360" max="4360" width="6" style="44" customWidth="1"/>
    <col min="4361" max="4362" width="6.5" style="44" customWidth="1"/>
    <col min="4363" max="4363" width="5.75" style="44" customWidth="1"/>
    <col min="4364" max="4364" width="12.75" style="44" customWidth="1"/>
    <col min="4365" max="4370" width="6.5" style="44" customWidth="1"/>
    <col min="4371" max="4608" width="9" style="44"/>
    <col min="4609" max="4609" width="6.5" style="44" customWidth="1"/>
    <col min="4610" max="4610" width="5.125" style="44" customWidth="1"/>
    <col min="4611" max="4611" width="6.5" style="44" customWidth="1"/>
    <col min="4612" max="4612" width="5.125" style="44" customWidth="1"/>
    <col min="4613" max="4613" width="5.25" style="44" customWidth="1"/>
    <col min="4614" max="4615" width="6.5" style="44" customWidth="1"/>
    <col min="4616" max="4616" width="6" style="44" customWidth="1"/>
    <col min="4617" max="4618" width="6.5" style="44" customWidth="1"/>
    <col min="4619" max="4619" width="5.75" style="44" customWidth="1"/>
    <col min="4620" max="4620" width="12.75" style="44" customWidth="1"/>
    <col min="4621" max="4626" width="6.5" style="44" customWidth="1"/>
    <col min="4627" max="4864" width="9" style="44"/>
    <col min="4865" max="4865" width="6.5" style="44" customWidth="1"/>
    <col min="4866" max="4866" width="5.125" style="44" customWidth="1"/>
    <col min="4867" max="4867" width="6.5" style="44" customWidth="1"/>
    <col min="4868" max="4868" width="5.125" style="44" customWidth="1"/>
    <col min="4869" max="4869" width="5.25" style="44" customWidth="1"/>
    <col min="4870" max="4871" width="6.5" style="44" customWidth="1"/>
    <col min="4872" max="4872" width="6" style="44" customWidth="1"/>
    <col min="4873" max="4874" width="6.5" style="44" customWidth="1"/>
    <col min="4875" max="4875" width="5.75" style="44" customWidth="1"/>
    <col min="4876" max="4876" width="12.75" style="44" customWidth="1"/>
    <col min="4877" max="4882" width="6.5" style="44" customWidth="1"/>
    <col min="4883" max="5120" width="9" style="44"/>
    <col min="5121" max="5121" width="6.5" style="44" customWidth="1"/>
    <col min="5122" max="5122" width="5.125" style="44" customWidth="1"/>
    <col min="5123" max="5123" width="6.5" style="44" customWidth="1"/>
    <col min="5124" max="5124" width="5.125" style="44" customWidth="1"/>
    <col min="5125" max="5125" width="5.25" style="44" customWidth="1"/>
    <col min="5126" max="5127" width="6.5" style="44" customWidth="1"/>
    <col min="5128" max="5128" width="6" style="44" customWidth="1"/>
    <col min="5129" max="5130" width="6.5" style="44" customWidth="1"/>
    <col min="5131" max="5131" width="5.75" style="44" customWidth="1"/>
    <col min="5132" max="5132" width="12.75" style="44" customWidth="1"/>
    <col min="5133" max="5138" width="6.5" style="44" customWidth="1"/>
    <col min="5139" max="5376" width="9" style="44"/>
    <col min="5377" max="5377" width="6.5" style="44" customWidth="1"/>
    <col min="5378" max="5378" width="5.125" style="44" customWidth="1"/>
    <col min="5379" max="5379" width="6.5" style="44" customWidth="1"/>
    <col min="5380" max="5380" width="5.125" style="44" customWidth="1"/>
    <col min="5381" max="5381" width="5.25" style="44" customWidth="1"/>
    <col min="5382" max="5383" width="6.5" style="44" customWidth="1"/>
    <col min="5384" max="5384" width="6" style="44" customWidth="1"/>
    <col min="5385" max="5386" width="6.5" style="44" customWidth="1"/>
    <col min="5387" max="5387" width="5.75" style="44" customWidth="1"/>
    <col min="5388" max="5388" width="12.75" style="44" customWidth="1"/>
    <col min="5389" max="5394" width="6.5" style="44" customWidth="1"/>
    <col min="5395" max="5632" width="9" style="44"/>
    <col min="5633" max="5633" width="6.5" style="44" customWidth="1"/>
    <col min="5634" max="5634" width="5.125" style="44" customWidth="1"/>
    <col min="5635" max="5635" width="6.5" style="44" customWidth="1"/>
    <col min="5636" max="5636" width="5.125" style="44" customWidth="1"/>
    <col min="5637" max="5637" width="5.25" style="44" customWidth="1"/>
    <col min="5638" max="5639" width="6.5" style="44" customWidth="1"/>
    <col min="5640" max="5640" width="6" style="44" customWidth="1"/>
    <col min="5641" max="5642" width="6.5" style="44" customWidth="1"/>
    <col min="5643" max="5643" width="5.75" style="44" customWidth="1"/>
    <col min="5644" max="5644" width="12.75" style="44" customWidth="1"/>
    <col min="5645" max="5650" width="6.5" style="44" customWidth="1"/>
    <col min="5651" max="5888" width="9" style="44"/>
    <col min="5889" max="5889" width="6.5" style="44" customWidth="1"/>
    <col min="5890" max="5890" width="5.125" style="44" customWidth="1"/>
    <col min="5891" max="5891" width="6.5" style="44" customWidth="1"/>
    <col min="5892" max="5892" width="5.125" style="44" customWidth="1"/>
    <col min="5893" max="5893" width="5.25" style="44" customWidth="1"/>
    <col min="5894" max="5895" width="6.5" style="44" customWidth="1"/>
    <col min="5896" max="5896" width="6" style="44" customWidth="1"/>
    <col min="5897" max="5898" width="6.5" style="44" customWidth="1"/>
    <col min="5899" max="5899" width="5.75" style="44" customWidth="1"/>
    <col min="5900" max="5900" width="12.75" style="44" customWidth="1"/>
    <col min="5901" max="5906" width="6.5" style="44" customWidth="1"/>
    <col min="5907" max="6144" width="9" style="44"/>
    <col min="6145" max="6145" width="6.5" style="44" customWidth="1"/>
    <col min="6146" max="6146" width="5.125" style="44" customWidth="1"/>
    <col min="6147" max="6147" width="6.5" style="44" customWidth="1"/>
    <col min="6148" max="6148" width="5.125" style="44" customWidth="1"/>
    <col min="6149" max="6149" width="5.25" style="44" customWidth="1"/>
    <col min="6150" max="6151" width="6.5" style="44" customWidth="1"/>
    <col min="6152" max="6152" width="6" style="44" customWidth="1"/>
    <col min="6153" max="6154" width="6.5" style="44" customWidth="1"/>
    <col min="6155" max="6155" width="5.75" style="44" customWidth="1"/>
    <col min="6156" max="6156" width="12.75" style="44" customWidth="1"/>
    <col min="6157" max="6162" width="6.5" style="44" customWidth="1"/>
    <col min="6163" max="6400" width="9" style="44"/>
    <col min="6401" max="6401" width="6.5" style="44" customWidth="1"/>
    <col min="6402" max="6402" width="5.125" style="44" customWidth="1"/>
    <col min="6403" max="6403" width="6.5" style="44" customWidth="1"/>
    <col min="6404" max="6404" width="5.125" style="44" customWidth="1"/>
    <col min="6405" max="6405" width="5.25" style="44" customWidth="1"/>
    <col min="6406" max="6407" width="6.5" style="44" customWidth="1"/>
    <col min="6408" max="6408" width="6" style="44" customWidth="1"/>
    <col min="6409" max="6410" width="6.5" style="44" customWidth="1"/>
    <col min="6411" max="6411" width="5.75" style="44" customWidth="1"/>
    <col min="6412" max="6412" width="12.75" style="44" customWidth="1"/>
    <col min="6413" max="6418" width="6.5" style="44" customWidth="1"/>
    <col min="6419" max="6656" width="9" style="44"/>
    <col min="6657" max="6657" width="6.5" style="44" customWidth="1"/>
    <col min="6658" max="6658" width="5.125" style="44" customWidth="1"/>
    <col min="6659" max="6659" width="6.5" style="44" customWidth="1"/>
    <col min="6660" max="6660" width="5.125" style="44" customWidth="1"/>
    <col min="6661" max="6661" width="5.25" style="44" customWidth="1"/>
    <col min="6662" max="6663" width="6.5" style="44" customWidth="1"/>
    <col min="6664" max="6664" width="6" style="44" customWidth="1"/>
    <col min="6665" max="6666" width="6.5" style="44" customWidth="1"/>
    <col min="6667" max="6667" width="5.75" style="44" customWidth="1"/>
    <col min="6668" max="6668" width="12.75" style="44" customWidth="1"/>
    <col min="6669" max="6674" width="6.5" style="44" customWidth="1"/>
    <col min="6675" max="6912" width="9" style="44"/>
    <col min="6913" max="6913" width="6.5" style="44" customWidth="1"/>
    <col min="6914" max="6914" width="5.125" style="44" customWidth="1"/>
    <col min="6915" max="6915" width="6.5" style="44" customWidth="1"/>
    <col min="6916" max="6916" width="5.125" style="44" customWidth="1"/>
    <col min="6917" max="6917" width="5.25" style="44" customWidth="1"/>
    <col min="6918" max="6919" width="6.5" style="44" customWidth="1"/>
    <col min="6920" max="6920" width="6" style="44" customWidth="1"/>
    <col min="6921" max="6922" width="6.5" style="44" customWidth="1"/>
    <col min="6923" max="6923" width="5.75" style="44" customWidth="1"/>
    <col min="6924" max="6924" width="12.75" style="44" customWidth="1"/>
    <col min="6925" max="6930" width="6.5" style="44" customWidth="1"/>
    <col min="6931" max="7168" width="9" style="44"/>
    <col min="7169" max="7169" width="6.5" style="44" customWidth="1"/>
    <col min="7170" max="7170" width="5.125" style="44" customWidth="1"/>
    <col min="7171" max="7171" width="6.5" style="44" customWidth="1"/>
    <col min="7172" max="7172" width="5.125" style="44" customWidth="1"/>
    <col min="7173" max="7173" width="5.25" style="44" customWidth="1"/>
    <col min="7174" max="7175" width="6.5" style="44" customWidth="1"/>
    <col min="7176" max="7176" width="6" style="44" customWidth="1"/>
    <col min="7177" max="7178" width="6.5" style="44" customWidth="1"/>
    <col min="7179" max="7179" width="5.75" style="44" customWidth="1"/>
    <col min="7180" max="7180" width="12.75" style="44" customWidth="1"/>
    <col min="7181" max="7186" width="6.5" style="44" customWidth="1"/>
    <col min="7187" max="7424" width="9" style="44"/>
    <col min="7425" max="7425" width="6.5" style="44" customWidth="1"/>
    <col min="7426" max="7426" width="5.125" style="44" customWidth="1"/>
    <col min="7427" max="7427" width="6.5" style="44" customWidth="1"/>
    <col min="7428" max="7428" width="5.125" style="44" customWidth="1"/>
    <col min="7429" max="7429" width="5.25" style="44" customWidth="1"/>
    <col min="7430" max="7431" width="6.5" style="44" customWidth="1"/>
    <col min="7432" max="7432" width="6" style="44" customWidth="1"/>
    <col min="7433" max="7434" width="6.5" style="44" customWidth="1"/>
    <col min="7435" max="7435" width="5.75" style="44" customWidth="1"/>
    <col min="7436" max="7436" width="12.75" style="44" customWidth="1"/>
    <col min="7437" max="7442" width="6.5" style="44" customWidth="1"/>
    <col min="7443" max="7680" width="9" style="44"/>
    <col min="7681" max="7681" width="6.5" style="44" customWidth="1"/>
    <col min="7682" max="7682" width="5.125" style="44" customWidth="1"/>
    <col min="7683" max="7683" width="6.5" style="44" customWidth="1"/>
    <col min="7684" max="7684" width="5.125" style="44" customWidth="1"/>
    <col min="7685" max="7685" width="5.25" style="44" customWidth="1"/>
    <col min="7686" max="7687" width="6.5" style="44" customWidth="1"/>
    <col min="7688" max="7688" width="6" style="44" customWidth="1"/>
    <col min="7689" max="7690" width="6.5" style="44" customWidth="1"/>
    <col min="7691" max="7691" width="5.75" style="44" customWidth="1"/>
    <col min="7692" max="7692" width="12.75" style="44" customWidth="1"/>
    <col min="7693" max="7698" width="6.5" style="44" customWidth="1"/>
    <col min="7699" max="7936" width="9" style="44"/>
    <col min="7937" max="7937" width="6.5" style="44" customWidth="1"/>
    <col min="7938" max="7938" width="5.125" style="44" customWidth="1"/>
    <col min="7939" max="7939" width="6.5" style="44" customWidth="1"/>
    <col min="7940" max="7940" width="5.125" style="44" customWidth="1"/>
    <col min="7941" max="7941" width="5.25" style="44" customWidth="1"/>
    <col min="7942" max="7943" width="6.5" style="44" customWidth="1"/>
    <col min="7944" max="7944" width="6" style="44" customWidth="1"/>
    <col min="7945" max="7946" width="6.5" style="44" customWidth="1"/>
    <col min="7947" max="7947" width="5.75" style="44" customWidth="1"/>
    <col min="7948" max="7948" width="12.75" style="44" customWidth="1"/>
    <col min="7949" max="7954" width="6.5" style="44" customWidth="1"/>
    <col min="7955" max="8192" width="9" style="44"/>
    <col min="8193" max="8193" width="6.5" style="44" customWidth="1"/>
    <col min="8194" max="8194" width="5.125" style="44" customWidth="1"/>
    <col min="8195" max="8195" width="6.5" style="44" customWidth="1"/>
    <col min="8196" max="8196" width="5.125" style="44" customWidth="1"/>
    <col min="8197" max="8197" width="5.25" style="44" customWidth="1"/>
    <col min="8198" max="8199" width="6.5" style="44" customWidth="1"/>
    <col min="8200" max="8200" width="6" style="44" customWidth="1"/>
    <col min="8201" max="8202" width="6.5" style="44" customWidth="1"/>
    <col min="8203" max="8203" width="5.75" style="44" customWidth="1"/>
    <col min="8204" max="8204" width="12.75" style="44" customWidth="1"/>
    <col min="8205" max="8210" width="6.5" style="44" customWidth="1"/>
    <col min="8211" max="8448" width="9" style="44"/>
    <col min="8449" max="8449" width="6.5" style="44" customWidth="1"/>
    <col min="8450" max="8450" width="5.125" style="44" customWidth="1"/>
    <col min="8451" max="8451" width="6.5" style="44" customWidth="1"/>
    <col min="8452" max="8452" width="5.125" style="44" customWidth="1"/>
    <col min="8453" max="8453" width="5.25" style="44" customWidth="1"/>
    <col min="8454" max="8455" width="6.5" style="44" customWidth="1"/>
    <col min="8456" max="8456" width="6" style="44" customWidth="1"/>
    <col min="8457" max="8458" width="6.5" style="44" customWidth="1"/>
    <col min="8459" max="8459" width="5.75" style="44" customWidth="1"/>
    <col min="8460" max="8460" width="12.75" style="44" customWidth="1"/>
    <col min="8461" max="8466" width="6.5" style="44" customWidth="1"/>
    <col min="8467" max="8704" width="9" style="44"/>
    <col min="8705" max="8705" width="6.5" style="44" customWidth="1"/>
    <col min="8706" max="8706" width="5.125" style="44" customWidth="1"/>
    <col min="8707" max="8707" width="6.5" style="44" customWidth="1"/>
    <col min="8708" max="8708" width="5.125" style="44" customWidth="1"/>
    <col min="8709" max="8709" width="5.25" style="44" customWidth="1"/>
    <col min="8710" max="8711" width="6.5" style="44" customWidth="1"/>
    <col min="8712" max="8712" width="6" style="44" customWidth="1"/>
    <col min="8713" max="8714" width="6.5" style="44" customWidth="1"/>
    <col min="8715" max="8715" width="5.75" style="44" customWidth="1"/>
    <col min="8716" max="8716" width="12.75" style="44" customWidth="1"/>
    <col min="8717" max="8722" width="6.5" style="44" customWidth="1"/>
    <col min="8723" max="8960" width="9" style="44"/>
    <col min="8961" max="8961" width="6.5" style="44" customWidth="1"/>
    <col min="8962" max="8962" width="5.125" style="44" customWidth="1"/>
    <col min="8963" max="8963" width="6.5" style="44" customWidth="1"/>
    <col min="8964" max="8964" width="5.125" style="44" customWidth="1"/>
    <col min="8965" max="8965" width="5.25" style="44" customWidth="1"/>
    <col min="8966" max="8967" width="6.5" style="44" customWidth="1"/>
    <col min="8968" max="8968" width="6" style="44" customWidth="1"/>
    <col min="8969" max="8970" width="6.5" style="44" customWidth="1"/>
    <col min="8971" max="8971" width="5.75" style="44" customWidth="1"/>
    <col min="8972" max="8972" width="12.75" style="44" customWidth="1"/>
    <col min="8973" max="8978" width="6.5" style="44" customWidth="1"/>
    <col min="8979" max="9216" width="9" style="44"/>
    <col min="9217" max="9217" width="6.5" style="44" customWidth="1"/>
    <col min="9218" max="9218" width="5.125" style="44" customWidth="1"/>
    <col min="9219" max="9219" width="6.5" style="44" customWidth="1"/>
    <col min="9220" max="9220" width="5.125" style="44" customWidth="1"/>
    <col min="9221" max="9221" width="5.25" style="44" customWidth="1"/>
    <col min="9222" max="9223" width="6.5" style="44" customWidth="1"/>
    <col min="9224" max="9224" width="6" style="44" customWidth="1"/>
    <col min="9225" max="9226" width="6.5" style="44" customWidth="1"/>
    <col min="9227" max="9227" width="5.75" style="44" customWidth="1"/>
    <col min="9228" max="9228" width="12.75" style="44" customWidth="1"/>
    <col min="9229" max="9234" width="6.5" style="44" customWidth="1"/>
    <col min="9235" max="9472" width="9" style="44"/>
    <col min="9473" max="9473" width="6.5" style="44" customWidth="1"/>
    <col min="9474" max="9474" width="5.125" style="44" customWidth="1"/>
    <col min="9475" max="9475" width="6.5" style="44" customWidth="1"/>
    <col min="9476" max="9476" width="5.125" style="44" customWidth="1"/>
    <col min="9477" max="9477" width="5.25" style="44" customWidth="1"/>
    <col min="9478" max="9479" width="6.5" style="44" customWidth="1"/>
    <col min="9480" max="9480" width="6" style="44" customWidth="1"/>
    <col min="9481" max="9482" width="6.5" style="44" customWidth="1"/>
    <col min="9483" max="9483" width="5.75" style="44" customWidth="1"/>
    <col min="9484" max="9484" width="12.75" style="44" customWidth="1"/>
    <col min="9485" max="9490" width="6.5" style="44" customWidth="1"/>
    <col min="9491" max="9728" width="9" style="44"/>
    <col min="9729" max="9729" width="6.5" style="44" customWidth="1"/>
    <col min="9730" max="9730" width="5.125" style="44" customWidth="1"/>
    <col min="9731" max="9731" width="6.5" style="44" customWidth="1"/>
    <col min="9732" max="9732" width="5.125" style="44" customWidth="1"/>
    <col min="9733" max="9733" width="5.25" style="44" customWidth="1"/>
    <col min="9734" max="9735" width="6.5" style="44" customWidth="1"/>
    <col min="9736" max="9736" width="6" style="44" customWidth="1"/>
    <col min="9737" max="9738" width="6.5" style="44" customWidth="1"/>
    <col min="9739" max="9739" width="5.75" style="44" customWidth="1"/>
    <col min="9740" max="9740" width="12.75" style="44" customWidth="1"/>
    <col min="9741" max="9746" width="6.5" style="44" customWidth="1"/>
    <col min="9747" max="9984" width="9" style="44"/>
    <col min="9985" max="9985" width="6.5" style="44" customWidth="1"/>
    <col min="9986" max="9986" width="5.125" style="44" customWidth="1"/>
    <col min="9987" max="9987" width="6.5" style="44" customWidth="1"/>
    <col min="9988" max="9988" width="5.125" style="44" customWidth="1"/>
    <col min="9989" max="9989" width="5.25" style="44" customWidth="1"/>
    <col min="9990" max="9991" width="6.5" style="44" customWidth="1"/>
    <col min="9992" max="9992" width="6" style="44" customWidth="1"/>
    <col min="9993" max="9994" width="6.5" style="44" customWidth="1"/>
    <col min="9995" max="9995" width="5.75" style="44" customWidth="1"/>
    <col min="9996" max="9996" width="12.75" style="44" customWidth="1"/>
    <col min="9997" max="10002" width="6.5" style="44" customWidth="1"/>
    <col min="10003" max="10240" width="9" style="44"/>
    <col min="10241" max="10241" width="6.5" style="44" customWidth="1"/>
    <col min="10242" max="10242" width="5.125" style="44" customWidth="1"/>
    <col min="10243" max="10243" width="6.5" style="44" customWidth="1"/>
    <col min="10244" max="10244" width="5.125" style="44" customWidth="1"/>
    <col min="10245" max="10245" width="5.25" style="44" customWidth="1"/>
    <col min="10246" max="10247" width="6.5" style="44" customWidth="1"/>
    <col min="10248" max="10248" width="6" style="44" customWidth="1"/>
    <col min="10249" max="10250" width="6.5" style="44" customWidth="1"/>
    <col min="10251" max="10251" width="5.75" style="44" customWidth="1"/>
    <col min="10252" max="10252" width="12.75" style="44" customWidth="1"/>
    <col min="10253" max="10258" width="6.5" style="44" customWidth="1"/>
    <col min="10259" max="10496" width="9" style="44"/>
    <col min="10497" max="10497" width="6.5" style="44" customWidth="1"/>
    <col min="10498" max="10498" width="5.125" style="44" customWidth="1"/>
    <col min="10499" max="10499" width="6.5" style="44" customWidth="1"/>
    <col min="10500" max="10500" width="5.125" style="44" customWidth="1"/>
    <col min="10501" max="10501" width="5.25" style="44" customWidth="1"/>
    <col min="10502" max="10503" width="6.5" style="44" customWidth="1"/>
    <col min="10504" max="10504" width="6" style="44" customWidth="1"/>
    <col min="10505" max="10506" width="6.5" style="44" customWidth="1"/>
    <col min="10507" max="10507" width="5.75" style="44" customWidth="1"/>
    <col min="10508" max="10508" width="12.75" style="44" customWidth="1"/>
    <col min="10509" max="10514" width="6.5" style="44" customWidth="1"/>
    <col min="10515" max="10752" width="9" style="44"/>
    <col min="10753" max="10753" width="6.5" style="44" customWidth="1"/>
    <col min="10754" max="10754" width="5.125" style="44" customWidth="1"/>
    <col min="10755" max="10755" width="6.5" style="44" customWidth="1"/>
    <col min="10756" max="10756" width="5.125" style="44" customWidth="1"/>
    <col min="10757" max="10757" width="5.25" style="44" customWidth="1"/>
    <col min="10758" max="10759" width="6.5" style="44" customWidth="1"/>
    <col min="10760" max="10760" width="6" style="44" customWidth="1"/>
    <col min="10761" max="10762" width="6.5" style="44" customWidth="1"/>
    <col min="10763" max="10763" width="5.75" style="44" customWidth="1"/>
    <col min="10764" max="10764" width="12.75" style="44" customWidth="1"/>
    <col min="10765" max="10770" width="6.5" style="44" customWidth="1"/>
    <col min="10771" max="11008" width="9" style="44"/>
    <col min="11009" max="11009" width="6.5" style="44" customWidth="1"/>
    <col min="11010" max="11010" width="5.125" style="44" customWidth="1"/>
    <col min="11011" max="11011" width="6.5" style="44" customWidth="1"/>
    <col min="11012" max="11012" width="5.125" style="44" customWidth="1"/>
    <col min="11013" max="11013" width="5.25" style="44" customWidth="1"/>
    <col min="11014" max="11015" width="6.5" style="44" customWidth="1"/>
    <col min="11016" max="11016" width="6" style="44" customWidth="1"/>
    <col min="11017" max="11018" width="6.5" style="44" customWidth="1"/>
    <col min="11019" max="11019" width="5.75" style="44" customWidth="1"/>
    <col min="11020" max="11020" width="12.75" style="44" customWidth="1"/>
    <col min="11021" max="11026" width="6.5" style="44" customWidth="1"/>
    <col min="11027" max="11264" width="9" style="44"/>
    <col min="11265" max="11265" width="6.5" style="44" customWidth="1"/>
    <col min="11266" max="11266" width="5.125" style="44" customWidth="1"/>
    <col min="11267" max="11267" width="6.5" style="44" customWidth="1"/>
    <col min="11268" max="11268" width="5.125" style="44" customWidth="1"/>
    <col min="11269" max="11269" width="5.25" style="44" customWidth="1"/>
    <col min="11270" max="11271" width="6.5" style="44" customWidth="1"/>
    <col min="11272" max="11272" width="6" style="44" customWidth="1"/>
    <col min="11273" max="11274" width="6.5" style="44" customWidth="1"/>
    <col min="11275" max="11275" width="5.75" style="44" customWidth="1"/>
    <col min="11276" max="11276" width="12.75" style="44" customWidth="1"/>
    <col min="11277" max="11282" width="6.5" style="44" customWidth="1"/>
    <col min="11283" max="11520" width="9" style="44"/>
    <col min="11521" max="11521" width="6.5" style="44" customWidth="1"/>
    <col min="11522" max="11522" width="5.125" style="44" customWidth="1"/>
    <col min="11523" max="11523" width="6.5" style="44" customWidth="1"/>
    <col min="11524" max="11524" width="5.125" style="44" customWidth="1"/>
    <col min="11525" max="11525" width="5.25" style="44" customWidth="1"/>
    <col min="11526" max="11527" width="6.5" style="44" customWidth="1"/>
    <col min="11528" max="11528" width="6" style="44" customWidth="1"/>
    <col min="11529" max="11530" width="6.5" style="44" customWidth="1"/>
    <col min="11531" max="11531" width="5.75" style="44" customWidth="1"/>
    <col min="11532" max="11532" width="12.75" style="44" customWidth="1"/>
    <col min="11533" max="11538" width="6.5" style="44" customWidth="1"/>
    <col min="11539" max="11776" width="9" style="44"/>
    <col min="11777" max="11777" width="6.5" style="44" customWidth="1"/>
    <col min="11778" max="11778" width="5.125" style="44" customWidth="1"/>
    <col min="11779" max="11779" width="6.5" style="44" customWidth="1"/>
    <col min="11780" max="11780" width="5.125" style="44" customWidth="1"/>
    <col min="11781" max="11781" width="5.25" style="44" customWidth="1"/>
    <col min="11782" max="11783" width="6.5" style="44" customWidth="1"/>
    <col min="11784" max="11784" width="6" style="44" customWidth="1"/>
    <col min="11785" max="11786" width="6.5" style="44" customWidth="1"/>
    <col min="11787" max="11787" width="5.75" style="44" customWidth="1"/>
    <col min="11788" max="11788" width="12.75" style="44" customWidth="1"/>
    <col min="11789" max="11794" width="6.5" style="44" customWidth="1"/>
    <col min="11795" max="12032" width="9" style="44"/>
    <col min="12033" max="12033" width="6.5" style="44" customWidth="1"/>
    <col min="12034" max="12034" width="5.125" style="44" customWidth="1"/>
    <col min="12035" max="12035" width="6.5" style="44" customWidth="1"/>
    <col min="12036" max="12036" width="5.125" style="44" customWidth="1"/>
    <col min="12037" max="12037" width="5.25" style="44" customWidth="1"/>
    <col min="12038" max="12039" width="6.5" style="44" customWidth="1"/>
    <col min="12040" max="12040" width="6" style="44" customWidth="1"/>
    <col min="12041" max="12042" width="6.5" style="44" customWidth="1"/>
    <col min="12043" max="12043" width="5.75" style="44" customWidth="1"/>
    <col min="12044" max="12044" width="12.75" style="44" customWidth="1"/>
    <col min="12045" max="12050" width="6.5" style="44" customWidth="1"/>
    <col min="12051" max="12288" width="9" style="44"/>
    <col min="12289" max="12289" width="6.5" style="44" customWidth="1"/>
    <col min="12290" max="12290" width="5.125" style="44" customWidth="1"/>
    <col min="12291" max="12291" width="6.5" style="44" customWidth="1"/>
    <col min="12292" max="12292" width="5.125" style="44" customWidth="1"/>
    <col min="12293" max="12293" width="5.25" style="44" customWidth="1"/>
    <col min="12294" max="12295" width="6.5" style="44" customWidth="1"/>
    <col min="12296" max="12296" width="6" style="44" customWidth="1"/>
    <col min="12297" max="12298" width="6.5" style="44" customWidth="1"/>
    <col min="12299" max="12299" width="5.75" style="44" customWidth="1"/>
    <col min="12300" max="12300" width="12.75" style="44" customWidth="1"/>
    <col min="12301" max="12306" width="6.5" style="44" customWidth="1"/>
    <col min="12307" max="12544" width="9" style="44"/>
    <col min="12545" max="12545" width="6.5" style="44" customWidth="1"/>
    <col min="12546" max="12546" width="5.125" style="44" customWidth="1"/>
    <col min="12547" max="12547" width="6.5" style="44" customWidth="1"/>
    <col min="12548" max="12548" width="5.125" style="44" customWidth="1"/>
    <col min="12549" max="12549" width="5.25" style="44" customWidth="1"/>
    <col min="12550" max="12551" width="6.5" style="44" customWidth="1"/>
    <col min="12552" max="12552" width="6" style="44" customWidth="1"/>
    <col min="12553" max="12554" width="6.5" style="44" customWidth="1"/>
    <col min="12555" max="12555" width="5.75" style="44" customWidth="1"/>
    <col min="12556" max="12556" width="12.75" style="44" customWidth="1"/>
    <col min="12557" max="12562" width="6.5" style="44" customWidth="1"/>
    <col min="12563" max="12800" width="9" style="44"/>
    <col min="12801" max="12801" width="6.5" style="44" customWidth="1"/>
    <col min="12802" max="12802" width="5.125" style="44" customWidth="1"/>
    <col min="12803" max="12803" width="6.5" style="44" customWidth="1"/>
    <col min="12804" max="12804" width="5.125" style="44" customWidth="1"/>
    <col min="12805" max="12805" width="5.25" style="44" customWidth="1"/>
    <col min="12806" max="12807" width="6.5" style="44" customWidth="1"/>
    <col min="12808" max="12808" width="6" style="44" customWidth="1"/>
    <col min="12809" max="12810" width="6.5" style="44" customWidth="1"/>
    <col min="12811" max="12811" width="5.75" style="44" customWidth="1"/>
    <col min="12812" max="12812" width="12.75" style="44" customWidth="1"/>
    <col min="12813" max="12818" width="6.5" style="44" customWidth="1"/>
    <col min="12819" max="13056" width="9" style="44"/>
    <col min="13057" max="13057" width="6.5" style="44" customWidth="1"/>
    <col min="13058" max="13058" width="5.125" style="44" customWidth="1"/>
    <col min="13059" max="13059" width="6.5" style="44" customWidth="1"/>
    <col min="13060" max="13060" width="5.125" style="44" customWidth="1"/>
    <col min="13061" max="13061" width="5.25" style="44" customWidth="1"/>
    <col min="13062" max="13063" width="6.5" style="44" customWidth="1"/>
    <col min="13064" max="13064" width="6" style="44" customWidth="1"/>
    <col min="13065" max="13066" width="6.5" style="44" customWidth="1"/>
    <col min="13067" max="13067" width="5.75" style="44" customWidth="1"/>
    <col min="13068" max="13068" width="12.75" style="44" customWidth="1"/>
    <col min="13069" max="13074" width="6.5" style="44" customWidth="1"/>
    <col min="13075" max="13312" width="9" style="44"/>
    <col min="13313" max="13313" width="6.5" style="44" customWidth="1"/>
    <col min="13314" max="13314" width="5.125" style="44" customWidth="1"/>
    <col min="13315" max="13315" width="6.5" style="44" customWidth="1"/>
    <col min="13316" max="13316" width="5.125" style="44" customWidth="1"/>
    <col min="13317" max="13317" width="5.25" style="44" customWidth="1"/>
    <col min="13318" max="13319" width="6.5" style="44" customWidth="1"/>
    <col min="13320" max="13320" width="6" style="44" customWidth="1"/>
    <col min="13321" max="13322" width="6.5" style="44" customWidth="1"/>
    <col min="13323" max="13323" width="5.75" style="44" customWidth="1"/>
    <col min="13324" max="13324" width="12.75" style="44" customWidth="1"/>
    <col min="13325" max="13330" width="6.5" style="44" customWidth="1"/>
    <col min="13331" max="13568" width="9" style="44"/>
    <col min="13569" max="13569" width="6.5" style="44" customWidth="1"/>
    <col min="13570" max="13570" width="5.125" style="44" customWidth="1"/>
    <col min="13571" max="13571" width="6.5" style="44" customWidth="1"/>
    <col min="13572" max="13572" width="5.125" style="44" customWidth="1"/>
    <col min="13573" max="13573" width="5.25" style="44" customWidth="1"/>
    <col min="13574" max="13575" width="6.5" style="44" customWidth="1"/>
    <col min="13576" max="13576" width="6" style="44" customWidth="1"/>
    <col min="13577" max="13578" width="6.5" style="44" customWidth="1"/>
    <col min="13579" max="13579" width="5.75" style="44" customWidth="1"/>
    <col min="13580" max="13580" width="12.75" style="44" customWidth="1"/>
    <col min="13581" max="13586" width="6.5" style="44" customWidth="1"/>
    <col min="13587" max="13824" width="9" style="44"/>
    <col min="13825" max="13825" width="6.5" style="44" customWidth="1"/>
    <col min="13826" max="13826" width="5.125" style="44" customWidth="1"/>
    <col min="13827" max="13827" width="6.5" style="44" customWidth="1"/>
    <col min="13828" max="13828" width="5.125" style="44" customWidth="1"/>
    <col min="13829" max="13829" width="5.25" style="44" customWidth="1"/>
    <col min="13830" max="13831" width="6.5" style="44" customWidth="1"/>
    <col min="13832" max="13832" width="6" style="44" customWidth="1"/>
    <col min="13833" max="13834" width="6.5" style="44" customWidth="1"/>
    <col min="13835" max="13835" width="5.75" style="44" customWidth="1"/>
    <col min="13836" max="13836" width="12.75" style="44" customWidth="1"/>
    <col min="13837" max="13842" width="6.5" style="44" customWidth="1"/>
    <col min="13843" max="14080" width="9" style="44"/>
    <col min="14081" max="14081" width="6.5" style="44" customWidth="1"/>
    <col min="14082" max="14082" width="5.125" style="44" customWidth="1"/>
    <col min="14083" max="14083" width="6.5" style="44" customWidth="1"/>
    <col min="14084" max="14084" width="5.125" style="44" customWidth="1"/>
    <col min="14085" max="14085" width="5.25" style="44" customWidth="1"/>
    <col min="14086" max="14087" width="6.5" style="44" customWidth="1"/>
    <col min="14088" max="14088" width="6" style="44" customWidth="1"/>
    <col min="14089" max="14090" width="6.5" style="44" customWidth="1"/>
    <col min="14091" max="14091" width="5.75" style="44" customWidth="1"/>
    <col min="14092" max="14092" width="12.75" style="44" customWidth="1"/>
    <col min="14093" max="14098" width="6.5" style="44" customWidth="1"/>
    <col min="14099" max="14336" width="9" style="44"/>
    <col min="14337" max="14337" width="6.5" style="44" customWidth="1"/>
    <col min="14338" max="14338" width="5.125" style="44" customWidth="1"/>
    <col min="14339" max="14339" width="6.5" style="44" customWidth="1"/>
    <col min="14340" max="14340" width="5.125" style="44" customWidth="1"/>
    <col min="14341" max="14341" width="5.25" style="44" customWidth="1"/>
    <col min="14342" max="14343" width="6.5" style="44" customWidth="1"/>
    <col min="14344" max="14344" width="6" style="44" customWidth="1"/>
    <col min="14345" max="14346" width="6.5" style="44" customWidth="1"/>
    <col min="14347" max="14347" width="5.75" style="44" customWidth="1"/>
    <col min="14348" max="14348" width="12.75" style="44" customWidth="1"/>
    <col min="14349" max="14354" width="6.5" style="44" customWidth="1"/>
    <col min="14355" max="14592" width="9" style="44"/>
    <col min="14593" max="14593" width="6.5" style="44" customWidth="1"/>
    <col min="14594" max="14594" width="5.125" style="44" customWidth="1"/>
    <col min="14595" max="14595" width="6.5" style="44" customWidth="1"/>
    <col min="14596" max="14596" width="5.125" style="44" customWidth="1"/>
    <col min="14597" max="14597" width="5.25" style="44" customWidth="1"/>
    <col min="14598" max="14599" width="6.5" style="44" customWidth="1"/>
    <col min="14600" max="14600" width="6" style="44" customWidth="1"/>
    <col min="14601" max="14602" width="6.5" style="44" customWidth="1"/>
    <col min="14603" max="14603" width="5.75" style="44" customWidth="1"/>
    <col min="14604" max="14604" width="12.75" style="44" customWidth="1"/>
    <col min="14605" max="14610" width="6.5" style="44" customWidth="1"/>
    <col min="14611" max="14848" width="9" style="44"/>
    <col min="14849" max="14849" width="6.5" style="44" customWidth="1"/>
    <col min="14850" max="14850" width="5.125" style="44" customWidth="1"/>
    <col min="14851" max="14851" width="6.5" style="44" customWidth="1"/>
    <col min="14852" max="14852" width="5.125" style="44" customWidth="1"/>
    <col min="14853" max="14853" width="5.25" style="44" customWidth="1"/>
    <col min="14854" max="14855" width="6.5" style="44" customWidth="1"/>
    <col min="14856" max="14856" width="6" style="44" customWidth="1"/>
    <col min="14857" max="14858" width="6.5" style="44" customWidth="1"/>
    <col min="14859" max="14859" width="5.75" style="44" customWidth="1"/>
    <col min="14860" max="14860" width="12.75" style="44" customWidth="1"/>
    <col min="14861" max="14866" width="6.5" style="44" customWidth="1"/>
    <col min="14867" max="15104" width="9" style="44"/>
    <col min="15105" max="15105" width="6.5" style="44" customWidth="1"/>
    <col min="15106" max="15106" width="5.125" style="44" customWidth="1"/>
    <col min="15107" max="15107" width="6.5" style="44" customWidth="1"/>
    <col min="15108" max="15108" width="5.125" style="44" customWidth="1"/>
    <col min="15109" max="15109" width="5.25" style="44" customWidth="1"/>
    <col min="15110" max="15111" width="6.5" style="44" customWidth="1"/>
    <col min="15112" max="15112" width="6" style="44" customWidth="1"/>
    <col min="15113" max="15114" width="6.5" style="44" customWidth="1"/>
    <col min="15115" max="15115" width="5.75" style="44" customWidth="1"/>
    <col min="15116" max="15116" width="12.75" style="44" customWidth="1"/>
    <col min="15117" max="15122" width="6.5" style="44" customWidth="1"/>
    <col min="15123" max="15360" width="9" style="44"/>
    <col min="15361" max="15361" width="6.5" style="44" customWidth="1"/>
    <col min="15362" max="15362" width="5.125" style="44" customWidth="1"/>
    <col min="15363" max="15363" width="6.5" style="44" customWidth="1"/>
    <col min="15364" max="15364" width="5.125" style="44" customWidth="1"/>
    <col min="15365" max="15365" width="5.25" style="44" customWidth="1"/>
    <col min="15366" max="15367" width="6.5" style="44" customWidth="1"/>
    <col min="15368" max="15368" width="6" style="44" customWidth="1"/>
    <col min="15369" max="15370" width="6.5" style="44" customWidth="1"/>
    <col min="15371" max="15371" width="5.75" style="44" customWidth="1"/>
    <col min="15372" max="15372" width="12.75" style="44" customWidth="1"/>
    <col min="15373" max="15378" width="6.5" style="44" customWidth="1"/>
    <col min="15379" max="15616" width="9" style="44"/>
    <col min="15617" max="15617" width="6.5" style="44" customWidth="1"/>
    <col min="15618" max="15618" width="5.125" style="44" customWidth="1"/>
    <col min="15619" max="15619" width="6.5" style="44" customWidth="1"/>
    <col min="15620" max="15620" width="5.125" style="44" customWidth="1"/>
    <col min="15621" max="15621" width="5.25" style="44" customWidth="1"/>
    <col min="15622" max="15623" width="6.5" style="44" customWidth="1"/>
    <col min="15624" max="15624" width="6" style="44" customWidth="1"/>
    <col min="15625" max="15626" width="6.5" style="44" customWidth="1"/>
    <col min="15627" max="15627" width="5.75" style="44" customWidth="1"/>
    <col min="15628" max="15628" width="12.75" style="44" customWidth="1"/>
    <col min="15629" max="15634" width="6.5" style="44" customWidth="1"/>
    <col min="15635" max="15872" width="9" style="44"/>
    <col min="15873" max="15873" width="6.5" style="44" customWidth="1"/>
    <col min="15874" max="15874" width="5.125" style="44" customWidth="1"/>
    <col min="15875" max="15875" width="6.5" style="44" customWidth="1"/>
    <col min="15876" max="15876" width="5.125" style="44" customWidth="1"/>
    <col min="15877" max="15877" width="5.25" style="44" customWidth="1"/>
    <col min="15878" max="15879" width="6.5" style="44" customWidth="1"/>
    <col min="15880" max="15880" width="6" style="44" customWidth="1"/>
    <col min="15881" max="15882" width="6.5" style="44" customWidth="1"/>
    <col min="15883" max="15883" width="5.75" style="44" customWidth="1"/>
    <col min="15884" max="15884" width="12.75" style="44" customWidth="1"/>
    <col min="15885" max="15890" width="6.5" style="44" customWidth="1"/>
    <col min="15891" max="16128" width="9" style="44"/>
    <col min="16129" max="16129" width="6.5" style="44" customWidth="1"/>
    <col min="16130" max="16130" width="5.125" style="44" customWidth="1"/>
    <col min="16131" max="16131" width="6.5" style="44" customWidth="1"/>
    <col min="16132" max="16132" width="5.125" style="44" customWidth="1"/>
    <col min="16133" max="16133" width="5.25" style="44" customWidth="1"/>
    <col min="16134" max="16135" width="6.5" style="44" customWidth="1"/>
    <col min="16136" max="16136" width="6" style="44" customWidth="1"/>
    <col min="16137" max="16138" width="6.5" style="44" customWidth="1"/>
    <col min="16139" max="16139" width="5.75" style="44" customWidth="1"/>
    <col min="16140" max="16140" width="12.75" style="44" customWidth="1"/>
    <col min="16141" max="16146" width="6.5" style="44" customWidth="1"/>
    <col min="16147" max="16384" width="9" style="44"/>
  </cols>
  <sheetData>
    <row r="1" spans="1:12" ht="45" customHeight="1">
      <c r="A1" s="359" t="s">
        <v>55</v>
      </c>
      <c r="B1" s="359"/>
      <c r="C1" s="359"/>
      <c r="D1" s="359"/>
      <c r="E1" s="359"/>
      <c r="F1" s="359"/>
      <c r="G1" s="360"/>
      <c r="H1" s="360"/>
      <c r="I1" s="360"/>
      <c r="J1" s="360"/>
      <c r="K1" s="360"/>
      <c r="L1" s="360"/>
    </row>
    <row r="2" spans="1:12" ht="9" customHeight="1">
      <c r="A2" s="361"/>
      <c r="B2" s="361"/>
      <c r="C2" s="361"/>
      <c r="D2" s="361"/>
      <c r="E2" s="361"/>
      <c r="F2" s="361"/>
      <c r="G2" s="341"/>
      <c r="H2" s="341"/>
      <c r="I2" s="341"/>
      <c r="J2" s="341"/>
      <c r="K2" s="341"/>
      <c r="L2" s="341"/>
    </row>
    <row r="3" spans="1:12" ht="24.75" customHeight="1">
      <c r="A3" s="368" t="s">
        <v>56</v>
      </c>
      <c r="B3" s="369"/>
      <c r="C3" s="368" t="s">
        <v>57</v>
      </c>
      <c r="D3" s="369"/>
      <c r="E3" s="45" t="s">
        <v>58</v>
      </c>
      <c r="F3" s="46" t="s">
        <v>59</v>
      </c>
      <c r="G3" s="368" t="s">
        <v>60</v>
      </c>
      <c r="H3" s="369"/>
      <c r="I3" s="368" t="s">
        <v>61</v>
      </c>
      <c r="J3" s="379"/>
      <c r="K3" s="379"/>
      <c r="L3" s="369"/>
    </row>
    <row r="4" spans="1:12" ht="26.1" customHeight="1">
      <c r="A4" s="368" t="s">
        <v>62</v>
      </c>
      <c r="B4" s="369"/>
      <c r="C4" s="368" t="s">
        <v>63</v>
      </c>
      <c r="D4" s="369"/>
      <c r="E4" s="45">
        <v>1</v>
      </c>
      <c r="F4" s="46" t="s">
        <v>64</v>
      </c>
      <c r="G4" s="370">
        <v>10260000</v>
      </c>
      <c r="H4" s="371"/>
      <c r="I4" s="372" t="s">
        <v>96</v>
      </c>
      <c r="J4" s="373"/>
      <c r="K4" s="373"/>
      <c r="L4" s="374"/>
    </row>
    <row r="5" spans="1:12" ht="26.1" customHeight="1">
      <c r="A5" s="375" t="s">
        <v>65</v>
      </c>
      <c r="B5" s="376"/>
      <c r="C5" s="368" t="s">
        <v>66</v>
      </c>
      <c r="D5" s="369"/>
      <c r="E5" s="45">
        <v>1</v>
      </c>
      <c r="F5" s="46" t="s">
        <v>67</v>
      </c>
      <c r="G5" s="377">
        <v>1695</v>
      </c>
      <c r="H5" s="378"/>
      <c r="I5" s="372" t="s">
        <v>97</v>
      </c>
      <c r="J5" s="373"/>
      <c r="K5" s="373"/>
      <c r="L5" s="374"/>
    </row>
    <row r="6" spans="1:12" ht="9.75" customHeight="1">
      <c r="A6" s="47"/>
      <c r="B6" s="47"/>
      <c r="C6" s="47"/>
      <c r="D6" s="47"/>
      <c r="E6" s="47"/>
      <c r="F6" s="47"/>
      <c r="G6" s="48"/>
      <c r="H6" s="48"/>
      <c r="I6" s="48"/>
      <c r="J6" s="48"/>
      <c r="K6" s="48"/>
      <c r="L6" s="48"/>
    </row>
    <row r="7" spans="1:12" ht="39" customHeight="1">
      <c r="A7" s="359" t="s">
        <v>68</v>
      </c>
      <c r="B7" s="359"/>
      <c r="C7" s="359"/>
      <c r="D7" s="359"/>
      <c r="E7" s="359"/>
      <c r="F7" s="359"/>
      <c r="G7" s="360"/>
      <c r="H7" s="360"/>
      <c r="I7" s="360"/>
      <c r="J7" s="360"/>
      <c r="K7" s="360"/>
      <c r="L7" s="360"/>
    </row>
    <row r="8" spans="1:12" ht="6.75" customHeight="1" thickBot="1">
      <c r="A8" s="361"/>
      <c r="B8" s="361"/>
      <c r="C8" s="361"/>
      <c r="D8" s="361"/>
      <c r="E8" s="361"/>
      <c r="F8" s="361"/>
      <c r="G8" s="341"/>
      <c r="H8" s="341"/>
      <c r="I8" s="341"/>
      <c r="J8" s="341"/>
      <c r="K8" s="341"/>
      <c r="L8" s="341"/>
    </row>
    <row r="9" spans="1:12" ht="26.1" customHeight="1" thickTop="1">
      <c r="A9" s="362" t="s">
        <v>69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</row>
    <row r="10" spans="1:12" ht="26.1" customHeight="1" thickBot="1">
      <c r="A10" s="364" t="s">
        <v>92</v>
      </c>
      <c r="B10" s="365"/>
      <c r="C10" s="365"/>
      <c r="D10" s="365"/>
      <c r="E10" s="365"/>
      <c r="F10" s="365"/>
      <c r="G10" s="365"/>
      <c r="H10" s="365"/>
      <c r="I10" s="365"/>
      <c r="J10" s="365"/>
      <c r="K10" s="365"/>
      <c r="L10" s="365"/>
    </row>
    <row r="11" spans="1:12" ht="26.1" customHeight="1" thickTop="1">
      <c r="A11" s="366" t="s">
        <v>70</v>
      </c>
      <c r="B11" s="366"/>
      <c r="C11" s="366"/>
      <c r="D11" s="367" t="s">
        <v>71</v>
      </c>
      <c r="E11" s="366"/>
      <c r="F11" s="49" t="s">
        <v>59</v>
      </c>
      <c r="G11" s="366" t="s">
        <v>72</v>
      </c>
      <c r="H11" s="366"/>
      <c r="I11" s="366" t="s">
        <v>73</v>
      </c>
      <c r="J11" s="366"/>
      <c r="K11" s="366" t="s">
        <v>74</v>
      </c>
      <c r="L11" s="366"/>
    </row>
    <row r="12" spans="1:12" ht="26.1" customHeight="1">
      <c r="A12" s="349" t="s">
        <v>75</v>
      </c>
      <c r="B12" s="349"/>
      <c r="C12" s="349"/>
      <c r="D12" s="357">
        <v>0.1547</v>
      </c>
      <c r="E12" s="357"/>
      <c r="F12" s="50" t="s">
        <v>76</v>
      </c>
      <c r="G12" s="352">
        <f>INT(G4/1000)</f>
        <v>10260</v>
      </c>
      <c r="H12" s="352"/>
      <c r="I12" s="358">
        <f>INT(G12*D12)</f>
        <v>1587</v>
      </c>
      <c r="J12" s="358"/>
      <c r="K12" s="353"/>
      <c r="L12" s="353"/>
    </row>
    <row r="13" spans="1:12" ht="26.1" customHeight="1">
      <c r="A13" s="354" t="s">
        <v>77</v>
      </c>
      <c r="B13" s="354"/>
      <c r="C13" s="354"/>
      <c r="D13" s="354"/>
      <c r="E13" s="354"/>
      <c r="F13" s="51"/>
      <c r="G13" s="352"/>
      <c r="H13" s="352"/>
      <c r="I13" s="352">
        <f>TRUNC(I12,0)</f>
        <v>1587</v>
      </c>
      <c r="J13" s="352"/>
      <c r="K13" s="353"/>
      <c r="L13" s="353"/>
    </row>
    <row r="14" spans="1:12" ht="26.1" customHeight="1">
      <c r="A14" s="349"/>
      <c r="B14" s="349"/>
      <c r="C14" s="349"/>
      <c r="D14" s="354"/>
      <c r="E14" s="354"/>
      <c r="F14" s="51"/>
      <c r="G14" s="352"/>
      <c r="H14" s="352"/>
      <c r="I14" s="352"/>
      <c r="J14" s="352"/>
      <c r="K14" s="353"/>
      <c r="L14" s="353"/>
    </row>
    <row r="15" spans="1:12" ht="26.1" customHeight="1">
      <c r="A15" s="349" t="s">
        <v>78</v>
      </c>
      <c r="B15" s="349"/>
      <c r="C15" s="349"/>
      <c r="D15" s="354">
        <v>1.25</v>
      </c>
      <c r="E15" s="354"/>
      <c r="F15" s="51" t="s">
        <v>67</v>
      </c>
      <c r="G15" s="352">
        <f>G5</f>
        <v>1695</v>
      </c>
      <c r="H15" s="352"/>
      <c r="I15" s="352">
        <f>INT(G15*D15)</f>
        <v>2118</v>
      </c>
      <c r="J15" s="352"/>
      <c r="K15" s="355" t="s">
        <v>79</v>
      </c>
      <c r="L15" s="356"/>
    </row>
    <row r="16" spans="1:12" ht="26.1" customHeight="1">
      <c r="A16" s="349" t="s">
        <v>80</v>
      </c>
      <c r="B16" s="349"/>
      <c r="C16" s="349"/>
      <c r="D16" s="350">
        <v>10</v>
      </c>
      <c r="E16" s="350"/>
      <c r="F16" s="52" t="s">
        <v>14</v>
      </c>
      <c r="G16" s="351"/>
      <c r="H16" s="351"/>
      <c r="I16" s="352">
        <f>INT(I15*D16/100)</f>
        <v>211</v>
      </c>
      <c r="J16" s="352"/>
      <c r="K16" s="353"/>
      <c r="L16" s="353"/>
    </row>
    <row r="17" spans="1:12" ht="26.1" customHeight="1">
      <c r="A17" s="342" t="s">
        <v>77</v>
      </c>
      <c r="B17" s="342"/>
      <c r="C17" s="342"/>
      <c r="D17" s="342"/>
      <c r="E17" s="342"/>
      <c r="F17" s="53"/>
      <c r="G17" s="343"/>
      <c r="H17" s="343"/>
      <c r="I17" s="343">
        <f>SUM(I15:J16)</f>
        <v>2329</v>
      </c>
      <c r="J17" s="343"/>
      <c r="K17" s="344"/>
      <c r="L17" s="344"/>
    </row>
    <row r="18" spans="1:12" ht="26.1" customHeight="1">
      <c r="A18" s="342"/>
      <c r="B18" s="342"/>
      <c r="C18" s="342"/>
      <c r="D18" s="342"/>
      <c r="E18" s="342"/>
      <c r="F18" s="53"/>
      <c r="G18" s="343"/>
      <c r="H18" s="343"/>
      <c r="I18" s="343"/>
      <c r="J18" s="343"/>
      <c r="K18" s="344"/>
      <c r="L18" s="344"/>
    </row>
    <row r="19" spans="1:12" ht="26.1" customHeight="1" thickBot="1">
      <c r="A19" s="345" t="s">
        <v>81</v>
      </c>
      <c r="B19" s="345"/>
      <c r="C19" s="345"/>
      <c r="D19" s="345"/>
      <c r="E19" s="345"/>
      <c r="F19" s="54"/>
      <c r="G19" s="346"/>
      <c r="H19" s="346"/>
      <c r="I19" s="347">
        <f>SUM(I17,I13)</f>
        <v>3916</v>
      </c>
      <c r="J19" s="347"/>
      <c r="K19" s="348"/>
      <c r="L19" s="348"/>
    </row>
    <row r="20" spans="1:12" ht="26.1" customHeight="1" thickTop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1:12" ht="26.1" customHeight="1">
      <c r="A21" s="339" t="s">
        <v>93</v>
      </c>
      <c r="B21" s="339"/>
      <c r="C21" s="339"/>
      <c r="D21" s="339"/>
      <c r="E21" s="339"/>
      <c r="F21" s="339"/>
      <c r="G21" s="339"/>
      <c r="H21" s="339"/>
      <c r="I21" s="339"/>
      <c r="J21" s="339"/>
      <c r="K21" s="339"/>
      <c r="L21" s="339"/>
    </row>
    <row r="22" spans="1:12" ht="26.1" customHeight="1">
      <c r="A22" s="339" t="s">
        <v>82</v>
      </c>
      <c r="B22" s="339"/>
      <c r="C22" s="339"/>
      <c r="D22" s="339"/>
      <c r="E22" s="339"/>
      <c r="F22" s="339"/>
      <c r="G22" s="339"/>
      <c r="H22" s="339"/>
      <c r="I22" s="339"/>
      <c r="J22" s="339"/>
      <c r="K22" s="339"/>
      <c r="L22" s="339"/>
    </row>
    <row r="23" spans="1:12" ht="26.1" customHeight="1">
      <c r="A23" s="339" t="s">
        <v>83</v>
      </c>
      <c r="B23" s="339"/>
      <c r="C23" s="339"/>
      <c r="D23" s="339"/>
      <c r="E23" s="339"/>
      <c r="F23" s="339"/>
      <c r="G23" s="339"/>
      <c r="H23" s="339"/>
      <c r="I23" s="339"/>
      <c r="J23" s="339"/>
      <c r="K23" s="339"/>
      <c r="L23" s="339"/>
    </row>
    <row r="24" spans="1:12" ht="26.1" customHeight="1">
      <c r="A24" s="55" t="s">
        <v>84</v>
      </c>
      <c r="B24" s="339" t="s">
        <v>85</v>
      </c>
      <c r="C24" s="339"/>
      <c r="D24" s="339"/>
      <c r="E24" s="339"/>
      <c r="F24" s="339"/>
      <c r="G24" s="340" t="s">
        <v>86</v>
      </c>
      <c r="H24" s="340"/>
      <c r="I24" s="340"/>
      <c r="J24" s="340"/>
      <c r="K24" s="340"/>
      <c r="L24" s="341"/>
    </row>
    <row r="25" spans="1:12" ht="26.1" customHeight="1">
      <c r="A25" s="55"/>
      <c r="B25" s="339" t="s">
        <v>87</v>
      </c>
      <c r="C25" s="339"/>
      <c r="D25" s="339"/>
      <c r="E25" s="339"/>
      <c r="F25" s="339"/>
      <c r="G25" s="55"/>
      <c r="H25" s="55"/>
      <c r="I25" s="55"/>
      <c r="J25" s="55"/>
      <c r="K25" s="55"/>
      <c r="L25" s="55"/>
    </row>
    <row r="26" spans="1:12" ht="24.95" customHeight="1">
      <c r="A26" s="55"/>
      <c r="B26" s="339" t="s">
        <v>88</v>
      </c>
      <c r="C26" s="339"/>
      <c r="D26" s="339"/>
      <c r="E26" s="339"/>
      <c r="F26" s="339"/>
      <c r="G26" s="55"/>
      <c r="H26" s="55"/>
      <c r="I26" s="55"/>
      <c r="J26" s="55"/>
      <c r="K26" s="55"/>
      <c r="L26" s="55"/>
    </row>
    <row r="27" spans="1:12" ht="24.95" customHeight="1">
      <c r="A27" s="338" t="s">
        <v>94</v>
      </c>
      <c r="B27" s="338"/>
      <c r="C27" s="338"/>
      <c r="D27" s="338"/>
      <c r="E27" s="338"/>
      <c r="F27" s="338"/>
      <c r="G27" s="338"/>
      <c r="H27" s="338"/>
      <c r="I27" s="338"/>
      <c r="J27" s="338"/>
      <c r="K27" s="338"/>
      <c r="L27" s="338"/>
    </row>
    <row r="28" spans="1:12" ht="24.95" customHeight="1">
      <c r="A28" s="338" t="s">
        <v>95</v>
      </c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338"/>
    </row>
    <row r="29" spans="1:12" ht="24.95" customHeight="1">
      <c r="A29" s="15"/>
      <c r="B29" s="56">
        <v>264</v>
      </c>
      <c r="C29" s="56" t="s">
        <v>8</v>
      </c>
      <c r="D29" s="57" t="s">
        <v>11</v>
      </c>
      <c r="E29" s="56">
        <v>8</v>
      </c>
      <c r="F29" s="56" t="s">
        <v>89</v>
      </c>
      <c r="G29" s="57" t="s">
        <v>12</v>
      </c>
      <c r="H29" s="336">
        <f>E29*B29</f>
        <v>2112</v>
      </c>
      <c r="I29" s="336"/>
      <c r="J29" s="56" t="s">
        <v>89</v>
      </c>
      <c r="K29" s="15"/>
      <c r="L29" s="15"/>
    </row>
    <row r="30" spans="1:12" ht="24.95" customHeight="1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pans="1:12" ht="24.95" customHeight="1">
      <c r="A31" s="339" t="s">
        <v>90</v>
      </c>
      <c r="B31" s="339"/>
      <c r="C31" s="339"/>
      <c r="D31" s="339"/>
      <c r="E31" s="339"/>
      <c r="F31" s="339"/>
      <c r="G31" s="339"/>
      <c r="H31" s="339"/>
      <c r="I31" s="339"/>
      <c r="J31" s="339"/>
      <c r="K31" s="339"/>
      <c r="L31" s="339"/>
    </row>
    <row r="32" spans="1:12" ht="24.95" customHeight="1">
      <c r="A32" s="47"/>
      <c r="B32" s="336">
        <f>H29</f>
        <v>2112</v>
      </c>
      <c r="C32" s="336"/>
      <c r="D32" s="56" t="s">
        <v>89</v>
      </c>
      <c r="E32" s="57" t="s">
        <v>11</v>
      </c>
      <c r="F32" s="337">
        <f>I19</f>
        <v>3916</v>
      </c>
      <c r="G32" s="338"/>
      <c r="H32" s="57" t="s">
        <v>91</v>
      </c>
      <c r="I32" s="57" t="s">
        <v>12</v>
      </c>
      <c r="J32" s="336">
        <f>F32*B32</f>
        <v>8270592</v>
      </c>
      <c r="K32" s="336"/>
      <c r="L32" s="15" t="s">
        <v>6</v>
      </c>
    </row>
    <row r="33" spans="1:12" ht="24.95" customHeight="1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</row>
    <row r="34" spans="1:12" ht="24.95" customHeight="1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</row>
    <row r="35" spans="1:12" ht="24.95" customHeight="1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2" ht="24.95" customHeight="1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</row>
    <row r="37" spans="1:12" ht="24.95" customHeight="1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</row>
    <row r="38" spans="1:12" ht="24.95" customHeight="1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</row>
    <row r="39" spans="1:12" ht="24.95" customHeight="1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</row>
    <row r="40" spans="1:12" ht="24.95" customHeight="1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</row>
    <row r="41" spans="1:12" ht="24.95" customHeight="1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</row>
    <row r="42" spans="1:12" ht="24.95" customHeight="1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</row>
    <row r="43" spans="1:12" ht="24.95" customHeigh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</row>
    <row r="44" spans="1:12" ht="24.95" customHeigh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</row>
    <row r="45" spans="1:12" ht="24.95" customHeight="1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</row>
    <row r="46" spans="1:12" ht="24.95" customHeight="1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</row>
    <row r="47" spans="1:12" ht="24.95" customHeight="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</row>
    <row r="48" spans="1:12" ht="24.95" customHeight="1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</row>
    <row r="49" spans="1:12" ht="24.95" customHeight="1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</row>
    <row r="50" spans="1:12" ht="24.95" customHeight="1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</row>
    <row r="51" spans="1:12" ht="24.95" customHeight="1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</row>
    <row r="52" spans="1:12" ht="24.95" customHeight="1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</row>
    <row r="53" spans="1:12" ht="24.95" customHeight="1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</row>
    <row r="54" spans="1:12" ht="24.95" customHeight="1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</row>
    <row r="55" spans="1:12" ht="24.95" customHeight="1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</row>
    <row r="56" spans="1:12" ht="24.95" customHeight="1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</row>
    <row r="57" spans="1:12" ht="24.95" customHeight="1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</row>
    <row r="58" spans="1:12" ht="24.95" customHeight="1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</row>
    <row r="59" spans="1:12" ht="24.95" customHeight="1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</row>
    <row r="60" spans="1:12" ht="24.95" customHeight="1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</row>
    <row r="61" spans="1:12" ht="24.95" customHeight="1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</row>
    <row r="62" spans="1:12" ht="24.95" customHeight="1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</row>
    <row r="63" spans="1:12" ht="24.95" customHeight="1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</row>
    <row r="64" spans="1:12" ht="24.95" customHeight="1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</row>
    <row r="65" spans="1:12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</row>
    <row r="66" spans="1:12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</row>
    <row r="67" spans="1:12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</row>
    <row r="68" spans="1:12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</row>
    <row r="69" spans="1:12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</row>
    <row r="70" spans="1:12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</row>
    <row r="71" spans="1:12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</row>
    <row r="72" spans="1:12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</row>
    <row r="73" spans="1:12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</row>
    <row r="74" spans="1:12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</row>
    <row r="75" spans="1:12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</row>
    <row r="76" spans="1:12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</row>
    <row r="77" spans="1:12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</row>
    <row r="78" spans="1:12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</row>
    <row r="79" spans="1:12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</row>
  </sheetData>
  <mergeCells count="77">
    <mergeCell ref="A1:L1"/>
    <mergeCell ref="A2:L2"/>
    <mergeCell ref="A3:B3"/>
    <mergeCell ref="C3:D3"/>
    <mergeCell ref="G3:H3"/>
    <mergeCell ref="I3:L3"/>
    <mergeCell ref="A4:B4"/>
    <mergeCell ref="C4:D4"/>
    <mergeCell ref="G4:H4"/>
    <mergeCell ref="I4:L4"/>
    <mergeCell ref="A5:B5"/>
    <mergeCell ref="C5:D5"/>
    <mergeCell ref="G5:H5"/>
    <mergeCell ref="I5:L5"/>
    <mergeCell ref="A7:L7"/>
    <mergeCell ref="A8:L8"/>
    <mergeCell ref="A9:L9"/>
    <mergeCell ref="A10:L10"/>
    <mergeCell ref="A11:C11"/>
    <mergeCell ref="D11:E11"/>
    <mergeCell ref="G11:H11"/>
    <mergeCell ref="I11:J11"/>
    <mergeCell ref="K11:L11"/>
    <mergeCell ref="A13:C13"/>
    <mergeCell ref="D13:E13"/>
    <mergeCell ref="G13:H13"/>
    <mergeCell ref="I13:J13"/>
    <mergeCell ref="K13:L13"/>
    <mergeCell ref="A12:C12"/>
    <mergeCell ref="D12:E12"/>
    <mergeCell ref="G12:H12"/>
    <mergeCell ref="I12:J12"/>
    <mergeCell ref="K12:L12"/>
    <mergeCell ref="A15:C15"/>
    <mergeCell ref="D15:E15"/>
    <mergeCell ref="G15:H15"/>
    <mergeCell ref="I15:J15"/>
    <mergeCell ref="K15:L15"/>
    <mergeCell ref="A14:C14"/>
    <mergeCell ref="D14:E14"/>
    <mergeCell ref="G14:H14"/>
    <mergeCell ref="I14:J14"/>
    <mergeCell ref="K14:L14"/>
    <mergeCell ref="A17:C17"/>
    <mergeCell ref="D17:E17"/>
    <mergeCell ref="G17:H17"/>
    <mergeCell ref="I17:J17"/>
    <mergeCell ref="K17:L17"/>
    <mergeCell ref="A16:C16"/>
    <mergeCell ref="D16:E16"/>
    <mergeCell ref="G16:H16"/>
    <mergeCell ref="I16:J16"/>
    <mergeCell ref="K16:L16"/>
    <mergeCell ref="A19:C19"/>
    <mergeCell ref="D19:E19"/>
    <mergeCell ref="G19:H19"/>
    <mergeCell ref="I19:J19"/>
    <mergeCell ref="K19:L19"/>
    <mergeCell ref="A18:C18"/>
    <mergeCell ref="D18:E18"/>
    <mergeCell ref="G18:H18"/>
    <mergeCell ref="I18:J18"/>
    <mergeCell ref="K18:L18"/>
    <mergeCell ref="B32:C32"/>
    <mergeCell ref="F32:G32"/>
    <mergeCell ref="J32:K32"/>
    <mergeCell ref="A21:L21"/>
    <mergeCell ref="A22:L22"/>
    <mergeCell ref="A23:L23"/>
    <mergeCell ref="B24:F24"/>
    <mergeCell ref="G24:L24"/>
    <mergeCell ref="B25:F25"/>
    <mergeCell ref="B26:F26"/>
    <mergeCell ref="A27:L27"/>
    <mergeCell ref="A28:L28"/>
    <mergeCell ref="H29:I29"/>
    <mergeCell ref="A31:L31"/>
  </mergeCells>
  <phoneticPr fontId="41" type="noConversion"/>
  <pageMargins left="0.75" right="0.75" top="1" bottom="0.51" header="0.5" footer="0.28999999999999998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T12"/>
  <sheetViews>
    <sheetView workbookViewId="0"/>
  </sheetViews>
  <sheetFormatPr defaultRowHeight="30" customHeight="1"/>
  <cols>
    <col min="1" max="1" width="19.875" style="34" customWidth="1"/>
    <col min="2" max="2" width="9.875" style="34" bestFit="1" customWidth="1"/>
    <col min="3" max="14" width="5.5" style="34" customWidth="1"/>
    <col min="15" max="15" width="8" style="34" customWidth="1"/>
    <col min="16" max="256" width="9" style="34"/>
    <col min="257" max="257" width="19.875" style="34" customWidth="1"/>
    <col min="258" max="258" width="9.875" style="34" bestFit="1" customWidth="1"/>
    <col min="259" max="270" width="5.5" style="34" customWidth="1"/>
    <col min="271" max="271" width="8" style="34" customWidth="1"/>
    <col min="272" max="512" width="9" style="34"/>
    <col min="513" max="513" width="19.875" style="34" customWidth="1"/>
    <col min="514" max="514" width="9.875" style="34" bestFit="1" customWidth="1"/>
    <col min="515" max="526" width="5.5" style="34" customWidth="1"/>
    <col min="527" max="527" width="8" style="34" customWidth="1"/>
    <col min="528" max="768" width="9" style="34"/>
    <col min="769" max="769" width="19.875" style="34" customWidth="1"/>
    <col min="770" max="770" width="9.875" style="34" bestFit="1" customWidth="1"/>
    <col min="771" max="782" width="5.5" style="34" customWidth="1"/>
    <col min="783" max="783" width="8" style="34" customWidth="1"/>
    <col min="784" max="1024" width="9" style="34"/>
    <col min="1025" max="1025" width="19.875" style="34" customWidth="1"/>
    <col min="1026" max="1026" width="9.875" style="34" bestFit="1" customWidth="1"/>
    <col min="1027" max="1038" width="5.5" style="34" customWidth="1"/>
    <col min="1039" max="1039" width="8" style="34" customWidth="1"/>
    <col min="1040" max="1280" width="9" style="34"/>
    <col min="1281" max="1281" width="19.875" style="34" customWidth="1"/>
    <col min="1282" max="1282" width="9.875" style="34" bestFit="1" customWidth="1"/>
    <col min="1283" max="1294" width="5.5" style="34" customWidth="1"/>
    <col min="1295" max="1295" width="8" style="34" customWidth="1"/>
    <col min="1296" max="1536" width="9" style="34"/>
    <col min="1537" max="1537" width="19.875" style="34" customWidth="1"/>
    <col min="1538" max="1538" width="9.875" style="34" bestFit="1" customWidth="1"/>
    <col min="1539" max="1550" width="5.5" style="34" customWidth="1"/>
    <col min="1551" max="1551" width="8" style="34" customWidth="1"/>
    <col min="1552" max="1792" width="9" style="34"/>
    <col min="1793" max="1793" width="19.875" style="34" customWidth="1"/>
    <col min="1794" max="1794" width="9.875" style="34" bestFit="1" customWidth="1"/>
    <col min="1795" max="1806" width="5.5" style="34" customWidth="1"/>
    <col min="1807" max="1807" width="8" style="34" customWidth="1"/>
    <col min="1808" max="2048" width="9" style="34"/>
    <col min="2049" max="2049" width="19.875" style="34" customWidth="1"/>
    <col min="2050" max="2050" width="9.875" style="34" bestFit="1" customWidth="1"/>
    <col min="2051" max="2062" width="5.5" style="34" customWidth="1"/>
    <col min="2063" max="2063" width="8" style="34" customWidth="1"/>
    <col min="2064" max="2304" width="9" style="34"/>
    <col min="2305" max="2305" width="19.875" style="34" customWidth="1"/>
    <col min="2306" max="2306" width="9.875" style="34" bestFit="1" customWidth="1"/>
    <col min="2307" max="2318" width="5.5" style="34" customWidth="1"/>
    <col min="2319" max="2319" width="8" style="34" customWidth="1"/>
    <col min="2320" max="2560" width="9" style="34"/>
    <col min="2561" max="2561" width="19.875" style="34" customWidth="1"/>
    <col min="2562" max="2562" width="9.875" style="34" bestFit="1" customWidth="1"/>
    <col min="2563" max="2574" width="5.5" style="34" customWidth="1"/>
    <col min="2575" max="2575" width="8" style="34" customWidth="1"/>
    <col min="2576" max="2816" width="9" style="34"/>
    <col min="2817" max="2817" width="19.875" style="34" customWidth="1"/>
    <col min="2818" max="2818" width="9.875" style="34" bestFit="1" customWidth="1"/>
    <col min="2819" max="2830" width="5.5" style="34" customWidth="1"/>
    <col min="2831" max="2831" width="8" style="34" customWidth="1"/>
    <col min="2832" max="3072" width="9" style="34"/>
    <col min="3073" max="3073" width="19.875" style="34" customWidth="1"/>
    <col min="3074" max="3074" width="9.875" style="34" bestFit="1" customWidth="1"/>
    <col min="3075" max="3086" width="5.5" style="34" customWidth="1"/>
    <col min="3087" max="3087" width="8" style="34" customWidth="1"/>
    <col min="3088" max="3328" width="9" style="34"/>
    <col min="3329" max="3329" width="19.875" style="34" customWidth="1"/>
    <col min="3330" max="3330" width="9.875" style="34" bestFit="1" customWidth="1"/>
    <col min="3331" max="3342" width="5.5" style="34" customWidth="1"/>
    <col min="3343" max="3343" width="8" style="34" customWidth="1"/>
    <col min="3344" max="3584" width="9" style="34"/>
    <col min="3585" max="3585" width="19.875" style="34" customWidth="1"/>
    <col min="3586" max="3586" width="9.875" style="34" bestFit="1" customWidth="1"/>
    <col min="3587" max="3598" width="5.5" style="34" customWidth="1"/>
    <col min="3599" max="3599" width="8" style="34" customWidth="1"/>
    <col min="3600" max="3840" width="9" style="34"/>
    <col min="3841" max="3841" width="19.875" style="34" customWidth="1"/>
    <col min="3842" max="3842" width="9.875" style="34" bestFit="1" customWidth="1"/>
    <col min="3843" max="3854" width="5.5" style="34" customWidth="1"/>
    <col min="3855" max="3855" width="8" style="34" customWidth="1"/>
    <col min="3856" max="4096" width="9" style="34"/>
    <col min="4097" max="4097" width="19.875" style="34" customWidth="1"/>
    <col min="4098" max="4098" width="9.875" style="34" bestFit="1" customWidth="1"/>
    <col min="4099" max="4110" width="5.5" style="34" customWidth="1"/>
    <col min="4111" max="4111" width="8" style="34" customWidth="1"/>
    <col min="4112" max="4352" width="9" style="34"/>
    <col min="4353" max="4353" width="19.875" style="34" customWidth="1"/>
    <col min="4354" max="4354" width="9.875" style="34" bestFit="1" customWidth="1"/>
    <col min="4355" max="4366" width="5.5" style="34" customWidth="1"/>
    <col min="4367" max="4367" width="8" style="34" customWidth="1"/>
    <col min="4368" max="4608" width="9" style="34"/>
    <col min="4609" max="4609" width="19.875" style="34" customWidth="1"/>
    <col min="4610" max="4610" width="9.875" style="34" bestFit="1" customWidth="1"/>
    <col min="4611" max="4622" width="5.5" style="34" customWidth="1"/>
    <col min="4623" max="4623" width="8" style="34" customWidth="1"/>
    <col min="4624" max="4864" width="9" style="34"/>
    <col min="4865" max="4865" width="19.875" style="34" customWidth="1"/>
    <col min="4866" max="4866" width="9.875" style="34" bestFit="1" customWidth="1"/>
    <col min="4867" max="4878" width="5.5" style="34" customWidth="1"/>
    <col min="4879" max="4879" width="8" style="34" customWidth="1"/>
    <col min="4880" max="5120" width="9" style="34"/>
    <col min="5121" max="5121" width="19.875" style="34" customWidth="1"/>
    <col min="5122" max="5122" width="9.875" style="34" bestFit="1" customWidth="1"/>
    <col min="5123" max="5134" width="5.5" style="34" customWidth="1"/>
    <col min="5135" max="5135" width="8" style="34" customWidth="1"/>
    <col min="5136" max="5376" width="9" style="34"/>
    <col min="5377" max="5377" width="19.875" style="34" customWidth="1"/>
    <col min="5378" max="5378" width="9.875" style="34" bestFit="1" customWidth="1"/>
    <col min="5379" max="5390" width="5.5" style="34" customWidth="1"/>
    <col min="5391" max="5391" width="8" style="34" customWidth="1"/>
    <col min="5392" max="5632" width="9" style="34"/>
    <col min="5633" max="5633" width="19.875" style="34" customWidth="1"/>
    <col min="5634" max="5634" width="9.875" style="34" bestFit="1" customWidth="1"/>
    <col min="5635" max="5646" width="5.5" style="34" customWidth="1"/>
    <col min="5647" max="5647" width="8" style="34" customWidth="1"/>
    <col min="5648" max="5888" width="9" style="34"/>
    <col min="5889" max="5889" width="19.875" style="34" customWidth="1"/>
    <col min="5890" max="5890" width="9.875" style="34" bestFit="1" customWidth="1"/>
    <col min="5891" max="5902" width="5.5" style="34" customWidth="1"/>
    <col min="5903" max="5903" width="8" style="34" customWidth="1"/>
    <col min="5904" max="6144" width="9" style="34"/>
    <col min="6145" max="6145" width="19.875" style="34" customWidth="1"/>
    <col min="6146" max="6146" width="9.875" style="34" bestFit="1" customWidth="1"/>
    <col min="6147" max="6158" width="5.5" style="34" customWidth="1"/>
    <col min="6159" max="6159" width="8" style="34" customWidth="1"/>
    <col min="6160" max="6400" width="9" style="34"/>
    <col min="6401" max="6401" width="19.875" style="34" customWidth="1"/>
    <col min="6402" max="6402" width="9.875" style="34" bestFit="1" customWidth="1"/>
    <col min="6403" max="6414" width="5.5" style="34" customWidth="1"/>
    <col min="6415" max="6415" width="8" style="34" customWidth="1"/>
    <col min="6416" max="6656" width="9" style="34"/>
    <col min="6657" max="6657" width="19.875" style="34" customWidth="1"/>
    <col min="6658" max="6658" width="9.875" style="34" bestFit="1" customWidth="1"/>
    <col min="6659" max="6670" width="5.5" style="34" customWidth="1"/>
    <col min="6671" max="6671" width="8" style="34" customWidth="1"/>
    <col min="6672" max="6912" width="9" style="34"/>
    <col min="6913" max="6913" width="19.875" style="34" customWidth="1"/>
    <col min="6914" max="6914" width="9.875" style="34" bestFit="1" customWidth="1"/>
    <col min="6915" max="6926" width="5.5" style="34" customWidth="1"/>
    <col min="6927" max="6927" width="8" style="34" customWidth="1"/>
    <col min="6928" max="7168" width="9" style="34"/>
    <col min="7169" max="7169" width="19.875" style="34" customWidth="1"/>
    <col min="7170" max="7170" width="9.875" style="34" bestFit="1" customWidth="1"/>
    <col min="7171" max="7182" width="5.5" style="34" customWidth="1"/>
    <col min="7183" max="7183" width="8" style="34" customWidth="1"/>
    <col min="7184" max="7424" width="9" style="34"/>
    <col min="7425" max="7425" width="19.875" style="34" customWidth="1"/>
    <col min="7426" max="7426" width="9.875" style="34" bestFit="1" customWidth="1"/>
    <col min="7427" max="7438" width="5.5" style="34" customWidth="1"/>
    <col min="7439" max="7439" width="8" style="34" customWidth="1"/>
    <col min="7440" max="7680" width="9" style="34"/>
    <col min="7681" max="7681" width="19.875" style="34" customWidth="1"/>
    <col min="7682" max="7682" width="9.875" style="34" bestFit="1" customWidth="1"/>
    <col min="7683" max="7694" width="5.5" style="34" customWidth="1"/>
    <col min="7695" max="7695" width="8" style="34" customWidth="1"/>
    <col min="7696" max="7936" width="9" style="34"/>
    <col min="7937" max="7937" width="19.875" style="34" customWidth="1"/>
    <col min="7938" max="7938" width="9.875" style="34" bestFit="1" customWidth="1"/>
    <col min="7939" max="7950" width="5.5" style="34" customWidth="1"/>
    <col min="7951" max="7951" width="8" style="34" customWidth="1"/>
    <col min="7952" max="8192" width="9" style="34"/>
    <col min="8193" max="8193" width="19.875" style="34" customWidth="1"/>
    <col min="8194" max="8194" width="9.875" style="34" bestFit="1" customWidth="1"/>
    <col min="8195" max="8206" width="5.5" style="34" customWidth="1"/>
    <col min="8207" max="8207" width="8" style="34" customWidth="1"/>
    <col min="8208" max="8448" width="9" style="34"/>
    <col min="8449" max="8449" width="19.875" style="34" customWidth="1"/>
    <col min="8450" max="8450" width="9.875" style="34" bestFit="1" customWidth="1"/>
    <col min="8451" max="8462" width="5.5" style="34" customWidth="1"/>
    <col min="8463" max="8463" width="8" style="34" customWidth="1"/>
    <col min="8464" max="8704" width="9" style="34"/>
    <col min="8705" max="8705" width="19.875" style="34" customWidth="1"/>
    <col min="8706" max="8706" width="9.875" style="34" bestFit="1" customWidth="1"/>
    <col min="8707" max="8718" width="5.5" style="34" customWidth="1"/>
    <col min="8719" max="8719" width="8" style="34" customWidth="1"/>
    <col min="8720" max="8960" width="9" style="34"/>
    <col min="8961" max="8961" width="19.875" style="34" customWidth="1"/>
    <col min="8962" max="8962" width="9.875" style="34" bestFit="1" customWidth="1"/>
    <col min="8963" max="8974" width="5.5" style="34" customWidth="1"/>
    <col min="8975" max="8975" width="8" style="34" customWidth="1"/>
    <col min="8976" max="9216" width="9" style="34"/>
    <col min="9217" max="9217" width="19.875" style="34" customWidth="1"/>
    <col min="9218" max="9218" width="9.875" style="34" bestFit="1" customWidth="1"/>
    <col min="9219" max="9230" width="5.5" style="34" customWidth="1"/>
    <col min="9231" max="9231" width="8" style="34" customWidth="1"/>
    <col min="9232" max="9472" width="9" style="34"/>
    <col min="9473" max="9473" width="19.875" style="34" customWidth="1"/>
    <col min="9474" max="9474" width="9.875" style="34" bestFit="1" customWidth="1"/>
    <col min="9475" max="9486" width="5.5" style="34" customWidth="1"/>
    <col min="9487" max="9487" width="8" style="34" customWidth="1"/>
    <col min="9488" max="9728" width="9" style="34"/>
    <col min="9729" max="9729" width="19.875" style="34" customWidth="1"/>
    <col min="9730" max="9730" width="9.875" style="34" bestFit="1" customWidth="1"/>
    <col min="9731" max="9742" width="5.5" style="34" customWidth="1"/>
    <col min="9743" max="9743" width="8" style="34" customWidth="1"/>
    <col min="9744" max="9984" width="9" style="34"/>
    <col min="9985" max="9985" width="19.875" style="34" customWidth="1"/>
    <col min="9986" max="9986" width="9.875" style="34" bestFit="1" customWidth="1"/>
    <col min="9987" max="9998" width="5.5" style="34" customWidth="1"/>
    <col min="9999" max="9999" width="8" style="34" customWidth="1"/>
    <col min="10000" max="10240" width="9" style="34"/>
    <col min="10241" max="10241" width="19.875" style="34" customWidth="1"/>
    <col min="10242" max="10242" width="9.875" style="34" bestFit="1" customWidth="1"/>
    <col min="10243" max="10254" width="5.5" style="34" customWidth="1"/>
    <col min="10255" max="10255" width="8" style="34" customWidth="1"/>
    <col min="10256" max="10496" width="9" style="34"/>
    <col min="10497" max="10497" width="19.875" style="34" customWidth="1"/>
    <col min="10498" max="10498" width="9.875" style="34" bestFit="1" customWidth="1"/>
    <col min="10499" max="10510" width="5.5" style="34" customWidth="1"/>
    <col min="10511" max="10511" width="8" style="34" customWidth="1"/>
    <col min="10512" max="10752" width="9" style="34"/>
    <col min="10753" max="10753" width="19.875" style="34" customWidth="1"/>
    <col min="10754" max="10754" width="9.875" style="34" bestFit="1" customWidth="1"/>
    <col min="10755" max="10766" width="5.5" style="34" customWidth="1"/>
    <col min="10767" max="10767" width="8" style="34" customWidth="1"/>
    <col min="10768" max="11008" width="9" style="34"/>
    <col min="11009" max="11009" width="19.875" style="34" customWidth="1"/>
    <col min="11010" max="11010" width="9.875" style="34" bestFit="1" customWidth="1"/>
    <col min="11011" max="11022" width="5.5" style="34" customWidth="1"/>
    <col min="11023" max="11023" width="8" style="34" customWidth="1"/>
    <col min="11024" max="11264" width="9" style="34"/>
    <col min="11265" max="11265" width="19.875" style="34" customWidth="1"/>
    <col min="11266" max="11266" width="9.875" style="34" bestFit="1" customWidth="1"/>
    <col min="11267" max="11278" width="5.5" style="34" customWidth="1"/>
    <col min="11279" max="11279" width="8" style="34" customWidth="1"/>
    <col min="11280" max="11520" width="9" style="34"/>
    <col min="11521" max="11521" width="19.875" style="34" customWidth="1"/>
    <col min="11522" max="11522" width="9.875" style="34" bestFit="1" customWidth="1"/>
    <col min="11523" max="11534" width="5.5" style="34" customWidth="1"/>
    <col min="11535" max="11535" width="8" style="34" customWidth="1"/>
    <col min="11536" max="11776" width="9" style="34"/>
    <col min="11777" max="11777" width="19.875" style="34" customWidth="1"/>
    <col min="11778" max="11778" width="9.875" style="34" bestFit="1" customWidth="1"/>
    <col min="11779" max="11790" width="5.5" style="34" customWidth="1"/>
    <col min="11791" max="11791" width="8" style="34" customWidth="1"/>
    <col min="11792" max="12032" width="9" style="34"/>
    <col min="12033" max="12033" width="19.875" style="34" customWidth="1"/>
    <col min="12034" max="12034" width="9.875" style="34" bestFit="1" customWidth="1"/>
    <col min="12035" max="12046" width="5.5" style="34" customWidth="1"/>
    <col min="12047" max="12047" width="8" style="34" customWidth="1"/>
    <col min="12048" max="12288" width="9" style="34"/>
    <col min="12289" max="12289" width="19.875" style="34" customWidth="1"/>
    <col min="12290" max="12290" width="9.875" style="34" bestFit="1" customWidth="1"/>
    <col min="12291" max="12302" width="5.5" style="34" customWidth="1"/>
    <col min="12303" max="12303" width="8" style="34" customWidth="1"/>
    <col min="12304" max="12544" width="9" style="34"/>
    <col min="12545" max="12545" width="19.875" style="34" customWidth="1"/>
    <col min="12546" max="12546" width="9.875" style="34" bestFit="1" customWidth="1"/>
    <col min="12547" max="12558" width="5.5" style="34" customWidth="1"/>
    <col min="12559" max="12559" width="8" style="34" customWidth="1"/>
    <col min="12560" max="12800" width="9" style="34"/>
    <col min="12801" max="12801" width="19.875" style="34" customWidth="1"/>
    <col min="12802" max="12802" width="9.875" style="34" bestFit="1" customWidth="1"/>
    <col min="12803" max="12814" width="5.5" style="34" customWidth="1"/>
    <col min="12815" max="12815" width="8" style="34" customWidth="1"/>
    <col min="12816" max="13056" width="9" style="34"/>
    <col min="13057" max="13057" width="19.875" style="34" customWidth="1"/>
    <col min="13058" max="13058" width="9.875" style="34" bestFit="1" customWidth="1"/>
    <col min="13059" max="13070" width="5.5" style="34" customWidth="1"/>
    <col min="13071" max="13071" width="8" style="34" customWidth="1"/>
    <col min="13072" max="13312" width="9" style="34"/>
    <col min="13313" max="13313" width="19.875" style="34" customWidth="1"/>
    <col min="13314" max="13314" width="9.875" style="34" bestFit="1" customWidth="1"/>
    <col min="13315" max="13326" width="5.5" style="34" customWidth="1"/>
    <col min="13327" max="13327" width="8" style="34" customWidth="1"/>
    <col min="13328" max="13568" width="9" style="34"/>
    <col min="13569" max="13569" width="19.875" style="34" customWidth="1"/>
    <col min="13570" max="13570" width="9.875" style="34" bestFit="1" customWidth="1"/>
    <col min="13571" max="13582" width="5.5" style="34" customWidth="1"/>
    <col min="13583" max="13583" width="8" style="34" customWidth="1"/>
    <col min="13584" max="13824" width="9" style="34"/>
    <col min="13825" max="13825" width="19.875" style="34" customWidth="1"/>
    <col min="13826" max="13826" width="9.875" style="34" bestFit="1" customWidth="1"/>
    <col min="13827" max="13838" width="5.5" style="34" customWidth="1"/>
    <col min="13839" max="13839" width="8" style="34" customWidth="1"/>
    <col min="13840" max="14080" width="9" style="34"/>
    <col min="14081" max="14081" width="19.875" style="34" customWidth="1"/>
    <col min="14082" max="14082" width="9.875" style="34" bestFit="1" customWidth="1"/>
    <col min="14083" max="14094" width="5.5" style="34" customWidth="1"/>
    <col min="14095" max="14095" width="8" style="34" customWidth="1"/>
    <col min="14096" max="14336" width="9" style="34"/>
    <col min="14337" max="14337" width="19.875" style="34" customWidth="1"/>
    <col min="14338" max="14338" width="9.875" style="34" bestFit="1" customWidth="1"/>
    <col min="14339" max="14350" width="5.5" style="34" customWidth="1"/>
    <col min="14351" max="14351" width="8" style="34" customWidth="1"/>
    <col min="14352" max="14592" width="9" style="34"/>
    <col min="14593" max="14593" width="19.875" style="34" customWidth="1"/>
    <col min="14594" max="14594" width="9.875" style="34" bestFit="1" customWidth="1"/>
    <col min="14595" max="14606" width="5.5" style="34" customWidth="1"/>
    <col min="14607" max="14607" width="8" style="34" customWidth="1"/>
    <col min="14608" max="14848" width="9" style="34"/>
    <col min="14849" max="14849" width="19.875" style="34" customWidth="1"/>
    <col min="14850" max="14850" width="9.875" style="34" bestFit="1" customWidth="1"/>
    <col min="14851" max="14862" width="5.5" style="34" customWidth="1"/>
    <col min="14863" max="14863" width="8" style="34" customWidth="1"/>
    <col min="14864" max="15104" width="9" style="34"/>
    <col min="15105" max="15105" width="19.875" style="34" customWidth="1"/>
    <col min="15106" max="15106" width="9.875" style="34" bestFit="1" customWidth="1"/>
    <col min="15107" max="15118" width="5.5" style="34" customWidth="1"/>
    <col min="15119" max="15119" width="8" style="34" customWidth="1"/>
    <col min="15120" max="15360" width="9" style="34"/>
    <col min="15361" max="15361" width="19.875" style="34" customWidth="1"/>
    <col min="15362" max="15362" width="9.875" style="34" bestFit="1" customWidth="1"/>
    <col min="15363" max="15374" width="5.5" style="34" customWidth="1"/>
    <col min="15375" max="15375" width="8" style="34" customWidth="1"/>
    <col min="15376" max="15616" width="9" style="34"/>
    <col min="15617" max="15617" width="19.875" style="34" customWidth="1"/>
    <col min="15618" max="15618" width="9.875" style="34" bestFit="1" customWidth="1"/>
    <col min="15619" max="15630" width="5.5" style="34" customWidth="1"/>
    <col min="15631" max="15631" width="8" style="34" customWidth="1"/>
    <col min="15632" max="15872" width="9" style="34"/>
    <col min="15873" max="15873" width="19.875" style="34" customWidth="1"/>
    <col min="15874" max="15874" width="9.875" style="34" bestFit="1" customWidth="1"/>
    <col min="15875" max="15886" width="5.5" style="34" customWidth="1"/>
    <col min="15887" max="15887" width="8" style="34" customWidth="1"/>
    <col min="15888" max="16128" width="9" style="34"/>
    <col min="16129" max="16129" width="19.875" style="34" customWidth="1"/>
    <col min="16130" max="16130" width="9.875" style="34" bestFit="1" customWidth="1"/>
    <col min="16131" max="16142" width="5.5" style="34" customWidth="1"/>
    <col min="16143" max="16143" width="8" style="34" customWidth="1"/>
    <col min="16144" max="16384" width="9" style="34"/>
  </cols>
  <sheetData>
    <row r="1" spans="1:20" ht="50.1" customHeight="1">
      <c r="A1" s="33" t="s">
        <v>25</v>
      </c>
    </row>
    <row r="2" spans="1:20" ht="39.950000000000003" customHeight="1" thickBot="1">
      <c r="A2" s="35" t="s">
        <v>26</v>
      </c>
    </row>
    <row r="3" spans="1:20" ht="30" customHeight="1">
      <c r="A3" s="383" t="s">
        <v>27</v>
      </c>
      <c r="B3" s="384"/>
      <c r="C3" s="385" t="s">
        <v>28</v>
      </c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6" t="s">
        <v>29</v>
      </c>
    </row>
    <row r="4" spans="1:20" ht="30" customHeight="1" thickBot="1">
      <c r="A4" s="388" t="s">
        <v>30</v>
      </c>
      <c r="B4" s="389"/>
      <c r="C4" s="36">
        <v>30</v>
      </c>
      <c r="D4" s="36">
        <v>60</v>
      </c>
      <c r="E4" s="36">
        <v>90</v>
      </c>
      <c r="F4" s="36">
        <v>120</v>
      </c>
      <c r="G4" s="36">
        <v>150</v>
      </c>
      <c r="H4" s="36">
        <v>180</v>
      </c>
      <c r="I4" s="36">
        <v>210</v>
      </c>
      <c r="J4" s="36">
        <v>240</v>
      </c>
      <c r="K4" s="36">
        <v>270</v>
      </c>
      <c r="L4" s="36">
        <v>300</v>
      </c>
      <c r="M4" s="36">
        <v>330</v>
      </c>
      <c r="N4" s="36">
        <v>360</v>
      </c>
      <c r="O4" s="387"/>
    </row>
    <row r="5" spans="1:20" ht="30" customHeight="1" thickTop="1">
      <c r="A5" s="390" t="s">
        <v>31</v>
      </c>
      <c r="B5" s="391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8"/>
    </row>
    <row r="6" spans="1:20" ht="30" customHeight="1">
      <c r="A6" s="380" t="s">
        <v>32</v>
      </c>
      <c r="B6" s="39" t="s">
        <v>33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1"/>
    </row>
    <row r="7" spans="1:20" ht="30" customHeight="1">
      <c r="A7" s="380"/>
      <c r="B7" s="39" t="s">
        <v>34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1"/>
    </row>
    <row r="8" spans="1:20" ht="30" customHeight="1">
      <c r="A8" s="380"/>
      <c r="B8" s="39" t="s">
        <v>35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1"/>
    </row>
    <row r="9" spans="1:20" ht="30" customHeight="1">
      <c r="A9" s="380" t="s">
        <v>36</v>
      </c>
      <c r="B9" s="39" t="s">
        <v>33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1"/>
    </row>
    <row r="10" spans="1:20" ht="30" customHeight="1">
      <c r="A10" s="380"/>
      <c r="B10" s="39" t="s">
        <v>34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1"/>
      <c r="T10" s="34" t="s">
        <v>37</v>
      </c>
    </row>
    <row r="11" spans="1:20" ht="30" customHeight="1">
      <c r="A11" s="380"/>
      <c r="B11" s="39" t="s">
        <v>35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1"/>
    </row>
    <row r="12" spans="1:20" ht="30" customHeight="1" thickBot="1">
      <c r="A12" s="381" t="s">
        <v>38</v>
      </c>
      <c r="B12" s="38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3"/>
    </row>
  </sheetData>
  <mergeCells count="8">
    <mergeCell ref="A9:A11"/>
    <mergeCell ref="A12:B12"/>
    <mergeCell ref="A3:B3"/>
    <mergeCell ref="C3:N3"/>
    <mergeCell ref="O3:O4"/>
    <mergeCell ref="A4:B4"/>
    <mergeCell ref="A5:B5"/>
    <mergeCell ref="A6:A8"/>
  </mergeCells>
  <phoneticPr fontId="41" type="noConversion"/>
  <pageMargins left="1.05" right="0.70866141732283472" top="0.74803149606299213" bottom="0.74803149606299213" header="0.31496062992125984" footer="0.31496062992125984"/>
  <pageSetup paperSize="9" scale="1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K12"/>
  <sheetViews>
    <sheetView workbookViewId="0"/>
  </sheetViews>
  <sheetFormatPr defaultRowHeight="30" customHeight="1"/>
  <cols>
    <col min="1" max="1" width="16.25" style="34" customWidth="1"/>
    <col min="2" max="2" width="18" style="34" customWidth="1"/>
    <col min="3" max="10" width="5.5" style="34" customWidth="1"/>
    <col min="11" max="11" width="8" style="34" customWidth="1"/>
    <col min="12" max="256" width="9" style="34"/>
    <col min="257" max="257" width="16.25" style="34" customWidth="1"/>
    <col min="258" max="258" width="18" style="34" customWidth="1"/>
    <col min="259" max="266" width="5.5" style="34" customWidth="1"/>
    <col min="267" max="267" width="8" style="34" customWidth="1"/>
    <col min="268" max="512" width="9" style="34"/>
    <col min="513" max="513" width="16.25" style="34" customWidth="1"/>
    <col min="514" max="514" width="18" style="34" customWidth="1"/>
    <col min="515" max="522" width="5.5" style="34" customWidth="1"/>
    <col min="523" max="523" width="8" style="34" customWidth="1"/>
    <col min="524" max="768" width="9" style="34"/>
    <col min="769" max="769" width="16.25" style="34" customWidth="1"/>
    <col min="770" max="770" width="18" style="34" customWidth="1"/>
    <col min="771" max="778" width="5.5" style="34" customWidth="1"/>
    <col min="779" max="779" width="8" style="34" customWidth="1"/>
    <col min="780" max="1024" width="9" style="34"/>
    <col min="1025" max="1025" width="16.25" style="34" customWidth="1"/>
    <col min="1026" max="1026" width="18" style="34" customWidth="1"/>
    <col min="1027" max="1034" width="5.5" style="34" customWidth="1"/>
    <col min="1035" max="1035" width="8" style="34" customWidth="1"/>
    <col min="1036" max="1280" width="9" style="34"/>
    <col min="1281" max="1281" width="16.25" style="34" customWidth="1"/>
    <col min="1282" max="1282" width="18" style="34" customWidth="1"/>
    <col min="1283" max="1290" width="5.5" style="34" customWidth="1"/>
    <col min="1291" max="1291" width="8" style="34" customWidth="1"/>
    <col min="1292" max="1536" width="9" style="34"/>
    <col min="1537" max="1537" width="16.25" style="34" customWidth="1"/>
    <col min="1538" max="1538" width="18" style="34" customWidth="1"/>
    <col min="1539" max="1546" width="5.5" style="34" customWidth="1"/>
    <col min="1547" max="1547" width="8" style="34" customWidth="1"/>
    <col min="1548" max="1792" width="9" style="34"/>
    <col min="1793" max="1793" width="16.25" style="34" customWidth="1"/>
    <col min="1794" max="1794" width="18" style="34" customWidth="1"/>
    <col min="1795" max="1802" width="5.5" style="34" customWidth="1"/>
    <col min="1803" max="1803" width="8" style="34" customWidth="1"/>
    <col min="1804" max="2048" width="9" style="34"/>
    <col min="2049" max="2049" width="16.25" style="34" customWidth="1"/>
    <col min="2050" max="2050" width="18" style="34" customWidth="1"/>
    <col min="2051" max="2058" width="5.5" style="34" customWidth="1"/>
    <col min="2059" max="2059" width="8" style="34" customWidth="1"/>
    <col min="2060" max="2304" width="9" style="34"/>
    <col min="2305" max="2305" width="16.25" style="34" customWidth="1"/>
    <col min="2306" max="2306" width="18" style="34" customWidth="1"/>
    <col min="2307" max="2314" width="5.5" style="34" customWidth="1"/>
    <col min="2315" max="2315" width="8" style="34" customWidth="1"/>
    <col min="2316" max="2560" width="9" style="34"/>
    <col min="2561" max="2561" width="16.25" style="34" customWidth="1"/>
    <col min="2562" max="2562" width="18" style="34" customWidth="1"/>
    <col min="2563" max="2570" width="5.5" style="34" customWidth="1"/>
    <col min="2571" max="2571" width="8" style="34" customWidth="1"/>
    <col min="2572" max="2816" width="9" style="34"/>
    <col min="2817" max="2817" width="16.25" style="34" customWidth="1"/>
    <col min="2818" max="2818" width="18" style="34" customWidth="1"/>
    <col min="2819" max="2826" width="5.5" style="34" customWidth="1"/>
    <col min="2827" max="2827" width="8" style="34" customWidth="1"/>
    <col min="2828" max="3072" width="9" style="34"/>
    <col min="3073" max="3073" width="16.25" style="34" customWidth="1"/>
    <col min="3074" max="3074" width="18" style="34" customWidth="1"/>
    <col min="3075" max="3082" width="5.5" style="34" customWidth="1"/>
    <col min="3083" max="3083" width="8" style="34" customWidth="1"/>
    <col min="3084" max="3328" width="9" style="34"/>
    <col min="3329" max="3329" width="16.25" style="34" customWidth="1"/>
    <col min="3330" max="3330" width="18" style="34" customWidth="1"/>
    <col min="3331" max="3338" width="5.5" style="34" customWidth="1"/>
    <col min="3339" max="3339" width="8" style="34" customWidth="1"/>
    <col min="3340" max="3584" width="9" style="34"/>
    <col min="3585" max="3585" width="16.25" style="34" customWidth="1"/>
    <col min="3586" max="3586" width="18" style="34" customWidth="1"/>
    <col min="3587" max="3594" width="5.5" style="34" customWidth="1"/>
    <col min="3595" max="3595" width="8" style="34" customWidth="1"/>
    <col min="3596" max="3840" width="9" style="34"/>
    <col min="3841" max="3841" width="16.25" style="34" customWidth="1"/>
    <col min="3842" max="3842" width="18" style="34" customWidth="1"/>
    <col min="3843" max="3850" width="5.5" style="34" customWidth="1"/>
    <col min="3851" max="3851" width="8" style="34" customWidth="1"/>
    <col min="3852" max="4096" width="9" style="34"/>
    <col min="4097" max="4097" width="16.25" style="34" customWidth="1"/>
    <col min="4098" max="4098" width="18" style="34" customWidth="1"/>
    <col min="4099" max="4106" width="5.5" style="34" customWidth="1"/>
    <col min="4107" max="4107" width="8" style="34" customWidth="1"/>
    <col min="4108" max="4352" width="9" style="34"/>
    <col min="4353" max="4353" width="16.25" style="34" customWidth="1"/>
    <col min="4354" max="4354" width="18" style="34" customWidth="1"/>
    <col min="4355" max="4362" width="5.5" style="34" customWidth="1"/>
    <col min="4363" max="4363" width="8" style="34" customWidth="1"/>
    <col min="4364" max="4608" width="9" style="34"/>
    <col min="4609" max="4609" width="16.25" style="34" customWidth="1"/>
    <col min="4610" max="4610" width="18" style="34" customWidth="1"/>
    <col min="4611" max="4618" width="5.5" style="34" customWidth="1"/>
    <col min="4619" max="4619" width="8" style="34" customWidth="1"/>
    <col min="4620" max="4864" width="9" style="34"/>
    <col min="4865" max="4865" width="16.25" style="34" customWidth="1"/>
    <col min="4866" max="4866" width="18" style="34" customWidth="1"/>
    <col min="4867" max="4874" width="5.5" style="34" customWidth="1"/>
    <col min="4875" max="4875" width="8" style="34" customWidth="1"/>
    <col min="4876" max="5120" width="9" style="34"/>
    <col min="5121" max="5121" width="16.25" style="34" customWidth="1"/>
    <col min="5122" max="5122" width="18" style="34" customWidth="1"/>
    <col min="5123" max="5130" width="5.5" style="34" customWidth="1"/>
    <col min="5131" max="5131" width="8" style="34" customWidth="1"/>
    <col min="5132" max="5376" width="9" style="34"/>
    <col min="5377" max="5377" width="16.25" style="34" customWidth="1"/>
    <col min="5378" max="5378" width="18" style="34" customWidth="1"/>
    <col min="5379" max="5386" width="5.5" style="34" customWidth="1"/>
    <col min="5387" max="5387" width="8" style="34" customWidth="1"/>
    <col min="5388" max="5632" width="9" style="34"/>
    <col min="5633" max="5633" width="16.25" style="34" customWidth="1"/>
    <col min="5634" max="5634" width="18" style="34" customWidth="1"/>
    <col min="5635" max="5642" width="5.5" style="34" customWidth="1"/>
    <col min="5643" max="5643" width="8" style="34" customWidth="1"/>
    <col min="5644" max="5888" width="9" style="34"/>
    <col min="5889" max="5889" width="16.25" style="34" customWidth="1"/>
    <col min="5890" max="5890" width="18" style="34" customWidth="1"/>
    <col min="5891" max="5898" width="5.5" style="34" customWidth="1"/>
    <col min="5899" max="5899" width="8" style="34" customWidth="1"/>
    <col min="5900" max="6144" width="9" style="34"/>
    <col min="6145" max="6145" width="16.25" style="34" customWidth="1"/>
    <col min="6146" max="6146" width="18" style="34" customWidth="1"/>
    <col min="6147" max="6154" width="5.5" style="34" customWidth="1"/>
    <col min="6155" max="6155" width="8" style="34" customWidth="1"/>
    <col min="6156" max="6400" width="9" style="34"/>
    <col min="6401" max="6401" width="16.25" style="34" customWidth="1"/>
    <col min="6402" max="6402" width="18" style="34" customWidth="1"/>
    <col min="6403" max="6410" width="5.5" style="34" customWidth="1"/>
    <col min="6411" max="6411" width="8" style="34" customWidth="1"/>
    <col min="6412" max="6656" width="9" style="34"/>
    <col min="6657" max="6657" width="16.25" style="34" customWidth="1"/>
    <col min="6658" max="6658" width="18" style="34" customWidth="1"/>
    <col min="6659" max="6666" width="5.5" style="34" customWidth="1"/>
    <col min="6667" max="6667" width="8" style="34" customWidth="1"/>
    <col min="6668" max="6912" width="9" style="34"/>
    <col min="6913" max="6913" width="16.25" style="34" customWidth="1"/>
    <col min="6914" max="6914" width="18" style="34" customWidth="1"/>
    <col min="6915" max="6922" width="5.5" style="34" customWidth="1"/>
    <col min="6923" max="6923" width="8" style="34" customWidth="1"/>
    <col min="6924" max="7168" width="9" style="34"/>
    <col min="7169" max="7169" width="16.25" style="34" customWidth="1"/>
    <col min="7170" max="7170" width="18" style="34" customWidth="1"/>
    <col min="7171" max="7178" width="5.5" style="34" customWidth="1"/>
    <col min="7179" max="7179" width="8" style="34" customWidth="1"/>
    <col min="7180" max="7424" width="9" style="34"/>
    <col min="7425" max="7425" width="16.25" style="34" customWidth="1"/>
    <col min="7426" max="7426" width="18" style="34" customWidth="1"/>
    <col min="7427" max="7434" width="5.5" style="34" customWidth="1"/>
    <col min="7435" max="7435" width="8" style="34" customWidth="1"/>
    <col min="7436" max="7680" width="9" style="34"/>
    <col min="7681" max="7681" width="16.25" style="34" customWidth="1"/>
    <col min="7682" max="7682" width="18" style="34" customWidth="1"/>
    <col min="7683" max="7690" width="5.5" style="34" customWidth="1"/>
    <col min="7691" max="7691" width="8" style="34" customWidth="1"/>
    <col min="7692" max="7936" width="9" style="34"/>
    <col min="7937" max="7937" width="16.25" style="34" customWidth="1"/>
    <col min="7938" max="7938" width="18" style="34" customWidth="1"/>
    <col min="7939" max="7946" width="5.5" style="34" customWidth="1"/>
    <col min="7947" max="7947" width="8" style="34" customWidth="1"/>
    <col min="7948" max="8192" width="9" style="34"/>
    <col min="8193" max="8193" width="16.25" style="34" customWidth="1"/>
    <col min="8194" max="8194" width="18" style="34" customWidth="1"/>
    <col min="8195" max="8202" width="5.5" style="34" customWidth="1"/>
    <col min="8203" max="8203" width="8" style="34" customWidth="1"/>
    <col min="8204" max="8448" width="9" style="34"/>
    <col min="8449" max="8449" width="16.25" style="34" customWidth="1"/>
    <col min="8450" max="8450" width="18" style="34" customWidth="1"/>
    <col min="8451" max="8458" width="5.5" style="34" customWidth="1"/>
    <col min="8459" max="8459" width="8" style="34" customWidth="1"/>
    <col min="8460" max="8704" width="9" style="34"/>
    <col min="8705" max="8705" width="16.25" style="34" customWidth="1"/>
    <col min="8706" max="8706" width="18" style="34" customWidth="1"/>
    <col min="8707" max="8714" width="5.5" style="34" customWidth="1"/>
    <col min="8715" max="8715" width="8" style="34" customWidth="1"/>
    <col min="8716" max="8960" width="9" style="34"/>
    <col min="8961" max="8961" width="16.25" style="34" customWidth="1"/>
    <col min="8962" max="8962" width="18" style="34" customWidth="1"/>
    <col min="8963" max="8970" width="5.5" style="34" customWidth="1"/>
    <col min="8971" max="8971" width="8" style="34" customWidth="1"/>
    <col min="8972" max="9216" width="9" style="34"/>
    <col min="9217" max="9217" width="16.25" style="34" customWidth="1"/>
    <col min="9218" max="9218" width="18" style="34" customWidth="1"/>
    <col min="9219" max="9226" width="5.5" style="34" customWidth="1"/>
    <col min="9227" max="9227" width="8" style="34" customWidth="1"/>
    <col min="9228" max="9472" width="9" style="34"/>
    <col min="9473" max="9473" width="16.25" style="34" customWidth="1"/>
    <col min="9474" max="9474" width="18" style="34" customWidth="1"/>
    <col min="9475" max="9482" width="5.5" style="34" customWidth="1"/>
    <col min="9483" max="9483" width="8" style="34" customWidth="1"/>
    <col min="9484" max="9728" width="9" style="34"/>
    <col min="9729" max="9729" width="16.25" style="34" customWidth="1"/>
    <col min="9730" max="9730" width="18" style="34" customWidth="1"/>
    <col min="9731" max="9738" width="5.5" style="34" customWidth="1"/>
    <col min="9739" max="9739" width="8" style="34" customWidth="1"/>
    <col min="9740" max="9984" width="9" style="34"/>
    <col min="9985" max="9985" width="16.25" style="34" customWidth="1"/>
    <col min="9986" max="9986" width="18" style="34" customWidth="1"/>
    <col min="9987" max="9994" width="5.5" style="34" customWidth="1"/>
    <col min="9995" max="9995" width="8" style="34" customWidth="1"/>
    <col min="9996" max="10240" width="9" style="34"/>
    <col min="10241" max="10241" width="16.25" style="34" customWidth="1"/>
    <col min="10242" max="10242" width="18" style="34" customWidth="1"/>
    <col min="10243" max="10250" width="5.5" style="34" customWidth="1"/>
    <col min="10251" max="10251" width="8" style="34" customWidth="1"/>
    <col min="10252" max="10496" width="9" style="34"/>
    <col min="10497" max="10497" width="16.25" style="34" customWidth="1"/>
    <col min="10498" max="10498" width="18" style="34" customWidth="1"/>
    <col min="10499" max="10506" width="5.5" style="34" customWidth="1"/>
    <col min="10507" max="10507" width="8" style="34" customWidth="1"/>
    <col min="10508" max="10752" width="9" style="34"/>
    <col min="10753" max="10753" width="16.25" style="34" customWidth="1"/>
    <col min="10754" max="10754" width="18" style="34" customWidth="1"/>
    <col min="10755" max="10762" width="5.5" style="34" customWidth="1"/>
    <col min="10763" max="10763" width="8" style="34" customWidth="1"/>
    <col min="10764" max="11008" width="9" style="34"/>
    <col min="11009" max="11009" width="16.25" style="34" customWidth="1"/>
    <col min="11010" max="11010" width="18" style="34" customWidth="1"/>
    <col min="11011" max="11018" width="5.5" style="34" customWidth="1"/>
    <col min="11019" max="11019" width="8" style="34" customWidth="1"/>
    <col min="11020" max="11264" width="9" style="34"/>
    <col min="11265" max="11265" width="16.25" style="34" customWidth="1"/>
    <col min="11266" max="11266" width="18" style="34" customWidth="1"/>
    <col min="11267" max="11274" width="5.5" style="34" customWidth="1"/>
    <col min="11275" max="11275" width="8" style="34" customWidth="1"/>
    <col min="11276" max="11520" width="9" style="34"/>
    <col min="11521" max="11521" width="16.25" style="34" customWidth="1"/>
    <col min="11522" max="11522" width="18" style="34" customWidth="1"/>
    <col min="11523" max="11530" width="5.5" style="34" customWidth="1"/>
    <col min="11531" max="11531" width="8" style="34" customWidth="1"/>
    <col min="11532" max="11776" width="9" style="34"/>
    <col min="11777" max="11777" width="16.25" style="34" customWidth="1"/>
    <col min="11778" max="11778" width="18" style="34" customWidth="1"/>
    <col min="11779" max="11786" width="5.5" style="34" customWidth="1"/>
    <col min="11787" max="11787" width="8" style="34" customWidth="1"/>
    <col min="11788" max="12032" width="9" style="34"/>
    <col min="12033" max="12033" width="16.25" style="34" customWidth="1"/>
    <col min="12034" max="12034" width="18" style="34" customWidth="1"/>
    <col min="12035" max="12042" width="5.5" style="34" customWidth="1"/>
    <col min="12043" max="12043" width="8" style="34" customWidth="1"/>
    <col min="12044" max="12288" width="9" style="34"/>
    <col min="12289" max="12289" width="16.25" style="34" customWidth="1"/>
    <col min="12290" max="12290" width="18" style="34" customWidth="1"/>
    <col min="12291" max="12298" width="5.5" style="34" customWidth="1"/>
    <col min="12299" max="12299" width="8" style="34" customWidth="1"/>
    <col min="12300" max="12544" width="9" style="34"/>
    <col min="12545" max="12545" width="16.25" style="34" customWidth="1"/>
    <col min="12546" max="12546" width="18" style="34" customWidth="1"/>
    <col min="12547" max="12554" width="5.5" style="34" customWidth="1"/>
    <col min="12555" max="12555" width="8" style="34" customWidth="1"/>
    <col min="12556" max="12800" width="9" style="34"/>
    <col min="12801" max="12801" width="16.25" style="34" customWidth="1"/>
    <col min="12802" max="12802" width="18" style="34" customWidth="1"/>
    <col min="12803" max="12810" width="5.5" style="34" customWidth="1"/>
    <col min="12811" max="12811" width="8" style="34" customWidth="1"/>
    <col min="12812" max="13056" width="9" style="34"/>
    <col min="13057" max="13057" width="16.25" style="34" customWidth="1"/>
    <col min="13058" max="13058" width="18" style="34" customWidth="1"/>
    <col min="13059" max="13066" width="5.5" style="34" customWidth="1"/>
    <col min="13067" max="13067" width="8" style="34" customWidth="1"/>
    <col min="13068" max="13312" width="9" style="34"/>
    <col min="13313" max="13313" width="16.25" style="34" customWidth="1"/>
    <col min="13314" max="13314" width="18" style="34" customWidth="1"/>
    <col min="13315" max="13322" width="5.5" style="34" customWidth="1"/>
    <col min="13323" max="13323" width="8" style="34" customWidth="1"/>
    <col min="13324" max="13568" width="9" style="34"/>
    <col min="13569" max="13569" width="16.25" style="34" customWidth="1"/>
    <col min="13570" max="13570" width="18" style="34" customWidth="1"/>
    <col min="13571" max="13578" width="5.5" style="34" customWidth="1"/>
    <col min="13579" max="13579" width="8" style="34" customWidth="1"/>
    <col min="13580" max="13824" width="9" style="34"/>
    <col min="13825" max="13825" width="16.25" style="34" customWidth="1"/>
    <col min="13826" max="13826" width="18" style="34" customWidth="1"/>
    <col min="13827" max="13834" width="5.5" style="34" customWidth="1"/>
    <col min="13835" max="13835" width="8" style="34" customWidth="1"/>
    <col min="13836" max="14080" width="9" style="34"/>
    <col min="14081" max="14081" width="16.25" style="34" customWidth="1"/>
    <col min="14082" max="14082" width="18" style="34" customWidth="1"/>
    <col min="14083" max="14090" width="5.5" style="34" customWidth="1"/>
    <col min="14091" max="14091" width="8" style="34" customWidth="1"/>
    <col min="14092" max="14336" width="9" style="34"/>
    <col min="14337" max="14337" width="16.25" style="34" customWidth="1"/>
    <col min="14338" max="14338" width="18" style="34" customWidth="1"/>
    <col min="14339" max="14346" width="5.5" style="34" customWidth="1"/>
    <col min="14347" max="14347" width="8" style="34" customWidth="1"/>
    <col min="14348" max="14592" width="9" style="34"/>
    <col min="14593" max="14593" width="16.25" style="34" customWidth="1"/>
    <col min="14594" max="14594" width="18" style="34" customWidth="1"/>
    <col min="14595" max="14602" width="5.5" style="34" customWidth="1"/>
    <col min="14603" max="14603" width="8" style="34" customWidth="1"/>
    <col min="14604" max="14848" width="9" style="34"/>
    <col min="14849" max="14849" width="16.25" style="34" customWidth="1"/>
    <col min="14850" max="14850" width="18" style="34" customWidth="1"/>
    <col min="14851" max="14858" width="5.5" style="34" customWidth="1"/>
    <col min="14859" max="14859" width="8" style="34" customWidth="1"/>
    <col min="14860" max="15104" width="9" style="34"/>
    <col min="15105" max="15105" width="16.25" style="34" customWidth="1"/>
    <col min="15106" max="15106" width="18" style="34" customWidth="1"/>
    <col min="15107" max="15114" width="5.5" style="34" customWidth="1"/>
    <col min="15115" max="15115" width="8" style="34" customWidth="1"/>
    <col min="15116" max="15360" width="9" style="34"/>
    <col min="15361" max="15361" width="16.25" style="34" customWidth="1"/>
    <col min="15362" max="15362" width="18" style="34" customWidth="1"/>
    <col min="15363" max="15370" width="5.5" style="34" customWidth="1"/>
    <col min="15371" max="15371" width="8" style="34" customWidth="1"/>
    <col min="15372" max="15616" width="9" style="34"/>
    <col min="15617" max="15617" width="16.25" style="34" customWidth="1"/>
    <col min="15618" max="15618" width="18" style="34" customWidth="1"/>
    <col min="15619" max="15626" width="5.5" style="34" customWidth="1"/>
    <col min="15627" max="15627" width="8" style="34" customWidth="1"/>
    <col min="15628" max="15872" width="9" style="34"/>
    <col min="15873" max="15873" width="16.25" style="34" customWidth="1"/>
    <col min="15874" max="15874" width="18" style="34" customWidth="1"/>
    <col min="15875" max="15882" width="5.5" style="34" customWidth="1"/>
    <col min="15883" max="15883" width="8" style="34" customWidth="1"/>
    <col min="15884" max="16128" width="9" style="34"/>
    <col min="16129" max="16129" width="16.25" style="34" customWidth="1"/>
    <col min="16130" max="16130" width="18" style="34" customWidth="1"/>
    <col min="16131" max="16138" width="5.5" style="34" customWidth="1"/>
    <col min="16139" max="16139" width="8" style="34" customWidth="1"/>
    <col min="16140" max="16384" width="9" style="34"/>
  </cols>
  <sheetData>
    <row r="1" spans="1:11" ht="50.1" customHeight="1">
      <c r="A1" s="33" t="s">
        <v>39</v>
      </c>
    </row>
    <row r="2" spans="1:11" ht="39.950000000000003" customHeight="1" thickBot="1">
      <c r="A2" s="35" t="s">
        <v>40</v>
      </c>
    </row>
    <row r="3" spans="1:11" ht="30" customHeight="1">
      <c r="A3" s="383" t="s">
        <v>41</v>
      </c>
      <c r="B3" s="384"/>
      <c r="C3" s="385" t="s">
        <v>42</v>
      </c>
      <c r="D3" s="385"/>
      <c r="E3" s="385"/>
      <c r="F3" s="385"/>
      <c r="G3" s="385"/>
      <c r="H3" s="385"/>
      <c r="I3" s="385"/>
      <c r="J3" s="385"/>
      <c r="K3" s="386" t="s">
        <v>43</v>
      </c>
    </row>
    <row r="4" spans="1:11" ht="30" customHeight="1" thickBot="1">
      <c r="A4" s="388" t="s">
        <v>44</v>
      </c>
      <c r="B4" s="389"/>
      <c r="C4" s="36">
        <v>30</v>
      </c>
      <c r="D4" s="36">
        <v>60</v>
      </c>
      <c r="E4" s="36">
        <v>90</v>
      </c>
      <c r="F4" s="36">
        <v>120</v>
      </c>
      <c r="G4" s="36">
        <v>150</v>
      </c>
      <c r="H4" s="36">
        <v>180</v>
      </c>
      <c r="I4" s="36">
        <v>210</v>
      </c>
      <c r="J4" s="36">
        <v>240</v>
      </c>
      <c r="K4" s="387"/>
    </row>
    <row r="5" spans="1:11" ht="30" customHeight="1" thickTop="1">
      <c r="A5" s="390" t="s">
        <v>45</v>
      </c>
      <c r="B5" s="391"/>
      <c r="C5" s="37"/>
      <c r="D5" s="37"/>
      <c r="E5" s="37"/>
      <c r="F5" s="37"/>
      <c r="G5" s="37"/>
      <c r="H5" s="37"/>
      <c r="I5" s="37"/>
      <c r="J5" s="37"/>
      <c r="K5" s="38"/>
    </row>
    <row r="6" spans="1:11" ht="30" customHeight="1">
      <c r="A6" s="392" t="s">
        <v>46</v>
      </c>
      <c r="B6" s="39" t="s">
        <v>47</v>
      </c>
      <c r="C6" s="40"/>
      <c r="D6" s="40"/>
      <c r="E6" s="40"/>
      <c r="F6" s="40"/>
      <c r="G6" s="40"/>
      <c r="H6" s="40"/>
      <c r="I6" s="40"/>
      <c r="J6" s="40"/>
      <c r="K6" s="41"/>
    </row>
    <row r="7" spans="1:11" ht="30" customHeight="1">
      <c r="A7" s="393"/>
      <c r="B7" s="39" t="s">
        <v>48</v>
      </c>
      <c r="C7" s="40"/>
      <c r="D7" s="40"/>
      <c r="E7" s="40"/>
      <c r="F7" s="40"/>
      <c r="G7" s="40"/>
      <c r="H7" s="40"/>
      <c r="I7" s="40"/>
      <c r="J7" s="40"/>
      <c r="K7" s="41"/>
    </row>
    <row r="8" spans="1:11" ht="30" customHeight="1">
      <c r="A8" s="390"/>
      <c r="B8" s="39" t="s">
        <v>49</v>
      </c>
      <c r="C8" s="40"/>
      <c r="D8" s="40"/>
      <c r="E8" s="40"/>
      <c r="F8" s="40"/>
      <c r="G8" s="40"/>
      <c r="H8" s="40"/>
      <c r="I8" s="40"/>
      <c r="J8" s="40"/>
      <c r="K8" s="41"/>
    </row>
    <row r="9" spans="1:11" ht="30" customHeight="1">
      <c r="A9" s="380" t="s">
        <v>50</v>
      </c>
      <c r="B9" s="39" t="s">
        <v>51</v>
      </c>
      <c r="C9" s="40"/>
      <c r="D9" s="40"/>
      <c r="E9" s="40"/>
      <c r="F9" s="40"/>
      <c r="G9" s="40"/>
      <c r="H9" s="40"/>
      <c r="I9" s="40"/>
      <c r="J9" s="40"/>
      <c r="K9" s="41"/>
    </row>
    <row r="10" spans="1:11" ht="30" customHeight="1">
      <c r="A10" s="380"/>
      <c r="B10" s="39" t="s">
        <v>52</v>
      </c>
      <c r="C10" s="40"/>
      <c r="D10" s="40"/>
      <c r="E10" s="40"/>
      <c r="F10" s="40"/>
      <c r="G10" s="40"/>
      <c r="H10" s="40"/>
      <c r="I10" s="40"/>
      <c r="J10" s="40"/>
      <c r="K10" s="41"/>
    </row>
    <row r="11" spans="1:11" ht="30" customHeight="1">
      <c r="A11" s="380"/>
      <c r="B11" s="39" t="s">
        <v>53</v>
      </c>
      <c r="C11" s="40"/>
      <c r="D11" s="40"/>
      <c r="E11" s="40"/>
      <c r="F11" s="40"/>
      <c r="G11" s="40"/>
      <c r="H11" s="40"/>
      <c r="I11" s="40"/>
      <c r="J11" s="40"/>
      <c r="K11" s="41"/>
    </row>
    <row r="12" spans="1:11" ht="30" customHeight="1" thickBot="1">
      <c r="A12" s="381" t="s">
        <v>54</v>
      </c>
      <c r="B12" s="382"/>
      <c r="C12" s="42"/>
      <c r="D12" s="42"/>
      <c r="E12" s="42"/>
      <c r="F12" s="42"/>
      <c r="G12" s="42"/>
      <c r="H12" s="42"/>
      <c r="I12" s="42"/>
      <c r="J12" s="42"/>
      <c r="K12" s="43"/>
    </row>
  </sheetData>
  <mergeCells count="8">
    <mergeCell ref="A9:A11"/>
    <mergeCell ref="A12:B12"/>
    <mergeCell ref="A3:B3"/>
    <mergeCell ref="C3:J3"/>
    <mergeCell ref="K3:K4"/>
    <mergeCell ref="A4:B4"/>
    <mergeCell ref="A5:B5"/>
    <mergeCell ref="A6:A8"/>
  </mergeCells>
  <phoneticPr fontId="41" type="noConversion"/>
  <pageMargins left="1.46" right="0.70866141732283472" top="0.74803149606299213" bottom="0.74803149606299213" header="0.31496062992125984" footer="0.31496062992125984"/>
  <pageSetup paperSize="9" scale="1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4</vt:i4>
      </vt:variant>
    </vt:vector>
  </HeadingPairs>
  <TitlesOfParts>
    <vt:vector size="9" baseType="lpstr">
      <vt:lpstr>예산서</vt:lpstr>
      <vt:lpstr>내역</vt:lpstr>
      <vt:lpstr>차량단가산출</vt:lpstr>
      <vt:lpstr>공정표(1차)</vt:lpstr>
      <vt:lpstr>공정표(2차)</vt:lpstr>
      <vt:lpstr>'공정표(1차)'!Print_Area</vt:lpstr>
      <vt:lpstr>'공정표(2차)'!Print_Area</vt:lpstr>
      <vt:lpstr>내역!Print_Area</vt:lpstr>
      <vt:lpstr>예산서!Print_Area</vt:lpstr>
    </vt:vector>
  </TitlesOfParts>
  <Company>한국전력공사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LG-X600S</dc:creator>
  <cp:lastModifiedBy>김영안</cp:lastModifiedBy>
  <cp:lastPrinted>2014-09-16T00:09:09Z</cp:lastPrinted>
  <dcterms:created xsi:type="dcterms:W3CDTF">2009-03-03T00:42:02Z</dcterms:created>
  <dcterms:modified xsi:type="dcterms:W3CDTF">2015-04-29T08:06:18Z</dcterms:modified>
</cp:coreProperties>
</file>