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27915" windowHeight="13170"/>
  </bookViews>
  <sheets>
    <sheet name="개정안" sheetId="1" r:id="rId1"/>
  </sheets>
  <definedNames>
    <definedName name="_xlnm._FilterDatabase" localSheetId="0" hidden="1">개정안!$A$64:$T$128</definedName>
    <definedName name="_xlnm.Print_Area" localSheetId="0">개정안!$A$1:$T$128</definedName>
    <definedName name="_xlnm.Print_Titles" localSheetId="0">개정안!$60:$62</definedName>
  </definedNames>
  <calcPr calcId="125725"/>
</workbook>
</file>

<file path=xl/calcChain.xml><?xml version="1.0" encoding="utf-8"?>
<calcChain xmlns="http://schemas.openxmlformats.org/spreadsheetml/2006/main">
  <c r="K38" i="1"/>
  <c r="J42"/>
  <c r="K31"/>
  <c r="K29"/>
  <c r="K42" l="1"/>
  <c r="E64" l="1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63"/>
  <c r="T66"/>
  <c r="T67"/>
  <c r="T68"/>
  <c r="T71"/>
  <c r="T72"/>
  <c r="T73"/>
  <c r="T74"/>
  <c r="T76"/>
  <c r="T80"/>
  <c r="T83"/>
  <c r="T84"/>
  <c r="T85"/>
  <c r="T86"/>
  <c r="T87"/>
  <c r="T88"/>
  <c r="T89"/>
  <c r="T91"/>
  <c r="T92"/>
  <c r="T93"/>
  <c r="T94"/>
  <c r="T95"/>
  <c r="T98"/>
  <c r="T100"/>
  <c r="T101"/>
  <c r="T102"/>
  <c r="T103"/>
  <c r="T104"/>
  <c r="T106"/>
  <c r="T107"/>
  <c r="T108"/>
  <c r="T110"/>
  <c r="T111"/>
  <c r="T116"/>
  <c r="T117"/>
  <c r="T119"/>
  <c r="T121"/>
  <c r="T123"/>
  <c r="T124"/>
  <c r="T126"/>
  <c r="T63"/>
  <c r="F128" l="1"/>
  <c r="F124"/>
  <c r="G124" s="1"/>
  <c r="F125"/>
  <c r="G125" s="1"/>
  <c r="H125" s="1"/>
  <c r="L125" s="1"/>
  <c r="F127"/>
  <c r="G127" s="1"/>
  <c r="H127" s="1"/>
  <c r="L127" s="1"/>
  <c r="F95"/>
  <c r="G95" s="1"/>
  <c r="F96"/>
  <c r="F99"/>
  <c r="G99" s="1"/>
  <c r="H99" s="1"/>
  <c r="L99" s="1"/>
  <c r="F100"/>
  <c r="F102"/>
  <c r="G102" s="1"/>
  <c r="F103"/>
  <c r="G103" s="1"/>
  <c r="H103" s="1"/>
  <c r="L103" s="1"/>
  <c r="F104"/>
  <c r="G104" s="1"/>
  <c r="F106"/>
  <c r="G106" s="1"/>
  <c r="F107"/>
  <c r="G107" s="1"/>
  <c r="F108"/>
  <c r="F110"/>
  <c r="G110" s="1"/>
  <c r="F111"/>
  <c r="G111" s="1"/>
  <c r="H111" s="1"/>
  <c r="L111" s="1"/>
  <c r="F112"/>
  <c r="F115"/>
  <c r="G115" s="1"/>
  <c r="H115" s="1"/>
  <c r="L115" s="1"/>
  <c r="F116"/>
  <c r="F119"/>
  <c r="G119" s="1"/>
  <c r="H119" s="1"/>
  <c r="L119" s="1"/>
  <c r="F120"/>
  <c r="F122"/>
  <c r="G122" s="1"/>
  <c r="F64"/>
  <c r="G64" s="1"/>
  <c r="H64" s="1"/>
  <c r="L64" s="1"/>
  <c r="F67"/>
  <c r="G67" s="1"/>
  <c r="H67" s="1"/>
  <c r="L67" s="1"/>
  <c r="F68"/>
  <c r="G68" s="1"/>
  <c r="H68" s="1"/>
  <c r="L68" s="1"/>
  <c r="F69"/>
  <c r="F72"/>
  <c r="G72" s="1"/>
  <c r="F75"/>
  <c r="G75" s="1"/>
  <c r="F76"/>
  <c r="G76" s="1"/>
  <c r="H76" s="1"/>
  <c r="L76" s="1"/>
  <c r="F80"/>
  <c r="G80" s="1"/>
  <c r="H80" s="1"/>
  <c r="L80" s="1"/>
  <c r="F81"/>
  <c r="F84"/>
  <c r="G84" s="1"/>
  <c r="F88"/>
  <c r="G88" s="1"/>
  <c r="H88" s="1"/>
  <c r="L88" s="1"/>
  <c r="F89"/>
  <c r="F92"/>
  <c r="G92" s="1"/>
  <c r="H92" s="1"/>
  <c r="L92" s="1"/>
  <c r="G116" l="1"/>
  <c r="G108"/>
  <c r="G100"/>
  <c r="H100" s="1"/>
  <c r="L100" s="1"/>
  <c r="G128"/>
  <c r="H128" s="1"/>
  <c r="L128" s="1"/>
  <c r="F121"/>
  <c r="G121" s="1"/>
  <c r="H121" s="1"/>
  <c r="L121" s="1"/>
  <c r="F117"/>
  <c r="G117" s="1"/>
  <c r="H117" s="1"/>
  <c r="L117" s="1"/>
  <c r="F113"/>
  <c r="G113" s="1"/>
  <c r="H113" s="1"/>
  <c r="L113" s="1"/>
  <c r="F109"/>
  <c r="G109" s="1"/>
  <c r="H109" s="1"/>
  <c r="L109" s="1"/>
  <c r="F105"/>
  <c r="G105" s="1"/>
  <c r="H105" s="1"/>
  <c r="L105" s="1"/>
  <c r="F101"/>
  <c r="G101" s="1"/>
  <c r="H101" s="1"/>
  <c r="L101" s="1"/>
  <c r="F97"/>
  <c r="G97" s="1"/>
  <c r="H97" s="1"/>
  <c r="L97" s="1"/>
  <c r="F93"/>
  <c r="G93" s="1"/>
  <c r="H93" s="1"/>
  <c r="L93" s="1"/>
  <c r="F85"/>
  <c r="G85" s="1"/>
  <c r="H85" s="1"/>
  <c r="L85" s="1"/>
  <c r="F77"/>
  <c r="G77" s="1"/>
  <c r="H77" s="1"/>
  <c r="L77" s="1"/>
  <c r="F73"/>
  <c r="G73" s="1"/>
  <c r="H73" s="1"/>
  <c r="L73" s="1"/>
  <c r="F65"/>
  <c r="G65" s="1"/>
  <c r="H65" s="1"/>
  <c r="L65" s="1"/>
  <c r="G89"/>
  <c r="H89" s="1"/>
  <c r="L89" s="1"/>
  <c r="G81"/>
  <c r="H81" s="1"/>
  <c r="L81" s="1"/>
  <c r="G69"/>
  <c r="H69" s="1"/>
  <c r="L69" s="1"/>
  <c r="G120"/>
  <c r="H120" s="1"/>
  <c r="L120" s="1"/>
  <c r="G112"/>
  <c r="H112" s="1"/>
  <c r="L112" s="1"/>
  <c r="G96"/>
  <c r="H96" s="1"/>
  <c r="L96" s="1"/>
  <c r="F63"/>
  <c r="G63" s="1"/>
  <c r="H63" s="1"/>
  <c r="F126"/>
  <c r="G126" s="1"/>
  <c r="H126" s="1"/>
  <c r="L126" s="1"/>
  <c r="F118"/>
  <c r="G118" s="1"/>
  <c r="H118" s="1"/>
  <c r="L118" s="1"/>
  <c r="F114"/>
  <c r="G114" s="1"/>
  <c r="H114" s="1"/>
  <c r="L114" s="1"/>
  <c r="F98"/>
  <c r="G98" s="1"/>
  <c r="H98" s="1"/>
  <c r="L98" s="1"/>
  <c r="F94"/>
  <c r="G94" s="1"/>
  <c r="H94" s="1"/>
  <c r="L94" s="1"/>
  <c r="F90"/>
  <c r="G90" s="1"/>
  <c r="H90" s="1"/>
  <c r="L90" s="1"/>
  <c r="F86"/>
  <c r="G86" s="1"/>
  <c r="H86" s="1"/>
  <c r="L86" s="1"/>
  <c r="F82"/>
  <c r="G82" s="1"/>
  <c r="H82" s="1"/>
  <c r="L82" s="1"/>
  <c r="F78"/>
  <c r="G78" s="1"/>
  <c r="H78" s="1"/>
  <c r="L78" s="1"/>
  <c r="F74"/>
  <c r="G74" s="1"/>
  <c r="H74" s="1"/>
  <c r="L74" s="1"/>
  <c r="F70"/>
  <c r="G70" s="1"/>
  <c r="H70" s="1"/>
  <c r="L70" s="1"/>
  <c r="F66"/>
  <c r="G66" s="1"/>
  <c r="H66" s="1"/>
  <c r="L66" s="1"/>
  <c r="F123"/>
  <c r="G123" s="1"/>
  <c r="H123" s="1"/>
  <c r="L123" s="1"/>
  <c r="F91"/>
  <c r="G91" s="1"/>
  <c r="H91" s="1"/>
  <c r="L91" s="1"/>
  <c r="F87"/>
  <c r="G87" s="1"/>
  <c r="H87" s="1"/>
  <c r="L87" s="1"/>
  <c r="F83"/>
  <c r="G83" s="1"/>
  <c r="H83" s="1"/>
  <c r="L83" s="1"/>
  <c r="F79"/>
  <c r="G79" s="1"/>
  <c r="H79" s="1"/>
  <c r="L79" s="1"/>
  <c r="F71"/>
  <c r="G71" s="1"/>
  <c r="H71" s="1"/>
  <c r="L71" s="1"/>
  <c r="H124"/>
  <c r="L124" s="1"/>
  <c r="H116"/>
  <c r="L116" s="1"/>
  <c r="H108"/>
  <c r="L108" s="1"/>
  <c r="H104"/>
  <c r="L104" s="1"/>
  <c r="H84"/>
  <c r="L84" s="1"/>
  <c r="H72"/>
  <c r="L72" s="1"/>
  <c r="M64"/>
  <c r="N64" s="1"/>
  <c r="M76"/>
  <c r="N76" s="1"/>
  <c r="H122"/>
  <c r="L122" s="1"/>
  <c r="H110"/>
  <c r="L110" s="1"/>
  <c r="H106"/>
  <c r="L106" s="1"/>
  <c r="H102"/>
  <c r="L102" s="1"/>
  <c r="M88"/>
  <c r="N88" s="1"/>
  <c r="M80"/>
  <c r="N80" s="1"/>
  <c r="M68"/>
  <c r="N68" s="1"/>
  <c r="M92"/>
  <c r="N92" s="1"/>
  <c r="H107"/>
  <c r="L107" s="1"/>
  <c r="H95"/>
  <c r="L95" s="1"/>
  <c r="H75"/>
  <c r="L75" s="1"/>
  <c r="M119"/>
  <c r="N119" s="1"/>
  <c r="M111"/>
  <c r="N111" s="1"/>
  <c r="M99"/>
  <c r="N99" s="1"/>
  <c r="M127"/>
  <c r="N127" s="1"/>
  <c r="M115"/>
  <c r="N115" s="1"/>
  <c r="M103"/>
  <c r="N103" s="1"/>
  <c r="M67"/>
  <c r="N67" s="1"/>
  <c r="M125"/>
  <c r="N125" s="1"/>
  <c r="M83" l="1"/>
  <c r="N83" s="1"/>
  <c r="M102"/>
  <c r="N102" s="1"/>
  <c r="M104"/>
  <c r="N104" s="1"/>
  <c r="M71"/>
  <c r="N71" s="1"/>
  <c r="M91"/>
  <c r="N91" s="1"/>
  <c r="M74"/>
  <c r="N74" s="1"/>
  <c r="M90"/>
  <c r="N90" s="1"/>
  <c r="M118"/>
  <c r="N118" s="1"/>
  <c r="M112"/>
  <c r="N112" s="1"/>
  <c r="M89"/>
  <c r="N89" s="1"/>
  <c r="M85"/>
  <c r="N85" s="1"/>
  <c r="M105"/>
  <c r="N105" s="1"/>
  <c r="M121"/>
  <c r="N121" s="1"/>
  <c r="M107"/>
  <c r="N107" s="1"/>
  <c r="M122"/>
  <c r="N122" s="1"/>
  <c r="M84"/>
  <c r="N84" s="1"/>
  <c r="M124"/>
  <c r="N124" s="1"/>
  <c r="M87"/>
  <c r="N87" s="1"/>
  <c r="M70"/>
  <c r="N70" s="1"/>
  <c r="M86"/>
  <c r="N86" s="1"/>
  <c r="M114"/>
  <c r="N114" s="1"/>
  <c r="M96"/>
  <c r="N96" s="1"/>
  <c r="M81"/>
  <c r="N81" s="1"/>
  <c r="M77"/>
  <c r="N77" s="1"/>
  <c r="M101"/>
  <c r="N101" s="1"/>
  <c r="M117"/>
  <c r="N117" s="1"/>
  <c r="M95"/>
  <c r="N95" s="1"/>
  <c r="M110"/>
  <c r="N110" s="1"/>
  <c r="M116"/>
  <c r="N116" s="1"/>
  <c r="M66"/>
  <c r="N66" s="1"/>
  <c r="M82"/>
  <c r="N82" s="1"/>
  <c r="M98"/>
  <c r="N98" s="1"/>
  <c r="L63"/>
  <c r="M63" s="1"/>
  <c r="N63" s="1"/>
  <c r="M69"/>
  <c r="N69" s="1"/>
  <c r="M73"/>
  <c r="N73" s="1"/>
  <c r="M97"/>
  <c r="N97" s="1"/>
  <c r="M113"/>
  <c r="N113" s="1"/>
  <c r="M100"/>
  <c r="N100" s="1"/>
  <c r="M72"/>
  <c r="N72" s="1"/>
  <c r="M75"/>
  <c r="N75" s="1"/>
  <c r="M106"/>
  <c r="N106" s="1"/>
  <c r="M108"/>
  <c r="N108" s="1"/>
  <c r="M79"/>
  <c r="N79" s="1"/>
  <c r="M123"/>
  <c r="N123" s="1"/>
  <c r="M78"/>
  <c r="N78" s="1"/>
  <c r="M94"/>
  <c r="N94" s="1"/>
  <c r="M126"/>
  <c r="N126" s="1"/>
  <c r="M120"/>
  <c r="N120" s="1"/>
  <c r="M65"/>
  <c r="N65" s="1"/>
  <c r="M93"/>
  <c r="N93" s="1"/>
  <c r="M109"/>
  <c r="N109" s="1"/>
  <c r="M128"/>
  <c r="N128" s="1"/>
</calcChain>
</file>

<file path=xl/sharedStrings.xml><?xml version="1.0" encoding="utf-8"?>
<sst xmlns="http://schemas.openxmlformats.org/spreadsheetml/2006/main" count="216" uniqueCount="178">
  <si>
    <t>(℃·일)</t>
  </si>
  <si>
    <t>속초</t>
  </si>
  <si>
    <t>춘천</t>
  </si>
  <si>
    <t>강릉</t>
  </si>
  <si>
    <t>서울</t>
  </si>
  <si>
    <t>인천</t>
  </si>
  <si>
    <t>원주</t>
  </si>
  <si>
    <t>울릉도</t>
  </si>
  <si>
    <t>수원</t>
  </si>
  <si>
    <t>충주</t>
  </si>
  <si>
    <t>서산</t>
  </si>
  <si>
    <t>울진</t>
  </si>
  <si>
    <t>청주</t>
  </si>
  <si>
    <t>대전</t>
  </si>
  <si>
    <t>추풍령</t>
  </si>
  <si>
    <t>포항</t>
  </si>
  <si>
    <t>군산</t>
  </si>
  <si>
    <t>대구</t>
  </si>
  <si>
    <t>전주</t>
  </si>
  <si>
    <t>울산</t>
  </si>
  <si>
    <t>광주</t>
  </si>
  <si>
    <t>부산</t>
  </si>
  <si>
    <t>통영</t>
  </si>
  <si>
    <t>목포</t>
  </si>
  <si>
    <t>여수</t>
  </si>
  <si>
    <t>완도</t>
  </si>
  <si>
    <t>제주</t>
  </si>
  <si>
    <t>남해</t>
  </si>
  <si>
    <t>거제</t>
  </si>
  <si>
    <t>산청</t>
  </si>
  <si>
    <t>밀양</t>
  </si>
  <si>
    <t>동해</t>
  </si>
  <si>
    <t>안동</t>
  </si>
  <si>
    <t>태백</t>
  </si>
  <si>
    <t>합천</t>
  </si>
  <si>
    <t>거창</t>
  </si>
  <si>
    <t>영천</t>
  </si>
  <si>
    <t>구미</t>
  </si>
  <si>
    <t>의성</t>
  </si>
  <si>
    <t>영덕</t>
  </si>
  <si>
    <t>문경</t>
  </si>
  <si>
    <t>영주</t>
  </si>
  <si>
    <t>고흥</t>
  </si>
  <si>
    <t>해남</t>
  </si>
  <si>
    <t>장흥</t>
  </si>
  <si>
    <t>남원</t>
  </si>
  <si>
    <t>정읍</t>
  </si>
  <si>
    <t>임실</t>
  </si>
  <si>
    <t>부안</t>
  </si>
  <si>
    <t>금산</t>
  </si>
  <si>
    <t>부여</t>
  </si>
  <si>
    <t>보령</t>
  </si>
  <si>
    <t>아산</t>
  </si>
  <si>
    <t>보은</t>
  </si>
  <si>
    <t>제천</t>
  </si>
  <si>
    <t>홍천</t>
  </si>
  <si>
    <t>인제</t>
  </si>
  <si>
    <t>이천</t>
  </si>
  <si>
    <t>양평</t>
  </si>
  <si>
    <t>강화</t>
  </si>
  <si>
    <t>진주</t>
  </si>
  <si>
    <t>서귀포</t>
  </si>
  <si>
    <t>철원</t>
  </si>
  <si>
    <t>봉화</t>
  </si>
  <si>
    <t>장수</t>
  </si>
  <si>
    <t>계</t>
    <phoneticPr fontId="1" type="noConversion"/>
  </si>
  <si>
    <t>공동주택 내 포장 구조계산서</t>
    <phoneticPr fontId="1" type="noConversion"/>
  </si>
  <si>
    <t>1. TA에 의한 포장설계</t>
    <phoneticPr fontId="1" type="noConversion"/>
  </si>
  <si>
    <t xml:space="preserve"> 1) 설계 교통량</t>
    <phoneticPr fontId="1" type="noConversion"/>
  </si>
  <si>
    <t>교통량 구분</t>
  </si>
  <si>
    <t>비 고</t>
  </si>
  <si>
    <t>L 교통</t>
  </si>
  <si>
    <t>100 미만</t>
  </si>
  <si>
    <t>A 교통</t>
  </si>
  <si>
    <t>100 ～ 250</t>
  </si>
  <si>
    <t>B 교통</t>
  </si>
  <si>
    <t>250 ～ 1,000</t>
  </si>
  <si>
    <t>C 교통</t>
  </si>
  <si>
    <t>1, 000 ～ 3,000</t>
  </si>
  <si>
    <t>D 교통</t>
  </si>
  <si>
    <t>3,000 이상</t>
  </si>
  <si>
    <t>설계</t>
  </si>
  <si>
    <t>CBR</t>
  </si>
  <si>
    <t>TA</t>
  </si>
  <si>
    <t>두께</t>
  </si>
  <si>
    <t>-</t>
  </si>
  <si>
    <t>20이상</t>
  </si>
  <si>
    <t>2. 동상방지층 (도로 동상방지층 설계지침(국토해양부)에 따름)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</si>
  <si>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  1) 수정동결지수</t>
    </r>
    <r>
      <rPr>
        <sz val="10"/>
        <color theme="1"/>
        <rFont val="맑은 고딕"/>
        <family val="3"/>
        <charset val="129"/>
        <scheme val="minor"/>
      </rPr>
      <t>(℃·일) = 동결지수 +</t>
    </r>
    <phoneticPr fontId="1" type="noConversion"/>
  </si>
  <si>
    <t>표고차(m)</t>
    <phoneticPr fontId="1" type="noConversion"/>
  </si>
  <si>
    <t xml:space="preserve">     여기서, 표고차 = 설계노선 포장계획면 최고표고(m) - 측후소 지반고(m)</t>
    <phoneticPr fontId="1" type="noConversion"/>
  </si>
  <si>
    <t xml:space="preserve">     가정 3. 설계노선 포장계획면 최고표고는 (측후소 지반고+50m)로 가정</t>
    <phoneticPr fontId="1" type="noConversion"/>
  </si>
  <si>
    <t>참고) 개정전 설계노선 포장계획면 최고표고=측후소 지반고</t>
    <phoneticPr fontId="1" type="noConversion"/>
  </si>
  <si>
    <r>
      <t xml:space="preserve">  2) 최대동결깊이 </t>
    </r>
    <r>
      <rPr>
        <sz val="10"/>
        <color theme="1"/>
        <rFont val="맑은 고딕"/>
        <family val="3"/>
        <charset val="129"/>
        <scheme val="minor"/>
      </rPr>
      <t xml:space="preserve">  Z=C</t>
    </r>
    <phoneticPr fontId="1" type="noConversion"/>
  </si>
  <si>
    <t xml:space="preserve">     여기서,  Z : 최대동결깊이(mm)</t>
    <phoneticPr fontId="1" type="noConversion"/>
  </si>
  <si>
    <t>F : 설계동결지수(℃·일)</t>
    <phoneticPr fontId="1" type="noConversion"/>
  </si>
  <si>
    <t>C : 동결지수에 따른 보정상수</t>
    <phoneticPr fontId="1" type="noConversion"/>
  </si>
  <si>
    <t>설계동결지수(F)(℃·일)</t>
    <phoneticPr fontId="1" type="noConversion"/>
  </si>
  <si>
    <t>동결지수에 따른 보정상수(C)값</t>
    <phoneticPr fontId="1" type="noConversion"/>
  </si>
  <si>
    <r>
      <t xml:space="preserve">  3) 설계동결깊이 </t>
    </r>
    <r>
      <rPr>
        <sz val="10"/>
        <color theme="1"/>
        <rFont val="맑은 고딕"/>
        <family val="3"/>
        <charset val="129"/>
        <scheme val="minor"/>
      </rPr>
      <t xml:space="preserve"> Z</t>
    </r>
    <r>
      <rPr>
        <vertAlign val="subscript"/>
        <sz val="10"/>
        <color theme="1"/>
        <rFont val="맑은 고딕"/>
        <family val="3"/>
        <charset val="129"/>
        <scheme val="minor"/>
      </rPr>
      <t>design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=</t>
    </r>
    <phoneticPr fontId="1" type="noConversion"/>
  </si>
  <si>
    <t>최대동결깊이 (노상동결관입허용법 적용)</t>
    <phoneticPr fontId="1" type="noConversion"/>
  </si>
  <si>
    <t>지역</t>
    <phoneticPr fontId="1" type="noConversion"/>
  </si>
  <si>
    <t>측후소
지반고</t>
    <phoneticPr fontId="1" type="noConversion"/>
  </si>
  <si>
    <t>동결
지수</t>
    <phoneticPr fontId="1" type="noConversion"/>
  </si>
  <si>
    <t>동결
기간</t>
    <phoneticPr fontId="1" type="noConversion"/>
  </si>
  <si>
    <t>설계노선 
포장계획면
최고표고</t>
    <phoneticPr fontId="1" type="noConversion"/>
  </si>
  <si>
    <t>수정
동결
지수</t>
    <phoneticPr fontId="1" type="noConversion"/>
  </si>
  <si>
    <t>최대
동결
깊이</t>
    <phoneticPr fontId="1" type="noConversion"/>
  </si>
  <si>
    <t>설계
동결
깊이</t>
    <phoneticPr fontId="1" type="noConversion"/>
  </si>
  <si>
    <t>표층</t>
    <phoneticPr fontId="1" type="noConversion"/>
  </si>
  <si>
    <t>기층
(BB)</t>
    <phoneticPr fontId="1" type="noConversion"/>
  </si>
  <si>
    <t>보조
기층</t>
    <phoneticPr fontId="1" type="noConversion"/>
  </si>
  <si>
    <t>동상
방지층(㎝)</t>
    <phoneticPr fontId="1" type="noConversion"/>
  </si>
  <si>
    <t>계</t>
    <phoneticPr fontId="1" type="noConversion"/>
  </si>
  <si>
    <t>기층
(AGG)</t>
    <phoneticPr fontId="1" type="noConversion"/>
  </si>
  <si>
    <t>동상
방지층</t>
    <phoneticPr fontId="1" type="noConversion"/>
  </si>
  <si>
    <t>(m)</t>
    <phoneticPr fontId="1" type="noConversion"/>
  </si>
  <si>
    <t>(℃·일)</t>
    <phoneticPr fontId="1" type="noConversion"/>
  </si>
  <si>
    <t>(일)</t>
    <phoneticPr fontId="1" type="noConversion"/>
  </si>
  <si>
    <t>(mm)</t>
    <phoneticPr fontId="1" type="noConversion"/>
  </si>
  <si>
    <t>(㎝)</t>
    <phoneticPr fontId="1" type="noConversion"/>
  </si>
  <si>
    <t>계산</t>
    <phoneticPr fontId="1" type="noConversion"/>
  </si>
  <si>
    <t>최종</t>
    <phoneticPr fontId="1" type="noConversion"/>
  </si>
  <si>
    <t>성산</t>
    <phoneticPr fontId="1" type="noConversion"/>
  </si>
  <si>
    <t>순천</t>
    <phoneticPr fontId="1" type="noConversion"/>
  </si>
  <si>
    <t xml:space="preserve"> 3) TA와 포장전두께의 목표치(cm)</t>
    <phoneticPr fontId="1" type="noConversion"/>
  </si>
  <si>
    <t xml:space="preserve"> 4) 표층과 중간층의 최소 두께</t>
    <phoneticPr fontId="1" type="noConversion"/>
  </si>
  <si>
    <t>교 통 량 구 분</t>
  </si>
  <si>
    <t>표층 + 중간층의 최소두께(cm)</t>
  </si>
  <si>
    <t>L, A</t>
  </si>
  <si>
    <t>B</t>
  </si>
  <si>
    <t>10 (5)</t>
  </si>
  <si>
    <t>C</t>
  </si>
  <si>
    <t>15 (10)</t>
  </si>
  <si>
    <t>D</t>
  </si>
  <si>
    <t>20 (15)</t>
  </si>
  <si>
    <t xml:space="preserve"> 5) 등치환산계수</t>
    <phoneticPr fontId="1" type="noConversion"/>
  </si>
  <si>
    <t>구 분</t>
  </si>
  <si>
    <t>공법 • 재료</t>
  </si>
  <si>
    <t>품 질 규 격</t>
  </si>
  <si>
    <t>등치환산계수</t>
  </si>
  <si>
    <t>표 층</t>
  </si>
  <si>
    <t>중 간 층</t>
  </si>
  <si>
    <t>표층•중간층용가열</t>
  </si>
  <si>
    <t>아스팔트 혼합물</t>
  </si>
  <si>
    <t>기 층</t>
  </si>
  <si>
    <t>가열혼합 : 마샬 안정도 350kg이상</t>
  </si>
  <si>
    <t>상온혼합 : 마샬 안정도 250-350kg이상</t>
  </si>
  <si>
    <t>시멘트 안정처리</t>
  </si>
  <si>
    <t>일축압축강도(7일) 30kg/cm²</t>
  </si>
  <si>
    <t>석회 안정처리</t>
  </si>
  <si>
    <t>일축압축강도(10일) 10kg/cm²</t>
  </si>
  <si>
    <t>수정 CBR 80이상</t>
  </si>
  <si>
    <t xml:space="preserve">수경성 입도조정 </t>
  </si>
  <si>
    <t>고로슬래그</t>
  </si>
  <si>
    <t>일축압축강도(14일) 12kg/cm²이상</t>
  </si>
  <si>
    <t>보조기층</t>
  </si>
  <si>
    <t>수정 CBR 30이상</t>
  </si>
  <si>
    <t>수정 CBR 20이상 30미만</t>
  </si>
  <si>
    <t>일축압축강도(7일) 10kg/cm²</t>
  </si>
  <si>
    <t>일축압축강도(10일) 7kg/cm²</t>
  </si>
  <si>
    <t>입도조정쇄석
입도조정고로슬래그</t>
    <phoneticPr fontId="1" type="noConversion"/>
  </si>
  <si>
    <t>적용두께</t>
    <phoneticPr fontId="1" type="noConversion"/>
  </si>
  <si>
    <t>설계TA</t>
    <phoneticPr fontId="1" type="noConversion"/>
  </si>
  <si>
    <t>막부순돌,
고로슬래그, 모래 등</t>
    <phoneticPr fontId="1" type="noConversion"/>
  </si>
  <si>
    <t>단면검토</t>
    <phoneticPr fontId="1" type="noConversion"/>
  </si>
  <si>
    <t>두께(H)</t>
    <phoneticPr fontId="1" type="noConversion"/>
  </si>
  <si>
    <t>TA</t>
    <phoneticPr fontId="1" type="noConversion"/>
  </si>
  <si>
    <t>대형차 교통량
(대/일, 일방향)</t>
    <phoneticPr fontId="1" type="noConversion"/>
  </si>
  <si>
    <t>3. 포장단면</t>
    <phoneticPr fontId="1" type="noConversion"/>
  </si>
  <si>
    <t>기층(BB)</t>
    <phoneticPr fontId="1" type="noConversion"/>
  </si>
  <si>
    <t>역청안정처리</t>
    <phoneticPr fontId="1" type="noConversion"/>
  </si>
  <si>
    <r>
      <t xml:space="preserve">  4) 동상방지층 두께 </t>
    </r>
    <r>
      <rPr>
        <sz val="10"/>
        <color theme="1"/>
        <rFont val="맑은 고딕"/>
        <family val="3"/>
        <charset val="129"/>
        <scheme val="minor"/>
      </rPr>
      <t xml:space="preserve">= 설계동결깊이 - 포장층 두께 (400mm) </t>
    </r>
    <phoneticPr fontId="1" type="noConversion"/>
  </si>
  <si>
    <t>개정전(CBR=3~4, AADT=1,177)</t>
    <phoneticPr fontId="1" type="noConversion"/>
  </si>
  <si>
    <t>개정 후(CBR=6, 대형차교통량=100~250대/일)</t>
    <phoneticPr fontId="1" type="noConversion"/>
  </si>
  <si>
    <t xml:space="preserve"> 2) 설계 CBR =6</t>
    <phoneticPr fontId="1" type="noConversion"/>
  </si>
  <si>
    <t>40&gt;32이므로 ok</t>
    <phoneticPr fontId="1" type="noConversion"/>
  </si>
  <si>
    <t>16.5&gt;16이므로 ok</t>
    <phoneticPr fontId="1" type="noConversion"/>
  </si>
</sst>
</file>

<file path=xl/styles.xml><?xml version="1.0" encoding="utf-8"?>
<styleSheet xmlns="http://schemas.openxmlformats.org/spreadsheetml/2006/main">
  <numFmts count="9">
    <numFmt numFmtId="176" formatCode="0.0;_ۿ"/>
    <numFmt numFmtId="177" formatCode="0.0_ "/>
    <numFmt numFmtId="178" formatCode="General&quot;이&quot;&quot;상&quot;"/>
    <numFmt numFmtId="179" formatCode="General&quot;미&quot;&quot;만&quot;"/>
    <numFmt numFmtId="180" formatCode="0_ "/>
    <numFmt numFmtId="181" formatCode="\+General\x"/>
    <numFmt numFmtId="182" formatCode="General\ \x"/>
    <numFmt numFmtId="183" formatCode="General\ \x\ &quot;동&quot;&quot;결&quot;&quot;기&quot;&quot;간&quot;\ \x"/>
    <numFmt numFmtId="184" formatCode="0.0_);[Red]\(0.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vertAlign val="subscript"/>
      <sz val="10"/>
      <color theme="1"/>
      <name val="맑은 고딕"/>
      <family val="3"/>
      <charset val="129"/>
      <scheme val="minor"/>
    </font>
    <font>
      <sz val="10"/>
      <color rgb="FF000000"/>
      <name val="-윤명조120"/>
      <family val="1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rgb="FF000000"/>
      <name val="HY중고딕"/>
      <family val="1"/>
      <charset val="129"/>
    </font>
    <font>
      <sz val="10"/>
      <color rgb="FF000000"/>
      <name val="HY중고딕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7D7D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4" borderId="1" xfId="0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177" fontId="2" fillId="4" borderId="1" xfId="0" applyNumberFormat="1" applyFont="1" applyFill="1" applyBorder="1">
      <alignment vertical="center"/>
    </xf>
    <xf numFmtId="180" fontId="2" fillId="4" borderId="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181" fontId="2" fillId="0" borderId="0" xfId="0" applyNumberFormat="1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Border="1">
      <alignment vertical="center"/>
    </xf>
    <xf numFmtId="0" fontId="3" fillId="0" borderId="0" xfId="0" applyFont="1">
      <alignment vertical="center"/>
    </xf>
    <xf numFmtId="182" fontId="2" fillId="0" borderId="0" xfId="0" applyNumberFormat="1" applyFont="1" applyAlignment="1">
      <alignment horizontal="left" vertical="center"/>
    </xf>
    <xf numFmtId="178" fontId="2" fillId="0" borderId="1" xfId="0" applyNumberFormat="1" applyFont="1" applyBorder="1" applyAlignment="1">
      <alignment vertical="center"/>
    </xf>
    <xf numFmtId="0" fontId="2" fillId="7" borderId="1" xfId="0" applyFont="1" applyFill="1" applyBorder="1">
      <alignment vertical="center"/>
    </xf>
    <xf numFmtId="180" fontId="2" fillId="5" borderId="1" xfId="0" applyNumberFormat="1" applyFont="1" applyFill="1" applyBorder="1">
      <alignment vertical="center"/>
    </xf>
    <xf numFmtId="184" fontId="2" fillId="0" borderId="1" xfId="0" applyNumberFormat="1" applyFont="1" applyBorder="1" applyAlignment="1">
      <alignment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176" fontId="2" fillId="4" borderId="3" xfId="0" applyNumberFormat="1" applyFont="1" applyFill="1" applyBorder="1">
      <alignment vertical="center"/>
    </xf>
    <xf numFmtId="177" fontId="2" fillId="4" borderId="3" xfId="0" applyNumberFormat="1" applyFont="1" applyFill="1" applyBorder="1">
      <alignment vertical="center"/>
    </xf>
    <xf numFmtId="180" fontId="2" fillId="4" borderId="3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180" fontId="2" fillId="5" borderId="3" xfId="0" applyNumberFormat="1" applyFont="1" applyFill="1" applyBorder="1">
      <alignment vertical="center"/>
    </xf>
    <xf numFmtId="0" fontId="2" fillId="7" borderId="3" xfId="0" applyFont="1" applyFill="1" applyBorder="1">
      <alignment vertical="center"/>
    </xf>
    <xf numFmtId="176" fontId="2" fillId="6" borderId="4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76" fontId="2" fillId="4" borderId="17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7" fontId="2" fillId="4" borderId="18" xfId="0" applyNumberFormat="1" applyFont="1" applyFill="1" applyBorder="1">
      <alignment vertical="center"/>
    </xf>
    <xf numFmtId="180" fontId="2" fillId="4" borderId="18" xfId="0" applyNumberFormat="1" applyFont="1" applyFill="1" applyBorder="1">
      <alignment vertical="center"/>
    </xf>
    <xf numFmtId="0" fontId="2" fillId="4" borderId="18" xfId="0" applyFont="1" applyFill="1" applyBorder="1">
      <alignment vertical="center"/>
    </xf>
    <xf numFmtId="180" fontId="2" fillId="5" borderId="18" xfId="0" applyNumberFormat="1" applyFont="1" applyFill="1" applyBorder="1">
      <alignment vertical="center"/>
    </xf>
    <xf numFmtId="0" fontId="2" fillId="7" borderId="18" xfId="0" applyFont="1" applyFill="1" applyBorder="1">
      <alignment vertical="center"/>
    </xf>
    <xf numFmtId="0" fontId="2" fillId="7" borderId="19" xfId="0" applyFont="1" applyFill="1" applyBorder="1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7" borderId="21" xfId="0" applyFont="1" applyFill="1" applyBorder="1">
      <alignment vertical="center"/>
    </xf>
    <xf numFmtId="0" fontId="2" fillId="4" borderId="22" xfId="0" applyFont="1" applyFill="1" applyBorder="1" applyAlignment="1">
      <alignment horizontal="center" vertical="center"/>
    </xf>
    <xf numFmtId="176" fontId="2" fillId="4" borderId="23" xfId="0" applyNumberFormat="1" applyFont="1" applyFill="1" applyBorder="1">
      <alignment vertical="center"/>
    </xf>
    <xf numFmtId="177" fontId="2" fillId="4" borderId="23" xfId="0" applyNumberFormat="1" applyFont="1" applyFill="1" applyBorder="1">
      <alignment vertical="center"/>
    </xf>
    <xf numFmtId="180" fontId="2" fillId="4" borderId="23" xfId="0" applyNumberFormat="1" applyFont="1" applyFill="1" applyBorder="1">
      <alignment vertical="center"/>
    </xf>
    <xf numFmtId="0" fontId="2" fillId="4" borderId="23" xfId="0" applyFont="1" applyFill="1" applyBorder="1">
      <alignment vertical="center"/>
    </xf>
    <xf numFmtId="180" fontId="2" fillId="5" borderId="23" xfId="0" applyNumberFormat="1" applyFont="1" applyFill="1" applyBorder="1">
      <alignment vertical="center"/>
    </xf>
    <xf numFmtId="0" fontId="2" fillId="7" borderId="23" xfId="0" applyFont="1" applyFill="1" applyBorder="1">
      <alignment vertical="center"/>
    </xf>
    <xf numFmtId="0" fontId="2" fillId="7" borderId="24" xfId="0" applyFont="1" applyFill="1" applyBorder="1">
      <alignment vertical="center"/>
    </xf>
    <xf numFmtId="0" fontId="2" fillId="4" borderId="25" xfId="0" applyFont="1" applyFill="1" applyBorder="1" applyAlignment="1">
      <alignment horizontal="center" vertical="center"/>
    </xf>
    <xf numFmtId="176" fontId="2" fillId="4" borderId="26" xfId="0" applyNumberFormat="1" applyFont="1" applyFill="1" applyBorder="1">
      <alignment vertical="center"/>
    </xf>
    <xf numFmtId="177" fontId="2" fillId="4" borderId="26" xfId="0" applyNumberFormat="1" applyFont="1" applyFill="1" applyBorder="1">
      <alignment vertical="center"/>
    </xf>
    <xf numFmtId="180" fontId="2" fillId="4" borderId="26" xfId="0" applyNumberFormat="1" applyFont="1" applyFill="1" applyBorder="1">
      <alignment vertical="center"/>
    </xf>
    <xf numFmtId="0" fontId="2" fillId="4" borderId="26" xfId="0" applyFont="1" applyFill="1" applyBorder="1">
      <alignment vertical="center"/>
    </xf>
    <xf numFmtId="180" fontId="2" fillId="5" borderId="26" xfId="0" applyNumberFormat="1" applyFont="1" applyFill="1" applyBorder="1">
      <alignment vertical="center"/>
    </xf>
    <xf numFmtId="0" fontId="2" fillId="7" borderId="26" xfId="0" applyFont="1" applyFill="1" applyBorder="1">
      <alignment vertical="center"/>
    </xf>
    <xf numFmtId="0" fontId="2" fillId="7" borderId="27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7" borderId="29" xfId="0" applyFont="1" applyFill="1" applyBorder="1">
      <alignment vertical="center"/>
    </xf>
    <xf numFmtId="0" fontId="2" fillId="4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8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2" fillId="3" borderId="1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109905</xdr:colOff>
      <xdr:row>50</xdr:row>
      <xdr:rowOff>43961</xdr:rowOff>
    </xdr:from>
    <xdr:to>
      <xdr:col>2</xdr:col>
      <xdr:colOff>357555</xdr:colOff>
      <xdr:row>50</xdr:row>
      <xdr:rowOff>186836</xdr:rowOff>
    </xdr:to>
    <xdr:pic>
      <xdr:nvPicPr>
        <xdr:cNvPr id="1025" name="_x126389872" descr="DRW00002a2c004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770" y="7810499"/>
          <a:ext cx="247650" cy="142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0"/>
  <sheetViews>
    <sheetView showGridLines="0" tabSelected="1" view="pageBreakPreview" zoomScale="130" zoomScaleNormal="85" zoomScaleSheetLayoutView="130" workbookViewId="0">
      <selection activeCell="H4" sqref="H4"/>
    </sheetView>
  </sheetViews>
  <sheetFormatPr defaultRowHeight="13.5"/>
  <cols>
    <col min="1" max="1" width="9.5" style="2" customWidth="1"/>
    <col min="2" max="2" width="7.5" style="9" customWidth="1"/>
    <col min="3" max="3" width="8.125" style="9" customWidth="1"/>
    <col min="4" max="4" width="7.5" style="9" customWidth="1"/>
    <col min="5" max="5" width="9" style="2" customWidth="1"/>
    <col min="6" max="9" width="7.5" style="2" customWidth="1"/>
    <col min="10" max="10" width="8.5" style="2" customWidth="1"/>
    <col min="11" max="11" width="4.75" style="2" bestFit="1" customWidth="1"/>
    <col min="12" max="12" width="6.5" style="2" bestFit="1" customWidth="1"/>
    <col min="13" max="13" width="4.75" style="2" bestFit="1" customWidth="1"/>
    <col min="14" max="19" width="6" style="2" customWidth="1"/>
    <col min="20" max="20" width="5.375" style="2" customWidth="1"/>
    <col min="21" max="16384" width="9" style="2"/>
  </cols>
  <sheetData>
    <row r="1" spans="1:19" ht="31.5" customHeight="1">
      <c r="A1" s="128" t="s">
        <v>66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18" customHeight="1">
      <c r="A2" s="17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8" customHeight="1">
      <c r="A3" s="68" t="s">
        <v>68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30.75" customHeight="1">
      <c r="A4" s="115" t="s">
        <v>69</v>
      </c>
      <c r="B4" s="115"/>
      <c r="C4" s="115" t="s">
        <v>168</v>
      </c>
      <c r="D4" s="115"/>
      <c r="E4" s="72" t="s">
        <v>70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ht="18" customHeight="1" thickBot="1">
      <c r="A5" s="113" t="s">
        <v>71</v>
      </c>
      <c r="B5" s="113"/>
      <c r="C5" s="113" t="s">
        <v>72</v>
      </c>
      <c r="D5" s="113"/>
      <c r="E5" s="96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8" customHeight="1" thickBot="1">
      <c r="A6" s="116" t="s">
        <v>73</v>
      </c>
      <c r="B6" s="114"/>
      <c r="C6" s="114" t="s">
        <v>74</v>
      </c>
      <c r="D6" s="114"/>
      <c r="E6" s="8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18" customHeight="1">
      <c r="A7" s="113" t="s">
        <v>75</v>
      </c>
      <c r="B7" s="113"/>
      <c r="C7" s="113" t="s">
        <v>76</v>
      </c>
      <c r="D7" s="113"/>
      <c r="E7" s="70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19" ht="18" customHeight="1">
      <c r="A8" s="108" t="s">
        <v>77</v>
      </c>
      <c r="B8" s="108"/>
      <c r="C8" s="108" t="s">
        <v>78</v>
      </c>
      <c r="D8" s="108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19" ht="18" customHeight="1">
      <c r="A9" s="108" t="s">
        <v>79</v>
      </c>
      <c r="B9" s="108"/>
      <c r="C9" s="108" t="s">
        <v>80</v>
      </c>
      <c r="D9" s="108"/>
      <c r="E9" s="71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  <row r="10" spans="1:19" ht="18" customHeight="1">
      <c r="A10" s="68" t="s">
        <v>175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ht="18" customHeight="1">
      <c r="A11" s="68" t="s">
        <v>125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ht="18" customHeight="1">
      <c r="A12" s="73" t="s">
        <v>81</v>
      </c>
      <c r="B12" s="120" t="s">
        <v>71</v>
      </c>
      <c r="C12" s="121"/>
      <c r="D12" s="120" t="s">
        <v>73</v>
      </c>
      <c r="E12" s="121"/>
      <c r="F12" s="120" t="s">
        <v>75</v>
      </c>
      <c r="G12" s="121"/>
      <c r="H12" s="120" t="s">
        <v>77</v>
      </c>
      <c r="I12" s="121"/>
      <c r="J12" s="120" t="s">
        <v>79</v>
      </c>
      <c r="K12" s="121"/>
      <c r="L12" s="67"/>
      <c r="M12" s="67"/>
      <c r="N12" s="67"/>
      <c r="O12" s="67"/>
      <c r="P12" s="67"/>
      <c r="Q12" s="67"/>
      <c r="R12" s="67"/>
      <c r="S12" s="67"/>
    </row>
    <row r="13" spans="1:19" ht="18" customHeight="1" thickBot="1">
      <c r="A13" s="74" t="s">
        <v>82</v>
      </c>
      <c r="B13" s="75" t="s">
        <v>83</v>
      </c>
      <c r="C13" s="75" t="s">
        <v>84</v>
      </c>
      <c r="D13" s="75" t="s">
        <v>83</v>
      </c>
      <c r="E13" s="75" t="s">
        <v>84</v>
      </c>
      <c r="F13" s="75" t="s">
        <v>83</v>
      </c>
      <c r="G13" s="75" t="s">
        <v>84</v>
      </c>
      <c r="H13" s="75" t="s">
        <v>83</v>
      </c>
      <c r="I13" s="75" t="s">
        <v>84</v>
      </c>
      <c r="J13" s="75" t="s">
        <v>83</v>
      </c>
      <c r="K13" s="75" t="s">
        <v>84</v>
      </c>
      <c r="L13" s="67"/>
      <c r="M13" s="67"/>
      <c r="N13" s="67"/>
      <c r="O13" s="67"/>
      <c r="P13" s="67"/>
      <c r="Q13" s="67"/>
      <c r="R13" s="67"/>
      <c r="S13" s="67"/>
    </row>
    <row r="14" spans="1:19" ht="18" customHeight="1" thickTop="1">
      <c r="A14" s="76">
        <v>2</v>
      </c>
      <c r="B14" s="76">
        <v>17</v>
      </c>
      <c r="C14" s="76">
        <v>52</v>
      </c>
      <c r="D14" s="76">
        <v>21</v>
      </c>
      <c r="E14" s="76">
        <v>61</v>
      </c>
      <c r="F14" s="76">
        <v>29</v>
      </c>
      <c r="G14" s="76">
        <v>74</v>
      </c>
      <c r="H14" s="76">
        <v>39</v>
      </c>
      <c r="I14" s="76">
        <v>90</v>
      </c>
      <c r="J14" s="76">
        <v>51</v>
      </c>
      <c r="K14" s="76">
        <v>105</v>
      </c>
      <c r="L14" s="67"/>
      <c r="M14" s="67"/>
      <c r="N14" s="67"/>
      <c r="O14" s="67"/>
      <c r="P14" s="67"/>
      <c r="Q14" s="67"/>
      <c r="R14" s="67"/>
      <c r="S14" s="67"/>
    </row>
    <row r="15" spans="1:19" ht="18" customHeight="1">
      <c r="A15" s="77">
        <v>3</v>
      </c>
      <c r="B15" s="77">
        <v>15</v>
      </c>
      <c r="C15" s="81">
        <v>41</v>
      </c>
      <c r="D15" s="77">
        <v>19</v>
      </c>
      <c r="E15" s="77">
        <v>48</v>
      </c>
      <c r="F15" s="77">
        <v>26</v>
      </c>
      <c r="G15" s="77">
        <v>58</v>
      </c>
      <c r="H15" s="77">
        <v>35</v>
      </c>
      <c r="I15" s="77">
        <v>70</v>
      </c>
      <c r="J15" s="77">
        <v>45</v>
      </c>
      <c r="K15" s="77">
        <v>83</v>
      </c>
      <c r="L15" s="67"/>
      <c r="M15" s="67"/>
      <c r="N15" s="67"/>
      <c r="O15" s="67"/>
      <c r="P15" s="67"/>
      <c r="Q15" s="67"/>
      <c r="R15" s="67"/>
      <c r="S15" s="67"/>
    </row>
    <row r="16" spans="1:19" ht="18" customHeight="1" thickBot="1">
      <c r="A16" s="77">
        <v>4</v>
      </c>
      <c r="B16" s="77">
        <v>14</v>
      </c>
      <c r="C16" s="81">
        <v>35</v>
      </c>
      <c r="D16" s="77">
        <v>18</v>
      </c>
      <c r="E16" s="77">
        <v>41</v>
      </c>
      <c r="F16" s="77">
        <v>24</v>
      </c>
      <c r="G16" s="77">
        <v>49</v>
      </c>
      <c r="H16" s="77">
        <v>32</v>
      </c>
      <c r="I16" s="77">
        <v>59</v>
      </c>
      <c r="J16" s="77">
        <v>41</v>
      </c>
      <c r="K16" s="77">
        <v>70</v>
      </c>
      <c r="L16" s="67"/>
      <c r="M16" s="67"/>
      <c r="N16" s="67"/>
      <c r="O16" s="67"/>
      <c r="P16" s="67"/>
      <c r="Q16" s="67"/>
      <c r="R16" s="67"/>
      <c r="S16" s="67"/>
    </row>
    <row r="17" spans="1:19" ht="18" customHeight="1" thickBot="1">
      <c r="A17" s="77">
        <v>6</v>
      </c>
      <c r="B17" s="77">
        <v>12</v>
      </c>
      <c r="C17" s="77">
        <v>27</v>
      </c>
      <c r="D17" s="84">
        <v>16</v>
      </c>
      <c r="E17" s="85">
        <v>32</v>
      </c>
      <c r="F17" s="77">
        <v>21</v>
      </c>
      <c r="G17" s="77">
        <v>38</v>
      </c>
      <c r="H17" s="77">
        <v>28</v>
      </c>
      <c r="I17" s="77">
        <v>47</v>
      </c>
      <c r="J17" s="77">
        <v>37</v>
      </c>
      <c r="K17" s="77">
        <v>55</v>
      </c>
      <c r="L17" s="67"/>
      <c r="M17" s="67"/>
      <c r="N17" s="67"/>
      <c r="O17" s="67"/>
      <c r="P17" s="67"/>
      <c r="Q17" s="67"/>
      <c r="R17" s="67"/>
      <c r="S17" s="67"/>
    </row>
    <row r="18" spans="1:19" ht="18" customHeight="1">
      <c r="A18" s="77">
        <v>8</v>
      </c>
      <c r="B18" s="77">
        <v>11</v>
      </c>
      <c r="C18" s="81">
        <v>23</v>
      </c>
      <c r="D18" s="77">
        <v>14</v>
      </c>
      <c r="E18" s="77">
        <v>27</v>
      </c>
      <c r="F18" s="82">
        <v>19</v>
      </c>
      <c r="G18" s="77">
        <v>32</v>
      </c>
      <c r="H18" s="77">
        <v>26</v>
      </c>
      <c r="I18" s="77">
        <v>39</v>
      </c>
      <c r="J18" s="77">
        <v>34</v>
      </c>
      <c r="K18" s="77">
        <v>46</v>
      </c>
      <c r="L18" s="67"/>
      <c r="M18" s="67"/>
      <c r="N18" s="67"/>
      <c r="O18" s="67"/>
      <c r="P18" s="67"/>
      <c r="Q18" s="67"/>
      <c r="R18" s="67"/>
      <c r="S18" s="67"/>
    </row>
    <row r="19" spans="1:19" s="80" customFormat="1" ht="18" customHeight="1">
      <c r="A19" s="78">
        <v>12</v>
      </c>
      <c r="B19" s="78" t="s">
        <v>85</v>
      </c>
      <c r="C19" s="78" t="s">
        <v>85</v>
      </c>
      <c r="D19" s="83">
        <v>13</v>
      </c>
      <c r="E19" s="83">
        <v>21</v>
      </c>
      <c r="F19" s="78">
        <v>17</v>
      </c>
      <c r="G19" s="78">
        <v>26</v>
      </c>
      <c r="H19" s="78">
        <v>23</v>
      </c>
      <c r="I19" s="78">
        <v>31</v>
      </c>
      <c r="J19" s="78">
        <v>30</v>
      </c>
      <c r="K19" s="78">
        <v>36</v>
      </c>
      <c r="L19" s="79"/>
      <c r="M19" s="79"/>
      <c r="N19" s="79"/>
      <c r="O19" s="79"/>
      <c r="P19" s="79"/>
      <c r="Q19" s="79"/>
      <c r="R19" s="79"/>
      <c r="S19" s="79"/>
    </row>
    <row r="20" spans="1:19" ht="18" customHeight="1">
      <c r="A20" s="77" t="s">
        <v>86</v>
      </c>
      <c r="B20" s="77" t="s">
        <v>85</v>
      </c>
      <c r="C20" s="77" t="s">
        <v>85</v>
      </c>
      <c r="D20" s="77" t="s">
        <v>85</v>
      </c>
      <c r="E20" s="77" t="s">
        <v>85</v>
      </c>
      <c r="F20" s="77" t="s">
        <v>85</v>
      </c>
      <c r="G20" s="77" t="s">
        <v>85</v>
      </c>
      <c r="H20" s="77">
        <v>20</v>
      </c>
      <c r="I20" s="77">
        <v>23</v>
      </c>
      <c r="J20" s="77">
        <v>26</v>
      </c>
      <c r="K20" s="77">
        <v>27</v>
      </c>
      <c r="L20" s="67"/>
      <c r="M20" s="67"/>
      <c r="N20" s="67"/>
      <c r="O20" s="67"/>
      <c r="P20" s="67"/>
      <c r="Q20" s="67"/>
      <c r="R20" s="67"/>
      <c r="S20" s="67"/>
    </row>
    <row r="21" spans="1:19" ht="18" customHeight="1">
      <c r="A21" s="68" t="s">
        <v>126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67"/>
      <c r="M21" s="67"/>
      <c r="N21" s="67"/>
      <c r="O21" s="67"/>
      <c r="P21" s="67"/>
      <c r="Q21" s="67"/>
      <c r="R21" s="67"/>
      <c r="S21" s="67"/>
    </row>
    <row r="22" spans="1:19" ht="27" customHeight="1" thickBot="1">
      <c r="A22" s="130" t="s">
        <v>127</v>
      </c>
      <c r="B22" s="130"/>
      <c r="C22" s="130" t="s">
        <v>128</v>
      </c>
      <c r="D22" s="130"/>
      <c r="E22" s="88" t="s">
        <v>70</v>
      </c>
      <c r="F22" s="87"/>
      <c r="G22" s="87"/>
      <c r="H22" s="87"/>
      <c r="I22" s="87"/>
      <c r="J22" s="87"/>
      <c r="K22" s="87"/>
      <c r="L22" s="67"/>
      <c r="M22" s="67"/>
      <c r="N22" s="67"/>
      <c r="O22" s="67"/>
      <c r="P22" s="67"/>
      <c r="Q22" s="67"/>
      <c r="R22" s="67"/>
      <c r="S22" s="67"/>
    </row>
    <row r="23" spans="1:19" ht="18" customHeight="1" thickBot="1">
      <c r="A23" s="122" t="s">
        <v>129</v>
      </c>
      <c r="B23" s="118"/>
      <c r="C23" s="118">
        <v>5</v>
      </c>
      <c r="D23" s="119"/>
      <c r="E23" s="90"/>
      <c r="F23" s="87"/>
      <c r="G23" s="87"/>
      <c r="H23" s="87"/>
      <c r="I23" s="87"/>
      <c r="J23" s="87"/>
      <c r="K23" s="87"/>
      <c r="L23" s="67"/>
      <c r="M23" s="67"/>
      <c r="N23" s="67"/>
      <c r="O23" s="67"/>
      <c r="P23" s="67"/>
      <c r="Q23" s="67"/>
      <c r="R23" s="67"/>
      <c r="S23" s="67"/>
    </row>
    <row r="24" spans="1:19" ht="18" customHeight="1">
      <c r="A24" s="123" t="s">
        <v>130</v>
      </c>
      <c r="B24" s="123"/>
      <c r="C24" s="123" t="s">
        <v>131</v>
      </c>
      <c r="D24" s="123"/>
      <c r="E24" s="69"/>
      <c r="F24" s="87"/>
      <c r="G24" s="87"/>
      <c r="H24" s="87"/>
      <c r="I24" s="87"/>
      <c r="J24" s="87"/>
      <c r="K24" s="87"/>
      <c r="L24" s="67"/>
      <c r="M24" s="67"/>
      <c r="N24" s="67"/>
      <c r="O24" s="67"/>
      <c r="P24" s="67"/>
      <c r="Q24" s="67"/>
      <c r="R24" s="67"/>
      <c r="S24" s="67"/>
    </row>
    <row r="25" spans="1:19" ht="18" customHeight="1">
      <c r="A25" s="97" t="s">
        <v>132</v>
      </c>
      <c r="B25" s="97"/>
      <c r="C25" s="97" t="s">
        <v>133</v>
      </c>
      <c r="D25" s="97"/>
      <c r="E25" s="69"/>
      <c r="F25" s="87"/>
      <c r="G25" s="87"/>
      <c r="H25" s="87"/>
      <c r="I25" s="87"/>
      <c r="J25" s="87"/>
      <c r="K25" s="87"/>
      <c r="L25" s="67"/>
      <c r="M25" s="67"/>
      <c r="N25" s="67"/>
      <c r="O25" s="67"/>
      <c r="P25" s="67"/>
      <c r="Q25" s="67"/>
      <c r="R25" s="67"/>
      <c r="S25" s="67"/>
    </row>
    <row r="26" spans="1:19" ht="18" customHeight="1">
      <c r="A26" s="97" t="s">
        <v>134</v>
      </c>
      <c r="B26" s="97"/>
      <c r="C26" s="97" t="s">
        <v>135</v>
      </c>
      <c r="D26" s="97"/>
      <c r="E26" s="69"/>
      <c r="F26" s="87"/>
      <c r="G26" s="87"/>
      <c r="H26" s="87"/>
      <c r="I26" s="87"/>
      <c r="J26" s="87"/>
      <c r="K26" s="87"/>
      <c r="L26" s="67"/>
      <c r="M26" s="67"/>
      <c r="N26" s="67"/>
      <c r="O26" s="67"/>
      <c r="P26" s="67"/>
      <c r="Q26" s="67"/>
      <c r="R26" s="67"/>
      <c r="S26" s="67"/>
    </row>
    <row r="27" spans="1:19" ht="18" customHeight="1">
      <c r="A27" s="68" t="s">
        <v>136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67"/>
      <c r="M27" s="67"/>
      <c r="N27" s="67"/>
      <c r="O27" s="67"/>
      <c r="P27" s="67"/>
      <c r="Q27" s="67"/>
      <c r="R27" s="67"/>
      <c r="S27" s="67"/>
    </row>
    <row r="28" spans="1:19" ht="18" customHeight="1" thickBot="1">
      <c r="A28" s="88" t="s">
        <v>137</v>
      </c>
      <c r="B28" s="109" t="s">
        <v>138</v>
      </c>
      <c r="C28" s="109"/>
      <c r="D28" s="109" t="s">
        <v>139</v>
      </c>
      <c r="E28" s="109"/>
      <c r="F28" s="109"/>
      <c r="G28" s="109"/>
      <c r="H28" s="109" t="s">
        <v>140</v>
      </c>
      <c r="I28" s="109"/>
      <c r="J28" s="91" t="s">
        <v>162</v>
      </c>
      <c r="K28" s="109" t="s">
        <v>163</v>
      </c>
      <c r="L28" s="109"/>
      <c r="M28" s="67"/>
      <c r="N28" s="67"/>
      <c r="O28" s="67"/>
      <c r="P28" s="67"/>
      <c r="Q28" s="67"/>
      <c r="R28" s="67"/>
      <c r="S28" s="67"/>
    </row>
    <row r="29" spans="1:19" ht="15" customHeight="1">
      <c r="A29" s="89" t="s">
        <v>141</v>
      </c>
      <c r="B29" s="97" t="s">
        <v>143</v>
      </c>
      <c r="C29" s="97"/>
      <c r="D29" s="110"/>
      <c r="E29" s="110"/>
      <c r="F29" s="110"/>
      <c r="G29" s="110"/>
      <c r="H29" s="104">
        <v>1</v>
      </c>
      <c r="I29" s="105"/>
      <c r="J29" s="92">
        <v>5</v>
      </c>
      <c r="K29" s="107">
        <f>J29*H29</f>
        <v>5</v>
      </c>
      <c r="L29" s="108"/>
      <c r="M29" s="67"/>
      <c r="N29" s="67"/>
      <c r="O29" s="67"/>
      <c r="P29" s="67"/>
      <c r="Q29" s="67"/>
      <c r="R29" s="67"/>
      <c r="S29" s="67"/>
    </row>
    <row r="30" spans="1:19" ht="15" customHeight="1">
      <c r="A30" s="89" t="s">
        <v>142</v>
      </c>
      <c r="B30" s="97" t="s">
        <v>144</v>
      </c>
      <c r="C30" s="97"/>
      <c r="D30" s="110"/>
      <c r="E30" s="110"/>
      <c r="F30" s="110"/>
      <c r="G30" s="110"/>
      <c r="H30" s="106"/>
      <c r="I30" s="100"/>
      <c r="J30" s="93"/>
      <c r="K30" s="107"/>
      <c r="L30" s="108"/>
      <c r="M30" s="67"/>
      <c r="N30" s="67"/>
      <c r="O30" s="67"/>
      <c r="P30" s="67"/>
      <c r="Q30" s="67"/>
      <c r="R30" s="67"/>
      <c r="S30" s="67"/>
    </row>
    <row r="31" spans="1:19" ht="15" customHeight="1">
      <c r="A31" s="97" t="s">
        <v>145</v>
      </c>
      <c r="B31" s="104" t="s">
        <v>171</v>
      </c>
      <c r="C31" s="111"/>
      <c r="D31" s="97" t="s">
        <v>146</v>
      </c>
      <c r="E31" s="97"/>
      <c r="F31" s="97"/>
      <c r="G31" s="97"/>
      <c r="H31" s="97">
        <v>0.8</v>
      </c>
      <c r="I31" s="98"/>
      <c r="J31" s="93">
        <v>5</v>
      </c>
      <c r="K31" s="107">
        <f>H31*J31</f>
        <v>4</v>
      </c>
      <c r="L31" s="108"/>
      <c r="M31" s="67"/>
      <c r="N31" s="67"/>
      <c r="O31" s="67"/>
      <c r="P31" s="67"/>
      <c r="Q31" s="67"/>
      <c r="R31" s="67"/>
      <c r="S31" s="67"/>
    </row>
    <row r="32" spans="1:19" ht="15" customHeight="1">
      <c r="A32" s="97"/>
      <c r="B32" s="106"/>
      <c r="C32" s="112"/>
      <c r="D32" s="97" t="s">
        <v>147</v>
      </c>
      <c r="E32" s="97"/>
      <c r="F32" s="97"/>
      <c r="G32" s="97"/>
      <c r="H32" s="97">
        <v>0.55000000000000004</v>
      </c>
      <c r="I32" s="98"/>
      <c r="J32" s="93"/>
      <c r="K32" s="107"/>
      <c r="L32" s="108"/>
      <c r="M32" s="67"/>
      <c r="N32" s="67"/>
      <c r="O32" s="67"/>
      <c r="P32" s="67"/>
      <c r="Q32" s="67"/>
      <c r="R32" s="67"/>
      <c r="S32" s="67"/>
    </row>
    <row r="33" spans="1:19" ht="15" customHeight="1">
      <c r="A33" s="97"/>
      <c r="B33" s="97" t="s">
        <v>148</v>
      </c>
      <c r="C33" s="97"/>
      <c r="D33" s="97" t="s">
        <v>149</v>
      </c>
      <c r="E33" s="97"/>
      <c r="F33" s="97"/>
      <c r="G33" s="97"/>
      <c r="H33" s="97">
        <v>0.55000000000000004</v>
      </c>
      <c r="I33" s="98"/>
      <c r="J33" s="93"/>
      <c r="K33" s="107"/>
      <c r="L33" s="108"/>
      <c r="M33" s="67"/>
      <c r="N33" s="67"/>
      <c r="O33" s="67"/>
      <c r="P33" s="67"/>
      <c r="Q33" s="67"/>
      <c r="R33" s="67"/>
      <c r="S33" s="67"/>
    </row>
    <row r="34" spans="1:19" ht="15" customHeight="1">
      <c r="A34" s="97"/>
      <c r="B34" s="97" t="s">
        <v>150</v>
      </c>
      <c r="C34" s="97"/>
      <c r="D34" s="97" t="s">
        <v>151</v>
      </c>
      <c r="E34" s="97"/>
      <c r="F34" s="97"/>
      <c r="G34" s="97"/>
      <c r="H34" s="97">
        <v>0.45</v>
      </c>
      <c r="I34" s="98"/>
      <c r="J34" s="93"/>
      <c r="K34" s="107"/>
      <c r="L34" s="108"/>
      <c r="M34" s="67"/>
      <c r="N34" s="67"/>
      <c r="O34" s="67"/>
      <c r="P34" s="67"/>
      <c r="Q34" s="67"/>
      <c r="R34" s="67"/>
      <c r="S34" s="67"/>
    </row>
    <row r="35" spans="1:19" ht="27.75" customHeight="1">
      <c r="A35" s="97"/>
      <c r="B35" s="97" t="s">
        <v>161</v>
      </c>
      <c r="C35" s="97"/>
      <c r="D35" s="97" t="s">
        <v>152</v>
      </c>
      <c r="E35" s="97"/>
      <c r="F35" s="97"/>
      <c r="G35" s="97"/>
      <c r="H35" s="97">
        <v>0.35</v>
      </c>
      <c r="I35" s="98"/>
      <c r="J35" s="93"/>
      <c r="K35" s="107"/>
      <c r="L35" s="108"/>
      <c r="M35" s="67"/>
      <c r="N35" s="67"/>
      <c r="O35" s="67"/>
      <c r="P35" s="67"/>
      <c r="Q35" s="67"/>
      <c r="R35" s="67"/>
      <c r="S35" s="67"/>
    </row>
    <row r="36" spans="1:19" ht="15" customHeight="1">
      <c r="A36" s="97"/>
      <c r="B36" s="97" t="s">
        <v>153</v>
      </c>
      <c r="C36" s="97"/>
      <c r="D36" s="97" t="s">
        <v>152</v>
      </c>
      <c r="E36" s="97"/>
      <c r="F36" s="97"/>
      <c r="G36" s="97"/>
      <c r="H36" s="104">
        <v>0.55000000000000004</v>
      </c>
      <c r="I36" s="105"/>
      <c r="J36" s="93"/>
      <c r="K36" s="107"/>
      <c r="L36" s="108"/>
      <c r="M36" s="67"/>
      <c r="N36" s="67"/>
      <c r="O36" s="67"/>
      <c r="P36" s="67"/>
      <c r="Q36" s="67"/>
      <c r="R36" s="67"/>
      <c r="S36" s="67"/>
    </row>
    <row r="37" spans="1:19" ht="15" customHeight="1">
      <c r="A37" s="97"/>
      <c r="B37" s="97" t="s">
        <v>154</v>
      </c>
      <c r="C37" s="97"/>
      <c r="D37" s="97" t="s">
        <v>155</v>
      </c>
      <c r="E37" s="97"/>
      <c r="F37" s="97"/>
      <c r="G37" s="97"/>
      <c r="H37" s="106"/>
      <c r="I37" s="100"/>
      <c r="J37" s="93"/>
      <c r="K37" s="107"/>
      <c r="L37" s="108"/>
      <c r="M37" s="67"/>
      <c r="N37" s="67"/>
      <c r="O37" s="67"/>
      <c r="P37" s="67"/>
      <c r="Q37" s="67"/>
      <c r="R37" s="67"/>
      <c r="S37" s="67"/>
    </row>
    <row r="38" spans="1:19" ht="15" customHeight="1">
      <c r="A38" s="97" t="s">
        <v>156</v>
      </c>
      <c r="B38" s="104" t="s">
        <v>164</v>
      </c>
      <c r="C38" s="111"/>
      <c r="D38" s="97" t="s">
        <v>157</v>
      </c>
      <c r="E38" s="97"/>
      <c r="F38" s="97"/>
      <c r="G38" s="97"/>
      <c r="H38" s="97">
        <v>0.25</v>
      </c>
      <c r="I38" s="98"/>
      <c r="J38" s="93">
        <v>30</v>
      </c>
      <c r="K38" s="107">
        <f>H38*J38</f>
        <v>7.5</v>
      </c>
      <c r="L38" s="108"/>
      <c r="M38" s="67"/>
      <c r="N38" s="67"/>
      <c r="O38" s="67"/>
      <c r="P38" s="67"/>
      <c r="Q38" s="67"/>
      <c r="R38" s="67"/>
      <c r="S38" s="67"/>
    </row>
    <row r="39" spans="1:19" ht="15" customHeight="1">
      <c r="A39" s="97"/>
      <c r="B39" s="106"/>
      <c r="C39" s="112"/>
      <c r="D39" s="97" t="s">
        <v>158</v>
      </c>
      <c r="E39" s="97"/>
      <c r="F39" s="97"/>
      <c r="G39" s="97"/>
      <c r="H39" s="97">
        <v>0.2</v>
      </c>
      <c r="I39" s="98"/>
      <c r="J39" s="93"/>
      <c r="K39" s="107"/>
      <c r="L39" s="108"/>
      <c r="M39" s="67"/>
      <c r="N39" s="67"/>
      <c r="O39" s="67"/>
      <c r="P39" s="67"/>
      <c r="Q39" s="67"/>
      <c r="R39" s="67"/>
      <c r="S39" s="67"/>
    </row>
    <row r="40" spans="1:19" ht="15" customHeight="1">
      <c r="A40" s="97"/>
      <c r="B40" s="97" t="s">
        <v>148</v>
      </c>
      <c r="C40" s="97"/>
      <c r="D40" s="97" t="s">
        <v>159</v>
      </c>
      <c r="E40" s="97"/>
      <c r="F40" s="97"/>
      <c r="G40" s="97"/>
      <c r="H40" s="97">
        <v>0.25</v>
      </c>
      <c r="I40" s="98"/>
      <c r="J40" s="93"/>
      <c r="K40" s="107"/>
      <c r="L40" s="108"/>
      <c r="M40" s="67"/>
      <c r="N40" s="67"/>
      <c r="O40" s="67"/>
      <c r="P40" s="67"/>
      <c r="Q40" s="67"/>
      <c r="R40" s="67"/>
      <c r="S40" s="67"/>
    </row>
    <row r="41" spans="1:19" ht="15" customHeight="1">
      <c r="A41" s="97"/>
      <c r="B41" s="97" t="s">
        <v>150</v>
      </c>
      <c r="C41" s="97"/>
      <c r="D41" s="97" t="s">
        <v>160</v>
      </c>
      <c r="E41" s="97"/>
      <c r="F41" s="97"/>
      <c r="G41" s="97"/>
      <c r="H41" s="97">
        <v>0.25</v>
      </c>
      <c r="I41" s="98"/>
      <c r="J41" s="93"/>
      <c r="K41" s="107"/>
      <c r="L41" s="108"/>
      <c r="M41" s="67"/>
      <c r="N41" s="67"/>
      <c r="O41" s="67"/>
      <c r="P41" s="67"/>
      <c r="Q41" s="67"/>
      <c r="R41" s="67"/>
      <c r="S41" s="67"/>
    </row>
    <row r="42" spans="1:19" ht="15" customHeight="1" thickBot="1">
      <c r="A42" s="71" t="s">
        <v>65</v>
      </c>
      <c r="B42" s="97"/>
      <c r="C42" s="97"/>
      <c r="D42" s="97"/>
      <c r="E42" s="97"/>
      <c r="F42" s="97"/>
      <c r="G42" s="97"/>
      <c r="H42" s="97"/>
      <c r="I42" s="98"/>
      <c r="J42" s="94">
        <f>SUM(J29:J41)</f>
        <v>40</v>
      </c>
      <c r="K42" s="107">
        <f>SUM(K29:K41)</f>
        <v>16.5</v>
      </c>
      <c r="L42" s="108"/>
      <c r="M42" s="67"/>
      <c r="N42" s="67"/>
      <c r="O42" s="67"/>
      <c r="P42" s="67"/>
      <c r="Q42" s="67"/>
      <c r="R42" s="67"/>
      <c r="S42" s="67"/>
    </row>
    <row r="43" spans="1:19" ht="15" customHeight="1">
      <c r="A43" s="102" t="s">
        <v>165</v>
      </c>
      <c r="B43" s="97" t="s">
        <v>166</v>
      </c>
      <c r="C43" s="97"/>
      <c r="D43" s="97"/>
      <c r="E43" s="97"/>
      <c r="F43" s="97"/>
      <c r="G43" s="97"/>
      <c r="H43" s="98" t="s">
        <v>176</v>
      </c>
      <c r="I43" s="99"/>
      <c r="J43" s="100"/>
      <c r="K43" s="99"/>
      <c r="L43" s="101"/>
      <c r="M43" s="63"/>
      <c r="N43" s="63"/>
      <c r="O43" s="63"/>
      <c r="P43" s="63"/>
      <c r="Q43" s="63"/>
      <c r="R43" s="63"/>
      <c r="S43" s="63"/>
    </row>
    <row r="44" spans="1:19" ht="15" customHeight="1">
      <c r="A44" s="103"/>
      <c r="B44" s="97" t="s">
        <v>167</v>
      </c>
      <c r="C44" s="97"/>
      <c r="D44" s="97"/>
      <c r="E44" s="97"/>
      <c r="F44" s="97"/>
      <c r="G44" s="97"/>
      <c r="H44" s="98" t="s">
        <v>177</v>
      </c>
      <c r="I44" s="99"/>
      <c r="J44" s="99"/>
      <c r="K44" s="99"/>
      <c r="L44" s="101"/>
      <c r="M44" s="63"/>
      <c r="N44" s="63"/>
      <c r="O44" s="63"/>
      <c r="P44" s="63"/>
      <c r="Q44" s="63"/>
      <c r="R44" s="63"/>
      <c r="S44" s="63"/>
    </row>
    <row r="45" spans="1:19" ht="18" customHeight="1">
      <c r="A45" s="67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19" ht="23.25" customHeight="1">
      <c r="A46" s="17" t="s">
        <v>87</v>
      </c>
    </row>
    <row r="47" spans="1:19" ht="20.25" customHeight="1">
      <c r="A47" s="126" t="s">
        <v>88</v>
      </c>
      <c r="B47" s="126"/>
      <c r="C47" s="126"/>
      <c r="D47" s="126"/>
      <c r="E47" s="127">
        <v>0.5</v>
      </c>
      <c r="F47" s="127"/>
      <c r="G47" s="14" t="s">
        <v>89</v>
      </c>
    </row>
    <row r="48" spans="1:19" ht="20.25" customHeight="1">
      <c r="A48" s="126"/>
      <c r="B48" s="126"/>
      <c r="C48" s="126"/>
      <c r="D48" s="126"/>
      <c r="E48" s="127"/>
      <c r="F48" s="127"/>
      <c r="G48" s="15">
        <v>100</v>
      </c>
    </row>
    <row r="49" spans="1:20" ht="20.25" customHeight="1">
      <c r="A49" s="2" t="s">
        <v>90</v>
      </c>
      <c r="D49" s="13"/>
      <c r="F49" s="15"/>
    </row>
    <row r="50" spans="1:20" ht="20.25" customHeight="1">
      <c r="A50" s="9" t="s">
        <v>91</v>
      </c>
      <c r="B50" s="2"/>
      <c r="D50" s="13"/>
      <c r="F50" s="15"/>
      <c r="I50" s="2" t="s">
        <v>92</v>
      </c>
    </row>
    <row r="51" spans="1:20" ht="20.25" customHeight="1">
      <c r="A51" s="17" t="s">
        <v>93</v>
      </c>
      <c r="D51" s="13"/>
      <c r="F51" s="15"/>
    </row>
    <row r="52" spans="1:20" ht="20.25" customHeight="1">
      <c r="A52" s="2" t="s">
        <v>94</v>
      </c>
      <c r="D52" s="13"/>
      <c r="E52" s="9" t="s">
        <v>95</v>
      </c>
      <c r="F52" s="15"/>
      <c r="H52" s="9" t="s">
        <v>96</v>
      </c>
    </row>
    <row r="53" spans="1:20" ht="13.5" customHeight="1">
      <c r="B53" s="138" t="s">
        <v>97</v>
      </c>
      <c r="C53" s="138"/>
      <c r="D53" s="138"/>
      <c r="E53" s="1">
        <v>0</v>
      </c>
      <c r="F53" s="1">
        <v>100</v>
      </c>
      <c r="G53" s="1">
        <v>200</v>
      </c>
      <c r="H53" s="1">
        <v>300</v>
      </c>
      <c r="I53" s="19">
        <v>400</v>
      </c>
      <c r="J53" s="19">
        <v>500</v>
      </c>
    </row>
    <row r="54" spans="1:20">
      <c r="B54" s="138"/>
      <c r="C54" s="138"/>
      <c r="D54" s="138"/>
      <c r="E54" s="3">
        <v>100</v>
      </c>
      <c r="F54" s="3">
        <v>200</v>
      </c>
      <c r="G54" s="3">
        <v>300</v>
      </c>
      <c r="H54" s="3">
        <v>400</v>
      </c>
      <c r="I54" s="19">
        <v>500</v>
      </c>
      <c r="J54" s="19">
        <v>600</v>
      </c>
    </row>
    <row r="55" spans="1:20">
      <c r="B55" s="138" t="s">
        <v>98</v>
      </c>
      <c r="C55" s="138"/>
      <c r="D55" s="138"/>
      <c r="E55" s="4">
        <v>27.3</v>
      </c>
      <c r="F55" s="4">
        <v>30.2</v>
      </c>
      <c r="G55" s="4">
        <v>35.6</v>
      </c>
      <c r="H55" s="4">
        <v>42.1</v>
      </c>
      <c r="I55" s="22">
        <v>48.1</v>
      </c>
      <c r="J55" s="22">
        <v>53</v>
      </c>
    </row>
    <row r="56" spans="1:20" ht="6.75" customHeight="1">
      <c r="B56" s="2"/>
      <c r="C56" s="2"/>
      <c r="D56" s="16"/>
      <c r="E56" s="16"/>
      <c r="F56" s="16"/>
      <c r="G56" s="16"/>
      <c r="H56" s="16"/>
      <c r="I56" s="16"/>
    </row>
    <row r="57" spans="1:20" ht="15.75" customHeight="1">
      <c r="A57" s="17" t="s">
        <v>99</v>
      </c>
      <c r="B57" s="2"/>
      <c r="D57" s="18">
        <v>0.75</v>
      </c>
      <c r="E57" s="16" t="s">
        <v>100</v>
      </c>
      <c r="F57" s="16"/>
      <c r="G57" s="16"/>
      <c r="H57" s="16"/>
      <c r="I57" s="16"/>
    </row>
    <row r="58" spans="1:20" ht="15.75" customHeight="1">
      <c r="A58" s="17" t="s">
        <v>172</v>
      </c>
      <c r="B58" s="2"/>
      <c r="C58" s="2"/>
      <c r="D58" s="16"/>
      <c r="E58" s="16"/>
      <c r="F58" s="16"/>
      <c r="G58" s="16"/>
      <c r="H58" s="16"/>
      <c r="I58" s="16"/>
    </row>
    <row r="59" spans="1:20">
      <c r="A59" s="17" t="s">
        <v>169</v>
      </c>
      <c r="B59" s="2"/>
      <c r="C59" s="2"/>
      <c r="D59" s="2"/>
    </row>
    <row r="60" spans="1:20" ht="16.5" customHeight="1">
      <c r="A60" s="131" t="s">
        <v>101</v>
      </c>
      <c r="B60" s="136" t="s">
        <v>102</v>
      </c>
      <c r="C60" s="133" t="s">
        <v>103</v>
      </c>
      <c r="D60" s="133" t="s">
        <v>104</v>
      </c>
      <c r="E60" s="133" t="s">
        <v>105</v>
      </c>
      <c r="F60" s="133" t="s">
        <v>106</v>
      </c>
      <c r="G60" s="133" t="s">
        <v>107</v>
      </c>
      <c r="H60" s="133" t="s">
        <v>108</v>
      </c>
      <c r="I60" s="117" t="s">
        <v>174</v>
      </c>
      <c r="J60" s="117"/>
      <c r="K60" s="117"/>
      <c r="L60" s="117"/>
      <c r="M60" s="117"/>
      <c r="N60" s="117"/>
      <c r="O60" s="129" t="s">
        <v>173</v>
      </c>
      <c r="P60" s="129"/>
      <c r="Q60" s="129"/>
      <c r="R60" s="129"/>
      <c r="S60" s="129"/>
      <c r="T60" s="129"/>
    </row>
    <row r="61" spans="1:20" ht="27">
      <c r="A61" s="132"/>
      <c r="B61" s="137"/>
      <c r="C61" s="134"/>
      <c r="D61" s="134"/>
      <c r="E61" s="135"/>
      <c r="F61" s="134"/>
      <c r="G61" s="134"/>
      <c r="H61" s="134"/>
      <c r="I61" s="11" t="s">
        <v>109</v>
      </c>
      <c r="J61" s="95" t="s">
        <v>170</v>
      </c>
      <c r="K61" s="60" t="s">
        <v>111</v>
      </c>
      <c r="L61" s="124" t="s">
        <v>112</v>
      </c>
      <c r="M61" s="125"/>
      <c r="N61" s="11" t="s">
        <v>113</v>
      </c>
      <c r="O61" s="23" t="s">
        <v>109</v>
      </c>
      <c r="P61" s="24" t="s">
        <v>110</v>
      </c>
      <c r="Q61" s="24" t="s">
        <v>114</v>
      </c>
      <c r="R61" s="24" t="s">
        <v>111</v>
      </c>
      <c r="S61" s="24" t="s">
        <v>115</v>
      </c>
      <c r="T61" s="24" t="s">
        <v>113</v>
      </c>
    </row>
    <row r="62" spans="1:20" ht="14.25" thickBot="1">
      <c r="A62" s="132"/>
      <c r="B62" s="62" t="s">
        <v>116</v>
      </c>
      <c r="C62" s="61" t="s">
        <v>117</v>
      </c>
      <c r="D62" s="61" t="s">
        <v>118</v>
      </c>
      <c r="E62" s="61" t="s">
        <v>116</v>
      </c>
      <c r="F62" s="61" t="s">
        <v>0</v>
      </c>
      <c r="G62" s="61" t="s">
        <v>119</v>
      </c>
      <c r="H62" s="61" t="s">
        <v>119</v>
      </c>
      <c r="I62" s="61" t="s">
        <v>120</v>
      </c>
      <c r="J62" s="61" t="s">
        <v>120</v>
      </c>
      <c r="K62" s="61" t="s">
        <v>120</v>
      </c>
      <c r="L62" s="61" t="s">
        <v>121</v>
      </c>
      <c r="M62" s="61" t="s">
        <v>122</v>
      </c>
      <c r="N62" s="61" t="s">
        <v>120</v>
      </c>
      <c r="O62" s="32" t="s">
        <v>120</v>
      </c>
      <c r="P62" s="32" t="s">
        <v>120</v>
      </c>
      <c r="Q62" s="32" t="s">
        <v>120</v>
      </c>
      <c r="R62" s="32" t="s">
        <v>120</v>
      </c>
      <c r="S62" s="32" t="s">
        <v>120</v>
      </c>
      <c r="T62" s="32" t="s">
        <v>120</v>
      </c>
    </row>
    <row r="63" spans="1:20" ht="15.75" customHeight="1">
      <c r="A63" s="33" t="s">
        <v>26</v>
      </c>
      <c r="B63" s="34">
        <v>22</v>
      </c>
      <c r="C63" s="35">
        <v>0</v>
      </c>
      <c r="D63" s="35">
        <v>0</v>
      </c>
      <c r="E63" s="35">
        <f t="shared" ref="E63:E94" si="0">B63</f>
        <v>22</v>
      </c>
      <c r="F63" s="36">
        <f t="shared" ref="F63:F94" si="1">ROUND(C63+$E$47*D63*(E63-B63)/100,1)</f>
        <v>0</v>
      </c>
      <c r="G63" s="37">
        <f t="shared" ref="G63:G94" si="2">ROUND(IF(AND(F63&lt;$J$54,F63&gt;=$J$53),$J$55,IF(AND(F63&lt;$I$54,F63&gt;=$I$53),$I$55,IF(AND(F63&lt;$H$54,F63&gt;=$H$53),$H$55,IF(AND(F63&lt;$G$54,F63&gt;=$G$53),$G$55,IF(AND(F63&lt;$F$54,F63&gt;=$F$53),$F$55,IF(F63&lt;$E$54,$E$55))))))*F63^0.5,0)</f>
        <v>0</v>
      </c>
      <c r="H63" s="37">
        <f t="shared" ref="H63:H94" si="3">ROUND(G63*$D$57,0)</f>
        <v>0</v>
      </c>
      <c r="I63" s="38">
        <v>5</v>
      </c>
      <c r="J63" s="38">
        <v>5</v>
      </c>
      <c r="K63" s="38">
        <v>30</v>
      </c>
      <c r="L63" s="39">
        <f>ROUND((H63-SUM(I63:K63)*10)/10,0)</f>
        <v>-40</v>
      </c>
      <c r="M63" s="37">
        <f t="shared" ref="M63:M94" si="4">IF(L63&lt;=0,0,CEILING(L63,5))</f>
        <v>0</v>
      </c>
      <c r="N63" s="37">
        <f>I63+J63+K63+M63</f>
        <v>40</v>
      </c>
      <c r="O63" s="40">
        <v>5</v>
      </c>
      <c r="P63" s="40">
        <v>5</v>
      </c>
      <c r="Q63" s="40">
        <v>20</v>
      </c>
      <c r="R63" s="40">
        <v>10</v>
      </c>
      <c r="S63" s="40">
        <v>10</v>
      </c>
      <c r="T63" s="41">
        <f>SUM(O63:S63)</f>
        <v>50</v>
      </c>
    </row>
    <row r="64" spans="1:20">
      <c r="A64" s="42" t="s">
        <v>123</v>
      </c>
      <c r="B64" s="6">
        <v>17.5</v>
      </c>
      <c r="C64" s="6">
        <v>0</v>
      </c>
      <c r="D64" s="6">
        <v>0</v>
      </c>
      <c r="E64" s="6">
        <f t="shared" si="0"/>
        <v>17.5</v>
      </c>
      <c r="F64" s="7">
        <f t="shared" si="1"/>
        <v>0</v>
      </c>
      <c r="G64" s="8">
        <f t="shared" si="2"/>
        <v>0</v>
      </c>
      <c r="H64" s="8">
        <f t="shared" si="3"/>
        <v>0</v>
      </c>
      <c r="I64" s="5">
        <v>5</v>
      </c>
      <c r="J64" s="5">
        <v>5</v>
      </c>
      <c r="K64" s="5">
        <v>30</v>
      </c>
      <c r="L64" s="21">
        <f t="shared" ref="L64:L127" si="5">ROUND((H64-SUM(I64:K64)*10)/10,0)</f>
        <v>-40</v>
      </c>
      <c r="M64" s="8">
        <f t="shared" si="4"/>
        <v>0</v>
      </c>
      <c r="N64" s="8">
        <f t="shared" ref="N64:N127" si="6">I64+J64+K64+M64</f>
        <v>40</v>
      </c>
      <c r="O64" s="20">
        <v>5</v>
      </c>
      <c r="P64" s="20">
        <v>5</v>
      </c>
      <c r="Q64" s="20">
        <v>20</v>
      </c>
      <c r="R64" s="20">
        <v>10</v>
      </c>
      <c r="S64" s="20"/>
      <c r="T64" s="43"/>
    </row>
    <row r="65" spans="1:20">
      <c r="A65" s="42" t="s">
        <v>61</v>
      </c>
      <c r="B65" s="6">
        <v>51.9</v>
      </c>
      <c r="C65" s="6">
        <v>0</v>
      </c>
      <c r="D65" s="6">
        <v>0</v>
      </c>
      <c r="E65" s="6">
        <f t="shared" si="0"/>
        <v>51.9</v>
      </c>
      <c r="F65" s="7">
        <f t="shared" si="1"/>
        <v>0</v>
      </c>
      <c r="G65" s="8">
        <f t="shared" si="2"/>
        <v>0</v>
      </c>
      <c r="H65" s="8">
        <f t="shared" si="3"/>
        <v>0</v>
      </c>
      <c r="I65" s="5">
        <v>5</v>
      </c>
      <c r="J65" s="5">
        <v>5</v>
      </c>
      <c r="K65" s="5">
        <v>30</v>
      </c>
      <c r="L65" s="21">
        <f t="shared" si="5"/>
        <v>-40</v>
      </c>
      <c r="M65" s="8">
        <f t="shared" si="4"/>
        <v>0</v>
      </c>
      <c r="N65" s="8">
        <f t="shared" si="6"/>
        <v>40</v>
      </c>
      <c r="O65" s="20">
        <v>5</v>
      </c>
      <c r="P65" s="20">
        <v>5</v>
      </c>
      <c r="Q65" s="20">
        <v>20</v>
      </c>
      <c r="R65" s="20">
        <v>10</v>
      </c>
      <c r="S65" s="20"/>
      <c r="T65" s="43"/>
    </row>
    <row r="66" spans="1:20">
      <c r="A66" s="42" t="s">
        <v>28</v>
      </c>
      <c r="B66" s="6">
        <v>41.5</v>
      </c>
      <c r="C66" s="6">
        <v>39.299999999999997</v>
      </c>
      <c r="D66" s="6">
        <v>4</v>
      </c>
      <c r="E66" s="6">
        <f t="shared" si="0"/>
        <v>41.5</v>
      </c>
      <c r="F66" s="7">
        <f t="shared" si="1"/>
        <v>39.299999999999997</v>
      </c>
      <c r="G66" s="8">
        <f t="shared" si="2"/>
        <v>171</v>
      </c>
      <c r="H66" s="8">
        <f t="shared" si="3"/>
        <v>128</v>
      </c>
      <c r="I66" s="5">
        <v>5</v>
      </c>
      <c r="J66" s="5">
        <v>5</v>
      </c>
      <c r="K66" s="5">
        <v>30</v>
      </c>
      <c r="L66" s="21">
        <f t="shared" si="5"/>
        <v>-27</v>
      </c>
      <c r="M66" s="8">
        <f t="shared" si="4"/>
        <v>0</v>
      </c>
      <c r="N66" s="8">
        <f t="shared" si="6"/>
        <v>40</v>
      </c>
      <c r="O66" s="20">
        <v>5</v>
      </c>
      <c r="P66" s="20">
        <v>5</v>
      </c>
      <c r="Q66" s="20">
        <v>20</v>
      </c>
      <c r="R66" s="20">
        <v>10</v>
      </c>
      <c r="S66" s="20">
        <v>10</v>
      </c>
      <c r="T66" s="43">
        <f>SUM(O66:S66)</f>
        <v>50</v>
      </c>
    </row>
    <row r="67" spans="1:20">
      <c r="A67" s="42" t="s">
        <v>25</v>
      </c>
      <c r="B67" s="6">
        <v>37.5</v>
      </c>
      <c r="C67" s="6">
        <v>42.2</v>
      </c>
      <c r="D67" s="6">
        <v>26</v>
      </c>
      <c r="E67" s="6">
        <f t="shared" si="0"/>
        <v>37.5</v>
      </c>
      <c r="F67" s="7">
        <f t="shared" si="1"/>
        <v>42.2</v>
      </c>
      <c r="G67" s="8">
        <f t="shared" si="2"/>
        <v>177</v>
      </c>
      <c r="H67" s="8">
        <f t="shared" si="3"/>
        <v>133</v>
      </c>
      <c r="I67" s="5">
        <v>5</v>
      </c>
      <c r="J67" s="5">
        <v>5</v>
      </c>
      <c r="K67" s="5">
        <v>30</v>
      </c>
      <c r="L67" s="21">
        <f t="shared" si="5"/>
        <v>-27</v>
      </c>
      <c r="M67" s="8">
        <f t="shared" si="4"/>
        <v>0</v>
      </c>
      <c r="N67" s="8">
        <f t="shared" si="6"/>
        <v>40</v>
      </c>
      <c r="O67" s="20">
        <v>5</v>
      </c>
      <c r="P67" s="20">
        <v>5</v>
      </c>
      <c r="Q67" s="20">
        <v>20</v>
      </c>
      <c r="R67" s="20">
        <v>10</v>
      </c>
      <c r="S67" s="20"/>
      <c r="T67" s="43">
        <f>SUM(O67:S67)</f>
        <v>40</v>
      </c>
    </row>
    <row r="68" spans="1:20">
      <c r="A68" s="42" t="s">
        <v>22</v>
      </c>
      <c r="B68" s="6">
        <v>25</v>
      </c>
      <c r="C68" s="6">
        <v>43.2</v>
      </c>
      <c r="D68" s="6">
        <v>19</v>
      </c>
      <c r="E68" s="6">
        <f t="shared" si="0"/>
        <v>25</v>
      </c>
      <c r="F68" s="7">
        <f t="shared" si="1"/>
        <v>43.2</v>
      </c>
      <c r="G68" s="8">
        <f t="shared" si="2"/>
        <v>179</v>
      </c>
      <c r="H68" s="8">
        <f t="shared" si="3"/>
        <v>134</v>
      </c>
      <c r="I68" s="5">
        <v>5</v>
      </c>
      <c r="J68" s="5">
        <v>5</v>
      </c>
      <c r="K68" s="5">
        <v>30</v>
      </c>
      <c r="L68" s="21">
        <f t="shared" si="5"/>
        <v>-27</v>
      </c>
      <c r="M68" s="8">
        <f t="shared" si="4"/>
        <v>0</v>
      </c>
      <c r="N68" s="8">
        <f t="shared" si="6"/>
        <v>40</v>
      </c>
      <c r="O68" s="20">
        <v>5</v>
      </c>
      <c r="P68" s="20">
        <v>5</v>
      </c>
      <c r="Q68" s="20">
        <v>20</v>
      </c>
      <c r="R68" s="20">
        <v>10</v>
      </c>
      <c r="S68" s="20">
        <v>10</v>
      </c>
      <c r="T68" s="43">
        <f>SUM(O68:S68)</f>
        <v>50</v>
      </c>
    </row>
    <row r="69" spans="1:20">
      <c r="A69" s="42" t="s">
        <v>27</v>
      </c>
      <c r="B69" s="6">
        <v>49.8</v>
      </c>
      <c r="C69" s="6">
        <v>45.3</v>
      </c>
      <c r="D69" s="6">
        <v>20</v>
      </c>
      <c r="E69" s="6">
        <f t="shared" si="0"/>
        <v>49.8</v>
      </c>
      <c r="F69" s="7">
        <f t="shared" si="1"/>
        <v>45.3</v>
      </c>
      <c r="G69" s="8">
        <f t="shared" si="2"/>
        <v>184</v>
      </c>
      <c r="H69" s="8">
        <f t="shared" si="3"/>
        <v>138</v>
      </c>
      <c r="I69" s="5">
        <v>5</v>
      </c>
      <c r="J69" s="5">
        <v>5</v>
      </c>
      <c r="K69" s="5">
        <v>30</v>
      </c>
      <c r="L69" s="21">
        <f t="shared" si="5"/>
        <v>-26</v>
      </c>
      <c r="M69" s="8">
        <f t="shared" si="4"/>
        <v>0</v>
      </c>
      <c r="N69" s="8">
        <f t="shared" si="6"/>
        <v>40</v>
      </c>
      <c r="O69" s="20">
        <v>5</v>
      </c>
      <c r="P69" s="20">
        <v>5</v>
      </c>
      <c r="Q69" s="20">
        <v>20</v>
      </c>
      <c r="R69" s="20">
        <v>10</v>
      </c>
      <c r="S69" s="20"/>
      <c r="T69" s="43"/>
    </row>
    <row r="70" spans="1:20">
      <c r="A70" s="42" t="s">
        <v>42</v>
      </c>
      <c r="B70" s="6">
        <v>60</v>
      </c>
      <c r="C70" s="6">
        <v>49.1</v>
      </c>
      <c r="D70" s="6">
        <v>25.5</v>
      </c>
      <c r="E70" s="6">
        <f t="shared" si="0"/>
        <v>60</v>
      </c>
      <c r="F70" s="7">
        <f t="shared" si="1"/>
        <v>49.1</v>
      </c>
      <c r="G70" s="8">
        <f t="shared" si="2"/>
        <v>191</v>
      </c>
      <c r="H70" s="8">
        <f t="shared" si="3"/>
        <v>143</v>
      </c>
      <c r="I70" s="5">
        <v>5</v>
      </c>
      <c r="J70" s="5">
        <v>5</v>
      </c>
      <c r="K70" s="5">
        <v>30</v>
      </c>
      <c r="L70" s="21">
        <f t="shared" si="5"/>
        <v>-26</v>
      </c>
      <c r="M70" s="8">
        <f t="shared" si="4"/>
        <v>0</v>
      </c>
      <c r="N70" s="8">
        <f t="shared" si="6"/>
        <v>40</v>
      </c>
      <c r="O70" s="20">
        <v>5</v>
      </c>
      <c r="P70" s="20">
        <v>5</v>
      </c>
      <c r="Q70" s="20">
        <v>20</v>
      </c>
      <c r="R70" s="20">
        <v>10</v>
      </c>
      <c r="S70" s="20"/>
      <c r="T70" s="43"/>
    </row>
    <row r="71" spans="1:20">
      <c r="A71" s="42" t="s">
        <v>23</v>
      </c>
      <c r="B71" s="6">
        <v>36.5</v>
      </c>
      <c r="C71" s="6">
        <v>51.6</v>
      </c>
      <c r="D71" s="6">
        <v>20</v>
      </c>
      <c r="E71" s="6">
        <f t="shared" si="0"/>
        <v>36.5</v>
      </c>
      <c r="F71" s="7">
        <f t="shared" si="1"/>
        <v>51.6</v>
      </c>
      <c r="G71" s="8">
        <f t="shared" si="2"/>
        <v>196</v>
      </c>
      <c r="H71" s="8">
        <f t="shared" si="3"/>
        <v>147</v>
      </c>
      <c r="I71" s="5">
        <v>5</v>
      </c>
      <c r="J71" s="5">
        <v>5</v>
      </c>
      <c r="K71" s="5">
        <v>30</v>
      </c>
      <c r="L71" s="21">
        <f t="shared" si="5"/>
        <v>-25</v>
      </c>
      <c r="M71" s="8">
        <f t="shared" si="4"/>
        <v>0</v>
      </c>
      <c r="N71" s="8">
        <f t="shared" si="6"/>
        <v>40</v>
      </c>
      <c r="O71" s="20">
        <v>5</v>
      </c>
      <c r="P71" s="20">
        <v>5</v>
      </c>
      <c r="Q71" s="20">
        <v>20</v>
      </c>
      <c r="R71" s="20">
        <v>10</v>
      </c>
      <c r="S71" s="20">
        <v>10</v>
      </c>
      <c r="T71" s="43">
        <f>SUM(O71:S71)</f>
        <v>50</v>
      </c>
    </row>
    <row r="72" spans="1:20">
      <c r="A72" s="42" t="s">
        <v>24</v>
      </c>
      <c r="B72" s="6">
        <v>67</v>
      </c>
      <c r="C72" s="6">
        <v>52.5</v>
      </c>
      <c r="D72" s="6">
        <v>4</v>
      </c>
      <c r="E72" s="6">
        <f t="shared" si="0"/>
        <v>67</v>
      </c>
      <c r="F72" s="7">
        <f t="shared" si="1"/>
        <v>52.5</v>
      </c>
      <c r="G72" s="8">
        <f t="shared" si="2"/>
        <v>198</v>
      </c>
      <c r="H72" s="8">
        <f t="shared" si="3"/>
        <v>149</v>
      </c>
      <c r="I72" s="5">
        <v>5</v>
      </c>
      <c r="J72" s="5">
        <v>5</v>
      </c>
      <c r="K72" s="5">
        <v>30</v>
      </c>
      <c r="L72" s="21">
        <f t="shared" si="5"/>
        <v>-25</v>
      </c>
      <c r="M72" s="8">
        <f t="shared" si="4"/>
        <v>0</v>
      </c>
      <c r="N72" s="8">
        <f t="shared" si="6"/>
        <v>40</v>
      </c>
      <c r="O72" s="20">
        <v>5</v>
      </c>
      <c r="P72" s="20">
        <v>5</v>
      </c>
      <c r="Q72" s="20">
        <v>20</v>
      </c>
      <c r="R72" s="20">
        <v>10</v>
      </c>
      <c r="S72" s="20">
        <v>10</v>
      </c>
      <c r="T72" s="43">
        <f>SUM(O72:S72)</f>
        <v>50</v>
      </c>
    </row>
    <row r="73" spans="1:20">
      <c r="A73" s="42" t="s">
        <v>21</v>
      </c>
      <c r="B73" s="6">
        <v>69.2</v>
      </c>
      <c r="C73" s="6">
        <v>53.2</v>
      </c>
      <c r="D73" s="6">
        <v>5</v>
      </c>
      <c r="E73" s="6">
        <f t="shared" si="0"/>
        <v>69.2</v>
      </c>
      <c r="F73" s="7">
        <f t="shared" si="1"/>
        <v>53.2</v>
      </c>
      <c r="G73" s="8">
        <f t="shared" si="2"/>
        <v>199</v>
      </c>
      <c r="H73" s="8">
        <f t="shared" si="3"/>
        <v>149</v>
      </c>
      <c r="I73" s="5">
        <v>5</v>
      </c>
      <c r="J73" s="5">
        <v>5</v>
      </c>
      <c r="K73" s="5">
        <v>30</v>
      </c>
      <c r="L73" s="21">
        <f t="shared" si="5"/>
        <v>-25</v>
      </c>
      <c r="M73" s="8">
        <f t="shared" si="4"/>
        <v>0</v>
      </c>
      <c r="N73" s="8">
        <f t="shared" si="6"/>
        <v>40</v>
      </c>
      <c r="O73" s="20">
        <v>5</v>
      </c>
      <c r="P73" s="20">
        <v>5</v>
      </c>
      <c r="Q73" s="20">
        <v>20</v>
      </c>
      <c r="R73" s="20">
        <v>10</v>
      </c>
      <c r="S73" s="20">
        <v>10</v>
      </c>
      <c r="T73" s="43">
        <f>SUM(O73:S73)</f>
        <v>50</v>
      </c>
    </row>
    <row r="74" spans="1:20">
      <c r="A74" s="42" t="s">
        <v>15</v>
      </c>
      <c r="B74" s="6">
        <v>2.5</v>
      </c>
      <c r="C74" s="6">
        <v>57.6</v>
      </c>
      <c r="D74" s="6">
        <v>27</v>
      </c>
      <c r="E74" s="6">
        <f t="shared" si="0"/>
        <v>2.5</v>
      </c>
      <c r="F74" s="7">
        <f t="shared" si="1"/>
        <v>57.6</v>
      </c>
      <c r="G74" s="8">
        <f t="shared" si="2"/>
        <v>207</v>
      </c>
      <c r="H74" s="8">
        <f t="shared" si="3"/>
        <v>155</v>
      </c>
      <c r="I74" s="5">
        <v>5</v>
      </c>
      <c r="J74" s="5">
        <v>5</v>
      </c>
      <c r="K74" s="5">
        <v>30</v>
      </c>
      <c r="L74" s="21">
        <f t="shared" si="5"/>
        <v>-25</v>
      </c>
      <c r="M74" s="8">
        <f t="shared" si="4"/>
        <v>0</v>
      </c>
      <c r="N74" s="8">
        <f t="shared" si="6"/>
        <v>40</v>
      </c>
      <c r="O74" s="20">
        <v>5</v>
      </c>
      <c r="P74" s="20">
        <v>5</v>
      </c>
      <c r="Q74" s="20">
        <v>20</v>
      </c>
      <c r="R74" s="20">
        <v>10</v>
      </c>
      <c r="S74" s="20">
        <v>10</v>
      </c>
      <c r="T74" s="43">
        <f>SUM(O74:S74)</f>
        <v>50</v>
      </c>
    </row>
    <row r="75" spans="1:20">
      <c r="A75" s="42" t="s">
        <v>43</v>
      </c>
      <c r="B75" s="6">
        <v>22.1</v>
      </c>
      <c r="C75" s="6">
        <v>58.8</v>
      </c>
      <c r="D75" s="6">
        <v>31</v>
      </c>
      <c r="E75" s="6">
        <f t="shared" si="0"/>
        <v>22.1</v>
      </c>
      <c r="F75" s="7">
        <f t="shared" si="1"/>
        <v>58.8</v>
      </c>
      <c r="G75" s="8">
        <f t="shared" si="2"/>
        <v>209</v>
      </c>
      <c r="H75" s="8">
        <f t="shared" si="3"/>
        <v>157</v>
      </c>
      <c r="I75" s="5">
        <v>5</v>
      </c>
      <c r="J75" s="5">
        <v>5</v>
      </c>
      <c r="K75" s="5">
        <v>30</v>
      </c>
      <c r="L75" s="21">
        <f t="shared" si="5"/>
        <v>-24</v>
      </c>
      <c r="M75" s="8">
        <f t="shared" si="4"/>
        <v>0</v>
      </c>
      <c r="N75" s="8">
        <f t="shared" si="6"/>
        <v>40</v>
      </c>
      <c r="O75" s="20">
        <v>5</v>
      </c>
      <c r="P75" s="20">
        <v>5</v>
      </c>
      <c r="Q75" s="20">
        <v>20</v>
      </c>
      <c r="R75" s="20">
        <v>10</v>
      </c>
      <c r="S75" s="20"/>
      <c r="T75" s="43"/>
    </row>
    <row r="76" spans="1:20">
      <c r="A76" s="42" t="s">
        <v>19</v>
      </c>
      <c r="B76" s="6">
        <v>31.5</v>
      </c>
      <c r="C76" s="6">
        <v>59.5</v>
      </c>
      <c r="D76" s="6">
        <v>27</v>
      </c>
      <c r="E76" s="6">
        <f t="shared" si="0"/>
        <v>31.5</v>
      </c>
      <c r="F76" s="7">
        <f t="shared" si="1"/>
        <v>59.5</v>
      </c>
      <c r="G76" s="8">
        <f t="shared" si="2"/>
        <v>211</v>
      </c>
      <c r="H76" s="8">
        <f t="shared" si="3"/>
        <v>158</v>
      </c>
      <c r="I76" s="5">
        <v>5</v>
      </c>
      <c r="J76" s="5">
        <v>5</v>
      </c>
      <c r="K76" s="5">
        <v>30</v>
      </c>
      <c r="L76" s="21">
        <f t="shared" si="5"/>
        <v>-24</v>
      </c>
      <c r="M76" s="8">
        <f t="shared" si="4"/>
        <v>0</v>
      </c>
      <c r="N76" s="8">
        <f t="shared" si="6"/>
        <v>40</v>
      </c>
      <c r="O76" s="20">
        <v>5</v>
      </c>
      <c r="P76" s="20">
        <v>5</v>
      </c>
      <c r="Q76" s="20">
        <v>20</v>
      </c>
      <c r="R76" s="20">
        <v>10</v>
      </c>
      <c r="S76" s="20">
        <v>10</v>
      </c>
      <c r="T76" s="43">
        <f>SUM(O76:S76)</f>
        <v>50</v>
      </c>
    </row>
    <row r="77" spans="1:20">
      <c r="A77" s="42" t="s">
        <v>44</v>
      </c>
      <c r="B77" s="6">
        <v>43</v>
      </c>
      <c r="C77" s="6">
        <v>63.6</v>
      </c>
      <c r="D77" s="6">
        <v>33.5</v>
      </c>
      <c r="E77" s="6">
        <f t="shared" si="0"/>
        <v>43</v>
      </c>
      <c r="F77" s="7">
        <f t="shared" si="1"/>
        <v>63.6</v>
      </c>
      <c r="G77" s="8">
        <f t="shared" si="2"/>
        <v>218</v>
      </c>
      <c r="H77" s="8">
        <f t="shared" si="3"/>
        <v>164</v>
      </c>
      <c r="I77" s="5">
        <v>5</v>
      </c>
      <c r="J77" s="5">
        <v>5</v>
      </c>
      <c r="K77" s="5">
        <v>30</v>
      </c>
      <c r="L77" s="21">
        <f t="shared" si="5"/>
        <v>-24</v>
      </c>
      <c r="M77" s="8">
        <f t="shared" si="4"/>
        <v>0</v>
      </c>
      <c r="N77" s="8">
        <f t="shared" si="6"/>
        <v>40</v>
      </c>
      <c r="O77" s="20">
        <v>5</v>
      </c>
      <c r="P77" s="20">
        <v>5</v>
      </c>
      <c r="Q77" s="20">
        <v>20</v>
      </c>
      <c r="R77" s="20">
        <v>10</v>
      </c>
      <c r="S77" s="20"/>
      <c r="T77" s="43"/>
    </row>
    <row r="78" spans="1:20">
      <c r="A78" s="42" t="s">
        <v>11</v>
      </c>
      <c r="B78" s="6">
        <v>49.5</v>
      </c>
      <c r="C78" s="6">
        <v>65.3</v>
      </c>
      <c r="D78" s="6">
        <v>28.5</v>
      </c>
      <c r="E78" s="6">
        <f t="shared" si="0"/>
        <v>49.5</v>
      </c>
      <c r="F78" s="7">
        <f t="shared" si="1"/>
        <v>65.3</v>
      </c>
      <c r="G78" s="8">
        <f t="shared" si="2"/>
        <v>221</v>
      </c>
      <c r="H78" s="8">
        <f t="shared" si="3"/>
        <v>166</v>
      </c>
      <c r="I78" s="5">
        <v>5</v>
      </c>
      <c r="J78" s="5">
        <v>5</v>
      </c>
      <c r="K78" s="5">
        <v>30</v>
      </c>
      <c r="L78" s="21">
        <f t="shared" si="5"/>
        <v>-23</v>
      </c>
      <c r="M78" s="8">
        <f t="shared" si="4"/>
        <v>0</v>
      </c>
      <c r="N78" s="8">
        <f t="shared" si="6"/>
        <v>40</v>
      </c>
      <c r="O78" s="20">
        <v>5</v>
      </c>
      <c r="P78" s="20">
        <v>5</v>
      </c>
      <c r="Q78" s="20">
        <v>20</v>
      </c>
      <c r="R78" s="20">
        <v>10</v>
      </c>
      <c r="S78" s="20"/>
      <c r="T78" s="43"/>
    </row>
    <row r="79" spans="1:20">
      <c r="A79" s="42" t="s">
        <v>31</v>
      </c>
      <c r="B79" s="6">
        <v>40</v>
      </c>
      <c r="C79" s="6">
        <v>67.8</v>
      </c>
      <c r="D79" s="6">
        <v>42</v>
      </c>
      <c r="E79" s="6">
        <f t="shared" si="0"/>
        <v>40</v>
      </c>
      <c r="F79" s="7">
        <f t="shared" si="1"/>
        <v>67.8</v>
      </c>
      <c r="G79" s="8">
        <f t="shared" si="2"/>
        <v>225</v>
      </c>
      <c r="H79" s="8">
        <f t="shared" si="3"/>
        <v>169</v>
      </c>
      <c r="I79" s="5">
        <v>5</v>
      </c>
      <c r="J79" s="5">
        <v>5</v>
      </c>
      <c r="K79" s="5">
        <v>30</v>
      </c>
      <c r="L79" s="21">
        <f t="shared" si="5"/>
        <v>-23</v>
      </c>
      <c r="M79" s="8">
        <f t="shared" si="4"/>
        <v>0</v>
      </c>
      <c r="N79" s="8">
        <f t="shared" si="6"/>
        <v>40</v>
      </c>
      <c r="O79" s="20">
        <v>5</v>
      </c>
      <c r="P79" s="20">
        <v>5</v>
      </c>
      <c r="Q79" s="20">
        <v>20</v>
      </c>
      <c r="R79" s="20">
        <v>10</v>
      </c>
      <c r="S79" s="20"/>
      <c r="T79" s="43"/>
    </row>
    <row r="80" spans="1:20">
      <c r="A80" s="42" t="s">
        <v>17</v>
      </c>
      <c r="B80" s="6">
        <v>57.8</v>
      </c>
      <c r="C80" s="6">
        <v>72</v>
      </c>
      <c r="D80" s="6">
        <v>30.5</v>
      </c>
      <c r="E80" s="6">
        <f t="shared" si="0"/>
        <v>57.8</v>
      </c>
      <c r="F80" s="7">
        <f t="shared" si="1"/>
        <v>72</v>
      </c>
      <c r="G80" s="8">
        <f t="shared" si="2"/>
        <v>232</v>
      </c>
      <c r="H80" s="8">
        <f t="shared" si="3"/>
        <v>174</v>
      </c>
      <c r="I80" s="5">
        <v>5</v>
      </c>
      <c r="J80" s="5">
        <v>5</v>
      </c>
      <c r="K80" s="5">
        <v>30</v>
      </c>
      <c r="L80" s="21">
        <f t="shared" si="5"/>
        <v>-23</v>
      </c>
      <c r="M80" s="8">
        <f t="shared" si="4"/>
        <v>0</v>
      </c>
      <c r="N80" s="8">
        <f t="shared" si="6"/>
        <v>40</v>
      </c>
      <c r="O80" s="20">
        <v>5</v>
      </c>
      <c r="P80" s="20">
        <v>5</v>
      </c>
      <c r="Q80" s="20">
        <v>20</v>
      </c>
      <c r="R80" s="20">
        <v>10</v>
      </c>
      <c r="S80" s="20">
        <v>10</v>
      </c>
      <c r="T80" s="43">
        <f>SUM(O80:S80)</f>
        <v>50</v>
      </c>
    </row>
    <row r="81" spans="1:23">
      <c r="A81" s="42" t="s">
        <v>29</v>
      </c>
      <c r="B81" s="6">
        <v>141.80000000000001</v>
      </c>
      <c r="C81" s="6">
        <v>72.3</v>
      </c>
      <c r="D81" s="6">
        <v>31.5</v>
      </c>
      <c r="E81" s="6">
        <f t="shared" si="0"/>
        <v>141.80000000000001</v>
      </c>
      <c r="F81" s="7">
        <f t="shared" si="1"/>
        <v>72.3</v>
      </c>
      <c r="G81" s="8">
        <f t="shared" si="2"/>
        <v>232</v>
      </c>
      <c r="H81" s="8">
        <f t="shared" si="3"/>
        <v>174</v>
      </c>
      <c r="I81" s="5">
        <v>5</v>
      </c>
      <c r="J81" s="5">
        <v>5</v>
      </c>
      <c r="K81" s="5">
        <v>30</v>
      </c>
      <c r="L81" s="21">
        <f t="shared" si="5"/>
        <v>-23</v>
      </c>
      <c r="M81" s="8">
        <f t="shared" si="4"/>
        <v>0</v>
      </c>
      <c r="N81" s="8">
        <f t="shared" si="6"/>
        <v>40</v>
      </c>
      <c r="O81" s="20">
        <v>5</v>
      </c>
      <c r="P81" s="20">
        <v>5</v>
      </c>
      <c r="Q81" s="20">
        <v>20</v>
      </c>
      <c r="R81" s="20">
        <v>10</v>
      </c>
      <c r="S81" s="20"/>
      <c r="T81" s="43"/>
    </row>
    <row r="82" spans="1:23">
      <c r="A82" s="42" t="s">
        <v>39</v>
      </c>
      <c r="B82" s="6">
        <v>40.5</v>
      </c>
      <c r="C82" s="6">
        <v>72.599999999999994</v>
      </c>
      <c r="D82" s="6">
        <v>29.5</v>
      </c>
      <c r="E82" s="6">
        <f t="shared" si="0"/>
        <v>40.5</v>
      </c>
      <c r="F82" s="7">
        <f t="shared" si="1"/>
        <v>72.599999999999994</v>
      </c>
      <c r="G82" s="8">
        <f t="shared" si="2"/>
        <v>233</v>
      </c>
      <c r="H82" s="8">
        <f t="shared" si="3"/>
        <v>175</v>
      </c>
      <c r="I82" s="5">
        <v>5</v>
      </c>
      <c r="J82" s="5">
        <v>5</v>
      </c>
      <c r="K82" s="5">
        <v>30</v>
      </c>
      <c r="L82" s="21">
        <f t="shared" si="5"/>
        <v>-23</v>
      </c>
      <c r="M82" s="8">
        <f t="shared" si="4"/>
        <v>0</v>
      </c>
      <c r="N82" s="8">
        <f t="shared" si="6"/>
        <v>40</v>
      </c>
      <c r="O82" s="20">
        <v>5</v>
      </c>
      <c r="P82" s="20">
        <v>5</v>
      </c>
      <c r="Q82" s="20">
        <v>20</v>
      </c>
      <c r="R82" s="20">
        <v>10</v>
      </c>
      <c r="S82" s="20"/>
      <c r="T82" s="43"/>
    </row>
    <row r="83" spans="1:23">
      <c r="A83" s="42" t="s">
        <v>20</v>
      </c>
      <c r="B83" s="6">
        <v>73.900000000000006</v>
      </c>
      <c r="C83" s="6">
        <v>82.5</v>
      </c>
      <c r="D83" s="6">
        <v>38</v>
      </c>
      <c r="E83" s="6">
        <f t="shared" si="0"/>
        <v>73.900000000000006</v>
      </c>
      <c r="F83" s="7">
        <f t="shared" si="1"/>
        <v>82.5</v>
      </c>
      <c r="G83" s="8">
        <f t="shared" si="2"/>
        <v>248</v>
      </c>
      <c r="H83" s="8">
        <f t="shared" si="3"/>
        <v>186</v>
      </c>
      <c r="I83" s="5">
        <v>5</v>
      </c>
      <c r="J83" s="5">
        <v>5</v>
      </c>
      <c r="K83" s="5">
        <v>30</v>
      </c>
      <c r="L83" s="21">
        <f t="shared" si="5"/>
        <v>-21</v>
      </c>
      <c r="M83" s="8">
        <f t="shared" si="4"/>
        <v>0</v>
      </c>
      <c r="N83" s="8">
        <f t="shared" si="6"/>
        <v>40</v>
      </c>
      <c r="O83" s="20">
        <v>5</v>
      </c>
      <c r="P83" s="20">
        <v>5</v>
      </c>
      <c r="Q83" s="20">
        <v>20</v>
      </c>
      <c r="R83" s="20">
        <v>10</v>
      </c>
      <c r="S83" s="20">
        <v>10</v>
      </c>
      <c r="T83" s="43">
        <f t="shared" ref="T83:T89" si="7">SUM(O83:S83)</f>
        <v>50</v>
      </c>
    </row>
    <row r="84" spans="1:23">
      <c r="A84" s="42" t="s">
        <v>60</v>
      </c>
      <c r="B84" s="6">
        <v>21.5</v>
      </c>
      <c r="C84" s="6">
        <v>83.2</v>
      </c>
      <c r="D84" s="6">
        <v>39</v>
      </c>
      <c r="E84" s="6">
        <f t="shared" si="0"/>
        <v>21.5</v>
      </c>
      <c r="F84" s="7">
        <f t="shared" si="1"/>
        <v>83.2</v>
      </c>
      <c r="G84" s="8">
        <f t="shared" si="2"/>
        <v>249</v>
      </c>
      <c r="H84" s="8">
        <f t="shared" si="3"/>
        <v>187</v>
      </c>
      <c r="I84" s="5">
        <v>5</v>
      </c>
      <c r="J84" s="5">
        <v>5</v>
      </c>
      <c r="K84" s="5">
        <v>30</v>
      </c>
      <c r="L84" s="21">
        <f t="shared" si="5"/>
        <v>-21</v>
      </c>
      <c r="M84" s="8">
        <f t="shared" si="4"/>
        <v>0</v>
      </c>
      <c r="N84" s="8">
        <f t="shared" si="6"/>
        <v>40</v>
      </c>
      <c r="O84" s="20">
        <v>5</v>
      </c>
      <c r="P84" s="20">
        <v>5</v>
      </c>
      <c r="Q84" s="20">
        <v>20</v>
      </c>
      <c r="R84" s="20">
        <v>10</v>
      </c>
      <c r="S84" s="20">
        <v>10</v>
      </c>
      <c r="T84" s="43">
        <f t="shared" si="7"/>
        <v>50</v>
      </c>
      <c r="U84" s="12"/>
      <c r="V84" s="12"/>
      <c r="W84" s="12"/>
    </row>
    <row r="85" spans="1:23">
      <c r="A85" s="42" t="s">
        <v>3</v>
      </c>
      <c r="B85" s="6">
        <v>26</v>
      </c>
      <c r="C85" s="6">
        <v>85.2</v>
      </c>
      <c r="D85" s="6">
        <v>31</v>
      </c>
      <c r="E85" s="6">
        <f t="shared" si="0"/>
        <v>26</v>
      </c>
      <c r="F85" s="7">
        <f t="shared" si="1"/>
        <v>85.2</v>
      </c>
      <c r="G85" s="8">
        <f t="shared" si="2"/>
        <v>252</v>
      </c>
      <c r="H85" s="8">
        <f t="shared" si="3"/>
        <v>189</v>
      </c>
      <c r="I85" s="5">
        <v>5</v>
      </c>
      <c r="J85" s="5">
        <v>5</v>
      </c>
      <c r="K85" s="5">
        <v>30</v>
      </c>
      <c r="L85" s="21">
        <f t="shared" si="5"/>
        <v>-21</v>
      </c>
      <c r="M85" s="8">
        <f t="shared" si="4"/>
        <v>0</v>
      </c>
      <c r="N85" s="8">
        <f t="shared" si="6"/>
        <v>40</v>
      </c>
      <c r="O85" s="20">
        <v>5</v>
      </c>
      <c r="P85" s="20">
        <v>5</v>
      </c>
      <c r="Q85" s="20">
        <v>20</v>
      </c>
      <c r="R85" s="20">
        <v>10</v>
      </c>
      <c r="S85" s="20">
        <v>10</v>
      </c>
      <c r="T85" s="43">
        <f t="shared" si="7"/>
        <v>50</v>
      </c>
    </row>
    <row r="86" spans="1:23">
      <c r="A86" s="42" t="s">
        <v>30</v>
      </c>
      <c r="B86" s="6">
        <v>12.5</v>
      </c>
      <c r="C86" s="6">
        <v>93.2</v>
      </c>
      <c r="D86" s="6">
        <v>38.5</v>
      </c>
      <c r="E86" s="6">
        <f t="shared" si="0"/>
        <v>12.5</v>
      </c>
      <c r="F86" s="7">
        <f t="shared" si="1"/>
        <v>93.2</v>
      </c>
      <c r="G86" s="8">
        <f t="shared" si="2"/>
        <v>264</v>
      </c>
      <c r="H86" s="8">
        <f t="shared" si="3"/>
        <v>198</v>
      </c>
      <c r="I86" s="5">
        <v>5</v>
      </c>
      <c r="J86" s="5">
        <v>5</v>
      </c>
      <c r="K86" s="5">
        <v>30</v>
      </c>
      <c r="L86" s="21">
        <f t="shared" si="5"/>
        <v>-20</v>
      </c>
      <c r="M86" s="8">
        <f t="shared" si="4"/>
        <v>0</v>
      </c>
      <c r="N86" s="8">
        <f t="shared" si="6"/>
        <v>40</v>
      </c>
      <c r="O86" s="20">
        <v>5</v>
      </c>
      <c r="P86" s="20">
        <v>5</v>
      </c>
      <c r="Q86" s="20">
        <v>20</v>
      </c>
      <c r="R86" s="20">
        <v>10</v>
      </c>
      <c r="S86" s="20">
        <v>10</v>
      </c>
      <c r="T86" s="43">
        <f t="shared" si="7"/>
        <v>50</v>
      </c>
    </row>
    <row r="87" spans="1:23">
      <c r="A87" s="42" t="s">
        <v>18</v>
      </c>
      <c r="B87" s="6">
        <v>51.2</v>
      </c>
      <c r="C87" s="6">
        <v>95.8</v>
      </c>
      <c r="D87" s="6">
        <v>46</v>
      </c>
      <c r="E87" s="6">
        <f t="shared" si="0"/>
        <v>51.2</v>
      </c>
      <c r="F87" s="7">
        <f t="shared" si="1"/>
        <v>95.8</v>
      </c>
      <c r="G87" s="8">
        <f t="shared" si="2"/>
        <v>267</v>
      </c>
      <c r="H87" s="8">
        <f t="shared" si="3"/>
        <v>200</v>
      </c>
      <c r="I87" s="5">
        <v>5</v>
      </c>
      <c r="J87" s="5">
        <v>5</v>
      </c>
      <c r="K87" s="5">
        <v>30</v>
      </c>
      <c r="L87" s="21">
        <f t="shared" si="5"/>
        <v>-20</v>
      </c>
      <c r="M87" s="8">
        <f t="shared" si="4"/>
        <v>0</v>
      </c>
      <c r="N87" s="8">
        <f t="shared" si="6"/>
        <v>40</v>
      </c>
      <c r="O87" s="20">
        <v>5</v>
      </c>
      <c r="P87" s="20">
        <v>5</v>
      </c>
      <c r="Q87" s="20">
        <v>20</v>
      </c>
      <c r="R87" s="20">
        <v>10</v>
      </c>
      <c r="S87" s="20">
        <v>20</v>
      </c>
      <c r="T87" s="43">
        <f t="shared" si="7"/>
        <v>60</v>
      </c>
      <c r="U87" s="12"/>
      <c r="V87" s="12"/>
      <c r="W87" s="12"/>
    </row>
    <row r="88" spans="1:23">
      <c r="A88" s="42" t="s">
        <v>1</v>
      </c>
      <c r="B88" s="6">
        <v>17.600000000000001</v>
      </c>
      <c r="C88" s="6">
        <v>102.1</v>
      </c>
      <c r="D88" s="6">
        <v>46.5</v>
      </c>
      <c r="E88" s="6">
        <f t="shared" si="0"/>
        <v>17.600000000000001</v>
      </c>
      <c r="F88" s="7">
        <f t="shared" si="1"/>
        <v>102.1</v>
      </c>
      <c r="G88" s="8">
        <f t="shared" si="2"/>
        <v>305</v>
      </c>
      <c r="H88" s="8">
        <f t="shared" si="3"/>
        <v>229</v>
      </c>
      <c r="I88" s="5">
        <v>5</v>
      </c>
      <c r="J88" s="5">
        <v>5</v>
      </c>
      <c r="K88" s="5">
        <v>30</v>
      </c>
      <c r="L88" s="21">
        <f t="shared" si="5"/>
        <v>-17</v>
      </c>
      <c r="M88" s="8">
        <f t="shared" si="4"/>
        <v>0</v>
      </c>
      <c r="N88" s="8">
        <f t="shared" si="6"/>
        <v>40</v>
      </c>
      <c r="O88" s="20">
        <v>5</v>
      </c>
      <c r="P88" s="20">
        <v>5</v>
      </c>
      <c r="Q88" s="20">
        <v>20</v>
      </c>
      <c r="R88" s="20">
        <v>10</v>
      </c>
      <c r="S88" s="20">
        <v>10</v>
      </c>
      <c r="T88" s="43">
        <f t="shared" si="7"/>
        <v>50</v>
      </c>
    </row>
    <row r="89" spans="1:23">
      <c r="A89" s="42" t="s">
        <v>34</v>
      </c>
      <c r="B89" s="6">
        <v>32.1</v>
      </c>
      <c r="C89" s="6">
        <v>109.8</v>
      </c>
      <c r="D89" s="6">
        <v>49</v>
      </c>
      <c r="E89" s="6">
        <f t="shared" si="0"/>
        <v>32.1</v>
      </c>
      <c r="F89" s="7">
        <f t="shared" si="1"/>
        <v>109.8</v>
      </c>
      <c r="G89" s="8">
        <f t="shared" si="2"/>
        <v>316</v>
      </c>
      <c r="H89" s="8">
        <f t="shared" si="3"/>
        <v>237</v>
      </c>
      <c r="I89" s="5">
        <v>5</v>
      </c>
      <c r="J89" s="5">
        <v>5</v>
      </c>
      <c r="K89" s="5">
        <v>30</v>
      </c>
      <c r="L89" s="21">
        <f t="shared" si="5"/>
        <v>-16</v>
      </c>
      <c r="M89" s="8">
        <f t="shared" si="4"/>
        <v>0</v>
      </c>
      <c r="N89" s="8">
        <f t="shared" si="6"/>
        <v>40</v>
      </c>
      <c r="O89" s="20">
        <v>5</v>
      </c>
      <c r="P89" s="20">
        <v>5</v>
      </c>
      <c r="Q89" s="20">
        <v>20</v>
      </c>
      <c r="R89" s="20">
        <v>10</v>
      </c>
      <c r="S89" s="20">
        <v>20</v>
      </c>
      <c r="T89" s="43">
        <f t="shared" si="7"/>
        <v>60</v>
      </c>
    </row>
    <row r="90" spans="1:23">
      <c r="A90" s="42" t="s">
        <v>7</v>
      </c>
      <c r="B90" s="6">
        <v>221.1</v>
      </c>
      <c r="C90" s="6">
        <v>117.1</v>
      </c>
      <c r="D90" s="6">
        <v>23</v>
      </c>
      <c r="E90" s="6">
        <f t="shared" si="0"/>
        <v>221.1</v>
      </c>
      <c r="F90" s="7">
        <f t="shared" si="1"/>
        <v>117.1</v>
      </c>
      <c r="G90" s="8">
        <f t="shared" si="2"/>
        <v>327</v>
      </c>
      <c r="H90" s="8">
        <f t="shared" si="3"/>
        <v>245</v>
      </c>
      <c r="I90" s="5">
        <v>5</v>
      </c>
      <c r="J90" s="5">
        <v>5</v>
      </c>
      <c r="K90" s="5">
        <v>30</v>
      </c>
      <c r="L90" s="21">
        <f t="shared" si="5"/>
        <v>-16</v>
      </c>
      <c r="M90" s="8">
        <f t="shared" si="4"/>
        <v>0</v>
      </c>
      <c r="N90" s="8">
        <f t="shared" si="6"/>
        <v>40</v>
      </c>
      <c r="O90" s="20">
        <v>5</v>
      </c>
      <c r="P90" s="20">
        <v>5</v>
      </c>
      <c r="Q90" s="20">
        <v>20</v>
      </c>
      <c r="R90" s="20">
        <v>10</v>
      </c>
      <c r="S90" s="20"/>
      <c r="T90" s="43"/>
    </row>
    <row r="91" spans="1:23">
      <c r="A91" s="42" t="s">
        <v>124</v>
      </c>
      <c r="B91" s="6">
        <v>74</v>
      </c>
      <c r="C91" s="6">
        <v>117.4</v>
      </c>
      <c r="D91" s="6">
        <v>40.5</v>
      </c>
      <c r="E91" s="6">
        <f t="shared" si="0"/>
        <v>74</v>
      </c>
      <c r="F91" s="7">
        <f t="shared" si="1"/>
        <v>117.4</v>
      </c>
      <c r="G91" s="8">
        <f t="shared" si="2"/>
        <v>327</v>
      </c>
      <c r="H91" s="8">
        <f t="shared" si="3"/>
        <v>245</v>
      </c>
      <c r="I91" s="5">
        <v>5</v>
      </c>
      <c r="J91" s="5">
        <v>5</v>
      </c>
      <c r="K91" s="5">
        <v>30</v>
      </c>
      <c r="L91" s="21">
        <f t="shared" si="5"/>
        <v>-16</v>
      </c>
      <c r="M91" s="8">
        <f t="shared" si="4"/>
        <v>0</v>
      </c>
      <c r="N91" s="8">
        <f t="shared" si="6"/>
        <v>40</v>
      </c>
      <c r="O91" s="20">
        <v>5</v>
      </c>
      <c r="P91" s="20">
        <v>5</v>
      </c>
      <c r="Q91" s="20">
        <v>20</v>
      </c>
      <c r="R91" s="20">
        <v>10</v>
      </c>
      <c r="S91" s="20">
        <v>10</v>
      </c>
      <c r="T91" s="43">
        <f>SUM(O91:S91)</f>
        <v>50</v>
      </c>
    </row>
    <row r="92" spans="1:23">
      <c r="A92" s="42" t="s">
        <v>36</v>
      </c>
      <c r="B92" s="6">
        <v>91.3</v>
      </c>
      <c r="C92" s="6">
        <v>127.3</v>
      </c>
      <c r="D92" s="6">
        <v>39</v>
      </c>
      <c r="E92" s="6">
        <f t="shared" si="0"/>
        <v>91.3</v>
      </c>
      <c r="F92" s="7">
        <f t="shared" si="1"/>
        <v>127.3</v>
      </c>
      <c r="G92" s="8">
        <f t="shared" si="2"/>
        <v>341</v>
      </c>
      <c r="H92" s="8">
        <f t="shared" si="3"/>
        <v>256</v>
      </c>
      <c r="I92" s="5">
        <v>5</v>
      </c>
      <c r="J92" s="5">
        <v>5</v>
      </c>
      <c r="K92" s="5">
        <v>30</v>
      </c>
      <c r="L92" s="21">
        <f t="shared" si="5"/>
        <v>-14</v>
      </c>
      <c r="M92" s="8">
        <f t="shared" si="4"/>
        <v>0</v>
      </c>
      <c r="N92" s="8">
        <f t="shared" si="6"/>
        <v>40</v>
      </c>
      <c r="O92" s="20">
        <v>5</v>
      </c>
      <c r="P92" s="20">
        <v>5</v>
      </c>
      <c r="Q92" s="20">
        <v>20</v>
      </c>
      <c r="R92" s="20">
        <v>10</v>
      </c>
      <c r="S92" s="20">
        <v>20</v>
      </c>
      <c r="T92" s="43">
        <f>SUM(O92:S92)</f>
        <v>60</v>
      </c>
      <c r="U92" s="12"/>
      <c r="V92" s="12"/>
      <c r="W92" s="12"/>
    </row>
    <row r="93" spans="1:23">
      <c r="A93" s="42" t="s">
        <v>37</v>
      </c>
      <c r="B93" s="6">
        <v>45.5</v>
      </c>
      <c r="C93" s="6">
        <v>132</v>
      </c>
      <c r="D93" s="6">
        <v>57.5</v>
      </c>
      <c r="E93" s="6">
        <f t="shared" si="0"/>
        <v>45.5</v>
      </c>
      <c r="F93" s="7">
        <f t="shared" si="1"/>
        <v>132</v>
      </c>
      <c r="G93" s="8">
        <f t="shared" si="2"/>
        <v>347</v>
      </c>
      <c r="H93" s="8">
        <f t="shared" si="3"/>
        <v>260</v>
      </c>
      <c r="I93" s="5">
        <v>5</v>
      </c>
      <c r="J93" s="5">
        <v>5</v>
      </c>
      <c r="K93" s="5">
        <v>30</v>
      </c>
      <c r="L93" s="21">
        <f t="shared" si="5"/>
        <v>-14</v>
      </c>
      <c r="M93" s="8">
        <f t="shared" si="4"/>
        <v>0</v>
      </c>
      <c r="N93" s="8">
        <f t="shared" si="6"/>
        <v>40</v>
      </c>
      <c r="O93" s="20">
        <v>5</v>
      </c>
      <c r="P93" s="20">
        <v>5</v>
      </c>
      <c r="Q93" s="20">
        <v>20</v>
      </c>
      <c r="R93" s="20">
        <v>10</v>
      </c>
      <c r="S93" s="20">
        <v>20</v>
      </c>
      <c r="T93" s="43">
        <f>SUM(O93:S93)</f>
        <v>60</v>
      </c>
    </row>
    <row r="94" spans="1:23">
      <c r="A94" s="42" t="s">
        <v>46</v>
      </c>
      <c r="B94" s="6">
        <v>40.5</v>
      </c>
      <c r="C94" s="6">
        <v>138.69999999999999</v>
      </c>
      <c r="D94" s="6">
        <v>61</v>
      </c>
      <c r="E94" s="6">
        <f t="shared" si="0"/>
        <v>40.5</v>
      </c>
      <c r="F94" s="7">
        <f t="shared" si="1"/>
        <v>138.69999999999999</v>
      </c>
      <c r="G94" s="8">
        <f t="shared" si="2"/>
        <v>356</v>
      </c>
      <c r="H94" s="8">
        <f t="shared" si="3"/>
        <v>267</v>
      </c>
      <c r="I94" s="5">
        <v>5</v>
      </c>
      <c r="J94" s="5">
        <v>5</v>
      </c>
      <c r="K94" s="5">
        <v>30</v>
      </c>
      <c r="L94" s="21">
        <f t="shared" si="5"/>
        <v>-13</v>
      </c>
      <c r="M94" s="8">
        <f t="shared" si="4"/>
        <v>0</v>
      </c>
      <c r="N94" s="8">
        <f t="shared" si="6"/>
        <v>40</v>
      </c>
      <c r="O94" s="20">
        <v>5</v>
      </c>
      <c r="P94" s="20">
        <v>5</v>
      </c>
      <c r="Q94" s="20">
        <v>20</v>
      </c>
      <c r="R94" s="20">
        <v>10</v>
      </c>
      <c r="S94" s="20">
        <v>20</v>
      </c>
      <c r="T94" s="43">
        <f>SUM(O94:S94)</f>
        <v>60</v>
      </c>
    </row>
    <row r="95" spans="1:23">
      <c r="A95" s="42" t="s">
        <v>16</v>
      </c>
      <c r="B95" s="6">
        <v>26.3</v>
      </c>
      <c r="C95" s="6">
        <v>139</v>
      </c>
      <c r="D95" s="6">
        <v>61</v>
      </c>
      <c r="E95" s="6">
        <f t="shared" ref="E95:E128" si="8">B95</f>
        <v>26.3</v>
      </c>
      <c r="F95" s="7">
        <f t="shared" ref="F95:F126" si="9">ROUND(C95+$E$47*D95*(E95-B95)/100,1)</f>
        <v>139</v>
      </c>
      <c r="G95" s="8">
        <f t="shared" ref="G95:G126" si="10">ROUND(IF(AND(F95&lt;$J$54,F95&gt;=$J$53),$J$55,IF(AND(F95&lt;$I$54,F95&gt;=$I$53),$I$55,IF(AND(F95&lt;$H$54,F95&gt;=$H$53),$H$55,IF(AND(F95&lt;$G$54,F95&gt;=$G$53),$G$55,IF(AND(F95&lt;$F$54,F95&gt;=$F$53),$F$55,IF(F95&lt;$E$54,$E$55))))))*F95^0.5,0)</f>
        <v>356</v>
      </c>
      <c r="H95" s="8">
        <f t="shared" ref="H95:H126" si="11">ROUND(G95*$D$57,0)</f>
        <v>267</v>
      </c>
      <c r="I95" s="5">
        <v>5</v>
      </c>
      <c r="J95" s="5">
        <v>5</v>
      </c>
      <c r="K95" s="5">
        <v>30</v>
      </c>
      <c r="L95" s="21">
        <f t="shared" si="5"/>
        <v>-13</v>
      </c>
      <c r="M95" s="8">
        <f t="shared" ref="M95:M126" si="12">IF(L95&lt;=0,0,CEILING(L95,5))</f>
        <v>0</v>
      </c>
      <c r="N95" s="8">
        <f t="shared" si="6"/>
        <v>40</v>
      </c>
      <c r="O95" s="20">
        <v>5</v>
      </c>
      <c r="P95" s="20">
        <v>5</v>
      </c>
      <c r="Q95" s="20">
        <v>20</v>
      </c>
      <c r="R95" s="20">
        <v>10</v>
      </c>
      <c r="S95" s="20">
        <v>20</v>
      </c>
      <c r="T95" s="43">
        <f>SUM(O95:S95)</f>
        <v>60</v>
      </c>
    </row>
    <row r="96" spans="1:23">
      <c r="A96" s="42" t="s">
        <v>51</v>
      </c>
      <c r="B96" s="6">
        <v>15.1</v>
      </c>
      <c r="C96" s="6">
        <v>141.6</v>
      </c>
      <c r="D96" s="6">
        <v>61.5</v>
      </c>
      <c r="E96" s="6">
        <f t="shared" si="8"/>
        <v>15.1</v>
      </c>
      <c r="F96" s="7">
        <f t="shared" si="9"/>
        <v>141.6</v>
      </c>
      <c r="G96" s="8">
        <f t="shared" si="10"/>
        <v>359</v>
      </c>
      <c r="H96" s="8">
        <f t="shared" si="11"/>
        <v>269</v>
      </c>
      <c r="I96" s="5">
        <v>5</v>
      </c>
      <c r="J96" s="5">
        <v>5</v>
      </c>
      <c r="K96" s="5">
        <v>30</v>
      </c>
      <c r="L96" s="21">
        <f t="shared" si="5"/>
        <v>-13</v>
      </c>
      <c r="M96" s="8">
        <f t="shared" si="12"/>
        <v>0</v>
      </c>
      <c r="N96" s="8">
        <f t="shared" si="6"/>
        <v>40</v>
      </c>
      <c r="O96" s="20">
        <v>5</v>
      </c>
      <c r="P96" s="20">
        <v>5</v>
      </c>
      <c r="Q96" s="20">
        <v>20</v>
      </c>
      <c r="R96" s="20">
        <v>10</v>
      </c>
      <c r="S96" s="20"/>
      <c r="T96" s="43"/>
    </row>
    <row r="97" spans="1:23">
      <c r="A97" s="42" t="s">
        <v>48</v>
      </c>
      <c r="B97" s="6">
        <v>7</v>
      </c>
      <c r="C97" s="6">
        <v>142.6</v>
      </c>
      <c r="D97" s="6">
        <v>61.5</v>
      </c>
      <c r="E97" s="6">
        <f t="shared" si="8"/>
        <v>7</v>
      </c>
      <c r="F97" s="7">
        <f t="shared" si="9"/>
        <v>142.6</v>
      </c>
      <c r="G97" s="8">
        <f t="shared" si="10"/>
        <v>361</v>
      </c>
      <c r="H97" s="8">
        <f t="shared" si="11"/>
        <v>271</v>
      </c>
      <c r="I97" s="5">
        <v>5</v>
      </c>
      <c r="J97" s="5">
        <v>5</v>
      </c>
      <c r="K97" s="5">
        <v>30</v>
      </c>
      <c r="L97" s="21">
        <f t="shared" si="5"/>
        <v>-13</v>
      </c>
      <c r="M97" s="8">
        <f t="shared" si="12"/>
        <v>0</v>
      </c>
      <c r="N97" s="8">
        <f t="shared" si="6"/>
        <v>40</v>
      </c>
      <c r="O97" s="20">
        <v>5</v>
      </c>
      <c r="P97" s="20">
        <v>5</v>
      </c>
      <c r="Q97" s="20">
        <v>20</v>
      </c>
      <c r="R97" s="20">
        <v>10</v>
      </c>
      <c r="S97" s="20"/>
      <c r="T97" s="43"/>
      <c r="U97" s="12"/>
      <c r="V97" s="12"/>
      <c r="W97" s="12"/>
    </row>
    <row r="98" spans="1:23">
      <c r="A98" s="64" t="s">
        <v>13</v>
      </c>
      <c r="B98" s="26">
        <v>67.2</v>
      </c>
      <c r="C98" s="26">
        <v>184.2</v>
      </c>
      <c r="D98" s="26">
        <v>54</v>
      </c>
      <c r="E98" s="26">
        <f t="shared" si="8"/>
        <v>67.2</v>
      </c>
      <c r="F98" s="27">
        <f t="shared" si="9"/>
        <v>184.2</v>
      </c>
      <c r="G98" s="28">
        <f t="shared" si="10"/>
        <v>410</v>
      </c>
      <c r="H98" s="28">
        <f t="shared" si="11"/>
        <v>308</v>
      </c>
      <c r="I98" s="29">
        <v>5</v>
      </c>
      <c r="J98" s="29">
        <v>5</v>
      </c>
      <c r="K98" s="29">
        <v>30</v>
      </c>
      <c r="L98" s="30">
        <f t="shared" si="5"/>
        <v>-9</v>
      </c>
      <c r="M98" s="28">
        <f t="shared" si="12"/>
        <v>0</v>
      </c>
      <c r="N98" s="28">
        <f t="shared" si="6"/>
        <v>40</v>
      </c>
      <c r="O98" s="31">
        <v>5</v>
      </c>
      <c r="P98" s="31">
        <v>5</v>
      </c>
      <c r="Q98" s="31">
        <v>20</v>
      </c>
      <c r="R98" s="31">
        <v>10</v>
      </c>
      <c r="S98" s="31">
        <v>25</v>
      </c>
      <c r="T98" s="65">
        <f>SUM(O98:S98)</f>
        <v>65</v>
      </c>
      <c r="U98" s="12"/>
      <c r="V98" s="12"/>
      <c r="W98" s="12"/>
    </row>
    <row r="99" spans="1:23">
      <c r="A99" s="42" t="s">
        <v>35</v>
      </c>
      <c r="B99" s="6">
        <v>224.9</v>
      </c>
      <c r="C99" s="6">
        <v>188.7</v>
      </c>
      <c r="D99" s="6">
        <v>67.5</v>
      </c>
      <c r="E99" s="6">
        <f t="shared" si="8"/>
        <v>224.9</v>
      </c>
      <c r="F99" s="7">
        <f t="shared" si="9"/>
        <v>188.7</v>
      </c>
      <c r="G99" s="8">
        <f t="shared" si="10"/>
        <v>415</v>
      </c>
      <c r="H99" s="8">
        <f t="shared" si="11"/>
        <v>311</v>
      </c>
      <c r="I99" s="5">
        <v>5</v>
      </c>
      <c r="J99" s="5">
        <v>5</v>
      </c>
      <c r="K99" s="5">
        <v>30</v>
      </c>
      <c r="L99" s="21">
        <f t="shared" si="5"/>
        <v>-9</v>
      </c>
      <c r="M99" s="8">
        <f t="shared" si="12"/>
        <v>0</v>
      </c>
      <c r="N99" s="8">
        <f t="shared" si="6"/>
        <v>40</v>
      </c>
      <c r="O99" s="20">
        <v>5</v>
      </c>
      <c r="P99" s="20">
        <v>5</v>
      </c>
      <c r="Q99" s="20">
        <v>20</v>
      </c>
      <c r="R99" s="20">
        <v>10</v>
      </c>
      <c r="S99" s="20"/>
      <c r="T99" s="43"/>
    </row>
    <row r="100" spans="1:23">
      <c r="A100" s="42" t="s">
        <v>10</v>
      </c>
      <c r="B100" s="6">
        <v>26.4</v>
      </c>
      <c r="C100" s="6">
        <v>195.7</v>
      </c>
      <c r="D100" s="6">
        <v>55</v>
      </c>
      <c r="E100" s="6">
        <f t="shared" si="8"/>
        <v>26.4</v>
      </c>
      <c r="F100" s="7">
        <f t="shared" si="9"/>
        <v>195.7</v>
      </c>
      <c r="G100" s="8">
        <f t="shared" si="10"/>
        <v>422</v>
      </c>
      <c r="H100" s="8">
        <f t="shared" si="11"/>
        <v>317</v>
      </c>
      <c r="I100" s="5">
        <v>5</v>
      </c>
      <c r="J100" s="5">
        <v>5</v>
      </c>
      <c r="K100" s="5">
        <v>30</v>
      </c>
      <c r="L100" s="21">
        <f t="shared" si="5"/>
        <v>-8</v>
      </c>
      <c r="M100" s="8">
        <f t="shared" si="12"/>
        <v>0</v>
      </c>
      <c r="N100" s="8">
        <f t="shared" si="6"/>
        <v>40</v>
      </c>
      <c r="O100" s="20">
        <v>5</v>
      </c>
      <c r="P100" s="20">
        <v>5</v>
      </c>
      <c r="Q100" s="20">
        <v>20</v>
      </c>
      <c r="R100" s="20">
        <v>10</v>
      </c>
      <c r="S100" s="20">
        <v>25</v>
      </c>
      <c r="T100" s="43">
        <f>SUM(O100:S100)</f>
        <v>65</v>
      </c>
      <c r="U100" s="12"/>
      <c r="V100" s="12"/>
      <c r="W100" s="12"/>
    </row>
    <row r="101" spans="1:23">
      <c r="A101" s="64" t="s">
        <v>12</v>
      </c>
      <c r="B101" s="26">
        <v>59</v>
      </c>
      <c r="C101" s="26">
        <v>201.6</v>
      </c>
      <c r="D101" s="26">
        <v>62.5</v>
      </c>
      <c r="E101" s="26">
        <f t="shared" si="8"/>
        <v>59</v>
      </c>
      <c r="F101" s="27">
        <f t="shared" si="9"/>
        <v>201.6</v>
      </c>
      <c r="G101" s="28">
        <f t="shared" si="10"/>
        <v>505</v>
      </c>
      <c r="H101" s="28">
        <f t="shared" si="11"/>
        <v>379</v>
      </c>
      <c r="I101" s="29">
        <v>5</v>
      </c>
      <c r="J101" s="29">
        <v>5</v>
      </c>
      <c r="K101" s="29">
        <v>30</v>
      </c>
      <c r="L101" s="30">
        <f t="shared" si="5"/>
        <v>-2</v>
      </c>
      <c r="M101" s="28">
        <f t="shared" si="12"/>
        <v>0</v>
      </c>
      <c r="N101" s="28">
        <f t="shared" si="6"/>
        <v>40</v>
      </c>
      <c r="O101" s="31">
        <v>5</v>
      </c>
      <c r="P101" s="31">
        <v>5</v>
      </c>
      <c r="Q101" s="31">
        <v>20</v>
      </c>
      <c r="R101" s="31">
        <v>10</v>
      </c>
      <c r="S101" s="31">
        <v>30</v>
      </c>
      <c r="T101" s="65">
        <f>SUM(O101:S101)</f>
        <v>70</v>
      </c>
      <c r="U101" s="12"/>
      <c r="V101" s="12"/>
      <c r="W101" s="12"/>
    </row>
    <row r="102" spans="1:23">
      <c r="A102" s="42" t="s">
        <v>5</v>
      </c>
      <c r="B102" s="6">
        <v>68.900000000000006</v>
      </c>
      <c r="C102" s="6">
        <v>203.4</v>
      </c>
      <c r="D102" s="6">
        <v>55.5</v>
      </c>
      <c r="E102" s="6">
        <f t="shared" si="8"/>
        <v>68.900000000000006</v>
      </c>
      <c r="F102" s="7">
        <f t="shared" si="9"/>
        <v>203.4</v>
      </c>
      <c r="G102" s="8">
        <f t="shared" si="10"/>
        <v>508</v>
      </c>
      <c r="H102" s="8">
        <f t="shared" si="11"/>
        <v>381</v>
      </c>
      <c r="I102" s="5">
        <v>5</v>
      </c>
      <c r="J102" s="5">
        <v>5</v>
      </c>
      <c r="K102" s="5">
        <v>30</v>
      </c>
      <c r="L102" s="21">
        <f t="shared" si="5"/>
        <v>-2</v>
      </c>
      <c r="M102" s="8">
        <f t="shared" si="12"/>
        <v>0</v>
      </c>
      <c r="N102" s="8">
        <f t="shared" si="6"/>
        <v>40</v>
      </c>
      <c r="O102" s="20">
        <v>5</v>
      </c>
      <c r="P102" s="20">
        <v>5</v>
      </c>
      <c r="Q102" s="20">
        <v>20</v>
      </c>
      <c r="R102" s="20">
        <v>10</v>
      </c>
      <c r="S102" s="20">
        <v>25</v>
      </c>
      <c r="T102" s="43">
        <f>SUM(O102:S102)</f>
        <v>65</v>
      </c>
    </row>
    <row r="103" spans="1:23">
      <c r="A103" s="42" t="s">
        <v>32</v>
      </c>
      <c r="B103" s="6">
        <v>140</v>
      </c>
      <c r="C103" s="6">
        <v>203.4</v>
      </c>
      <c r="D103" s="6">
        <v>60.5</v>
      </c>
      <c r="E103" s="6">
        <f t="shared" si="8"/>
        <v>140</v>
      </c>
      <c r="F103" s="7">
        <f t="shared" si="9"/>
        <v>203.4</v>
      </c>
      <c r="G103" s="8">
        <f t="shared" si="10"/>
        <v>508</v>
      </c>
      <c r="H103" s="8">
        <f t="shared" si="11"/>
        <v>381</v>
      </c>
      <c r="I103" s="5">
        <v>5</v>
      </c>
      <c r="J103" s="5">
        <v>5</v>
      </c>
      <c r="K103" s="5">
        <v>30</v>
      </c>
      <c r="L103" s="21">
        <f t="shared" si="5"/>
        <v>-2</v>
      </c>
      <c r="M103" s="8">
        <f t="shared" si="12"/>
        <v>0</v>
      </c>
      <c r="N103" s="8">
        <f t="shared" si="6"/>
        <v>40</v>
      </c>
      <c r="O103" s="20">
        <v>5</v>
      </c>
      <c r="P103" s="20">
        <v>5</v>
      </c>
      <c r="Q103" s="20">
        <v>20</v>
      </c>
      <c r="R103" s="20">
        <v>10</v>
      </c>
      <c r="S103" s="20">
        <v>25</v>
      </c>
      <c r="T103" s="43">
        <f>SUM(O103:S103)</f>
        <v>65</v>
      </c>
    </row>
    <row r="104" spans="1:23">
      <c r="A104" s="42" t="s">
        <v>50</v>
      </c>
      <c r="B104" s="6">
        <v>16</v>
      </c>
      <c r="C104" s="6">
        <v>204</v>
      </c>
      <c r="D104" s="6">
        <v>66</v>
      </c>
      <c r="E104" s="6">
        <f t="shared" si="8"/>
        <v>16</v>
      </c>
      <c r="F104" s="7">
        <f t="shared" si="9"/>
        <v>204</v>
      </c>
      <c r="G104" s="8">
        <f t="shared" si="10"/>
        <v>508</v>
      </c>
      <c r="H104" s="8">
        <f t="shared" si="11"/>
        <v>381</v>
      </c>
      <c r="I104" s="5">
        <v>5</v>
      </c>
      <c r="J104" s="5">
        <v>5</v>
      </c>
      <c r="K104" s="5">
        <v>30</v>
      </c>
      <c r="L104" s="21">
        <f t="shared" si="5"/>
        <v>-2</v>
      </c>
      <c r="M104" s="8">
        <f t="shared" si="12"/>
        <v>0</v>
      </c>
      <c r="N104" s="8">
        <f t="shared" si="6"/>
        <v>40</v>
      </c>
      <c r="O104" s="20">
        <v>5</v>
      </c>
      <c r="P104" s="20">
        <v>5</v>
      </c>
      <c r="Q104" s="20">
        <v>20</v>
      </c>
      <c r="R104" s="20">
        <v>10</v>
      </c>
      <c r="S104" s="20">
        <v>25</v>
      </c>
      <c r="T104" s="43">
        <f>SUM(O104:S104)</f>
        <v>65</v>
      </c>
    </row>
    <row r="105" spans="1:23">
      <c r="A105" s="42" t="s">
        <v>14</v>
      </c>
      <c r="B105" s="6">
        <v>245.9</v>
      </c>
      <c r="C105" s="6">
        <v>210.5</v>
      </c>
      <c r="D105" s="6">
        <v>69</v>
      </c>
      <c r="E105" s="6">
        <f t="shared" si="8"/>
        <v>245.9</v>
      </c>
      <c r="F105" s="7">
        <f t="shared" si="9"/>
        <v>210.5</v>
      </c>
      <c r="G105" s="8">
        <f t="shared" si="10"/>
        <v>517</v>
      </c>
      <c r="H105" s="8">
        <f t="shared" si="11"/>
        <v>388</v>
      </c>
      <c r="I105" s="5">
        <v>5</v>
      </c>
      <c r="J105" s="5">
        <v>5</v>
      </c>
      <c r="K105" s="5">
        <v>30</v>
      </c>
      <c r="L105" s="21">
        <f t="shared" si="5"/>
        <v>-1</v>
      </c>
      <c r="M105" s="8">
        <f t="shared" si="12"/>
        <v>0</v>
      </c>
      <c r="N105" s="8">
        <f t="shared" si="6"/>
        <v>40</v>
      </c>
      <c r="O105" s="20">
        <v>5</v>
      </c>
      <c r="P105" s="20">
        <v>5</v>
      </c>
      <c r="Q105" s="20">
        <v>20</v>
      </c>
      <c r="R105" s="20">
        <v>10</v>
      </c>
      <c r="S105" s="20"/>
      <c r="T105" s="43"/>
    </row>
    <row r="106" spans="1:23">
      <c r="A106" s="42" t="s">
        <v>40</v>
      </c>
      <c r="B106" s="6">
        <v>172.1</v>
      </c>
      <c r="C106" s="6">
        <v>212.5</v>
      </c>
      <c r="D106" s="6">
        <v>69</v>
      </c>
      <c r="E106" s="6">
        <f t="shared" si="8"/>
        <v>172.1</v>
      </c>
      <c r="F106" s="7">
        <f t="shared" si="9"/>
        <v>212.5</v>
      </c>
      <c r="G106" s="8">
        <f t="shared" si="10"/>
        <v>519</v>
      </c>
      <c r="H106" s="8">
        <f t="shared" si="11"/>
        <v>389</v>
      </c>
      <c r="I106" s="5">
        <v>5</v>
      </c>
      <c r="J106" s="5">
        <v>5</v>
      </c>
      <c r="K106" s="5">
        <v>30</v>
      </c>
      <c r="L106" s="21">
        <f t="shared" si="5"/>
        <v>-1</v>
      </c>
      <c r="M106" s="8">
        <f t="shared" si="12"/>
        <v>0</v>
      </c>
      <c r="N106" s="8">
        <f t="shared" si="6"/>
        <v>40</v>
      </c>
      <c r="O106" s="20">
        <v>5</v>
      </c>
      <c r="P106" s="20">
        <v>5</v>
      </c>
      <c r="Q106" s="20">
        <v>20</v>
      </c>
      <c r="R106" s="20">
        <v>10</v>
      </c>
      <c r="S106" s="20">
        <v>20</v>
      </c>
      <c r="T106" s="43">
        <f>SUM(O106:S106)</f>
        <v>60</v>
      </c>
    </row>
    <row r="107" spans="1:23" ht="14.25" thickBot="1">
      <c r="A107" s="44" t="s">
        <v>45</v>
      </c>
      <c r="B107" s="45">
        <v>89.6</v>
      </c>
      <c r="C107" s="45">
        <v>224.7</v>
      </c>
      <c r="D107" s="45">
        <v>66</v>
      </c>
      <c r="E107" s="45">
        <f t="shared" si="8"/>
        <v>89.6</v>
      </c>
      <c r="F107" s="46">
        <f t="shared" si="9"/>
        <v>224.7</v>
      </c>
      <c r="G107" s="47">
        <f t="shared" si="10"/>
        <v>534</v>
      </c>
      <c r="H107" s="47">
        <f t="shared" si="11"/>
        <v>401</v>
      </c>
      <c r="I107" s="48">
        <v>5</v>
      </c>
      <c r="J107" s="48">
        <v>5</v>
      </c>
      <c r="K107" s="48">
        <v>30</v>
      </c>
      <c r="L107" s="49">
        <f t="shared" si="5"/>
        <v>0</v>
      </c>
      <c r="M107" s="47">
        <f t="shared" si="12"/>
        <v>0</v>
      </c>
      <c r="N107" s="47">
        <f t="shared" si="6"/>
        <v>40</v>
      </c>
      <c r="O107" s="50">
        <v>5</v>
      </c>
      <c r="P107" s="50">
        <v>5</v>
      </c>
      <c r="Q107" s="50">
        <v>20</v>
      </c>
      <c r="R107" s="50">
        <v>10</v>
      </c>
      <c r="S107" s="50">
        <v>20</v>
      </c>
      <c r="T107" s="51">
        <f>SUM(O107:S107)</f>
        <v>60</v>
      </c>
    </row>
    <row r="108" spans="1:23">
      <c r="A108" s="33" t="s">
        <v>41</v>
      </c>
      <c r="B108" s="35">
        <v>208</v>
      </c>
      <c r="C108" s="35">
        <v>246.8</v>
      </c>
      <c r="D108" s="35">
        <v>79.5</v>
      </c>
      <c r="E108" s="35">
        <f t="shared" si="8"/>
        <v>208</v>
      </c>
      <c r="F108" s="36">
        <f t="shared" si="9"/>
        <v>246.8</v>
      </c>
      <c r="G108" s="37">
        <f t="shared" si="10"/>
        <v>559</v>
      </c>
      <c r="H108" s="37">
        <f t="shared" si="11"/>
        <v>419</v>
      </c>
      <c r="I108" s="38">
        <v>5</v>
      </c>
      <c r="J108" s="38">
        <v>5</v>
      </c>
      <c r="K108" s="38">
        <v>30</v>
      </c>
      <c r="L108" s="39">
        <f t="shared" si="5"/>
        <v>2</v>
      </c>
      <c r="M108" s="37">
        <f t="shared" si="12"/>
        <v>5</v>
      </c>
      <c r="N108" s="37">
        <f t="shared" si="6"/>
        <v>45</v>
      </c>
      <c r="O108" s="40">
        <v>5</v>
      </c>
      <c r="P108" s="40">
        <v>5</v>
      </c>
      <c r="Q108" s="40">
        <v>20</v>
      </c>
      <c r="R108" s="40">
        <v>10</v>
      </c>
      <c r="S108" s="40">
        <v>30</v>
      </c>
      <c r="T108" s="41">
        <f>SUM(O108:S108)</f>
        <v>70</v>
      </c>
    </row>
    <row r="109" spans="1:23">
      <c r="A109" s="42" t="s">
        <v>52</v>
      </c>
      <c r="B109" s="6">
        <v>24.5</v>
      </c>
      <c r="C109" s="6">
        <v>248.1</v>
      </c>
      <c r="D109" s="6">
        <v>66.5</v>
      </c>
      <c r="E109" s="6">
        <f t="shared" si="8"/>
        <v>24.5</v>
      </c>
      <c r="F109" s="7">
        <f t="shared" si="9"/>
        <v>248.1</v>
      </c>
      <c r="G109" s="8">
        <f t="shared" si="10"/>
        <v>561</v>
      </c>
      <c r="H109" s="8">
        <f t="shared" si="11"/>
        <v>421</v>
      </c>
      <c r="I109" s="5">
        <v>5</v>
      </c>
      <c r="J109" s="5">
        <v>5</v>
      </c>
      <c r="K109" s="5">
        <v>30</v>
      </c>
      <c r="L109" s="21">
        <f t="shared" si="5"/>
        <v>2</v>
      </c>
      <c r="M109" s="8">
        <f t="shared" si="12"/>
        <v>5</v>
      </c>
      <c r="N109" s="8">
        <f t="shared" si="6"/>
        <v>45</v>
      </c>
      <c r="O109" s="20">
        <v>5</v>
      </c>
      <c r="P109" s="20">
        <v>5</v>
      </c>
      <c r="Q109" s="20">
        <v>20</v>
      </c>
      <c r="R109" s="20">
        <v>10</v>
      </c>
      <c r="S109" s="20"/>
      <c r="T109" s="43"/>
    </row>
    <row r="110" spans="1:23">
      <c r="A110" s="42" t="s">
        <v>8</v>
      </c>
      <c r="B110" s="6">
        <v>36.9</v>
      </c>
      <c r="C110" s="6">
        <v>272.39999999999998</v>
      </c>
      <c r="D110" s="6">
        <v>66</v>
      </c>
      <c r="E110" s="6">
        <f t="shared" si="8"/>
        <v>36.9</v>
      </c>
      <c r="F110" s="7">
        <f t="shared" si="9"/>
        <v>272.39999999999998</v>
      </c>
      <c r="G110" s="8">
        <f t="shared" si="10"/>
        <v>588</v>
      </c>
      <c r="H110" s="8">
        <f t="shared" si="11"/>
        <v>441</v>
      </c>
      <c r="I110" s="5">
        <v>5</v>
      </c>
      <c r="J110" s="5">
        <v>5</v>
      </c>
      <c r="K110" s="5">
        <v>30</v>
      </c>
      <c r="L110" s="21">
        <f t="shared" si="5"/>
        <v>4</v>
      </c>
      <c r="M110" s="8">
        <f t="shared" si="12"/>
        <v>5</v>
      </c>
      <c r="N110" s="8">
        <f t="shared" si="6"/>
        <v>45</v>
      </c>
      <c r="O110" s="20">
        <v>5</v>
      </c>
      <c r="P110" s="20">
        <v>5</v>
      </c>
      <c r="Q110" s="20">
        <v>20</v>
      </c>
      <c r="R110" s="20">
        <v>10</v>
      </c>
      <c r="S110" s="20">
        <v>40</v>
      </c>
      <c r="T110" s="43">
        <f>SUM(O110:S110)</f>
        <v>80</v>
      </c>
    </row>
    <row r="111" spans="1:23">
      <c r="A111" s="42" t="s">
        <v>4</v>
      </c>
      <c r="B111" s="6">
        <v>85.5</v>
      </c>
      <c r="C111" s="6">
        <v>278.89999999999998</v>
      </c>
      <c r="D111" s="6">
        <v>68</v>
      </c>
      <c r="E111" s="6">
        <f t="shared" si="8"/>
        <v>85.5</v>
      </c>
      <c r="F111" s="7">
        <f t="shared" si="9"/>
        <v>278.89999999999998</v>
      </c>
      <c r="G111" s="8">
        <f t="shared" si="10"/>
        <v>595</v>
      </c>
      <c r="H111" s="8">
        <f t="shared" si="11"/>
        <v>446</v>
      </c>
      <c r="I111" s="5">
        <v>5</v>
      </c>
      <c r="J111" s="5">
        <v>5</v>
      </c>
      <c r="K111" s="5">
        <v>30</v>
      </c>
      <c r="L111" s="21">
        <f t="shared" si="5"/>
        <v>5</v>
      </c>
      <c r="M111" s="8">
        <f t="shared" si="12"/>
        <v>5</v>
      </c>
      <c r="N111" s="8">
        <f t="shared" si="6"/>
        <v>45</v>
      </c>
      <c r="O111" s="20">
        <v>5</v>
      </c>
      <c r="P111" s="20">
        <v>5</v>
      </c>
      <c r="Q111" s="20">
        <v>20</v>
      </c>
      <c r="R111" s="20">
        <v>10</v>
      </c>
      <c r="S111" s="20">
        <v>30</v>
      </c>
      <c r="T111" s="43">
        <f>SUM(O111:S111)</f>
        <v>70</v>
      </c>
    </row>
    <row r="112" spans="1:23" ht="14.25" thickBot="1">
      <c r="A112" s="44" t="s">
        <v>49</v>
      </c>
      <c r="B112" s="45">
        <v>170.7</v>
      </c>
      <c r="C112" s="45">
        <v>283.7</v>
      </c>
      <c r="D112" s="45">
        <v>74.5</v>
      </c>
      <c r="E112" s="45">
        <f t="shared" si="8"/>
        <v>170.7</v>
      </c>
      <c r="F112" s="46">
        <f t="shared" si="9"/>
        <v>283.7</v>
      </c>
      <c r="G112" s="47">
        <f t="shared" si="10"/>
        <v>600</v>
      </c>
      <c r="H112" s="47">
        <f t="shared" si="11"/>
        <v>450</v>
      </c>
      <c r="I112" s="48">
        <v>5</v>
      </c>
      <c r="J112" s="48">
        <v>5</v>
      </c>
      <c r="K112" s="48">
        <v>30</v>
      </c>
      <c r="L112" s="49">
        <f t="shared" si="5"/>
        <v>5</v>
      </c>
      <c r="M112" s="47">
        <f t="shared" si="12"/>
        <v>5</v>
      </c>
      <c r="N112" s="47">
        <f t="shared" si="6"/>
        <v>45</v>
      </c>
      <c r="O112" s="50">
        <v>5</v>
      </c>
      <c r="P112" s="50">
        <v>5</v>
      </c>
      <c r="Q112" s="50">
        <v>20</v>
      </c>
      <c r="R112" s="50">
        <v>10</v>
      </c>
      <c r="S112" s="50"/>
      <c r="T112" s="51"/>
      <c r="U112" s="12"/>
      <c r="V112" s="12"/>
      <c r="W112" s="12"/>
    </row>
    <row r="113" spans="1:23">
      <c r="A113" s="33" t="s">
        <v>47</v>
      </c>
      <c r="B113" s="35">
        <v>244</v>
      </c>
      <c r="C113" s="35">
        <v>318.39999999999998</v>
      </c>
      <c r="D113" s="35">
        <v>75</v>
      </c>
      <c r="E113" s="35">
        <f t="shared" si="8"/>
        <v>244</v>
      </c>
      <c r="F113" s="36">
        <f t="shared" si="9"/>
        <v>318.39999999999998</v>
      </c>
      <c r="G113" s="37">
        <f t="shared" si="10"/>
        <v>751</v>
      </c>
      <c r="H113" s="37">
        <f t="shared" si="11"/>
        <v>563</v>
      </c>
      <c r="I113" s="38">
        <v>5</v>
      </c>
      <c r="J113" s="38">
        <v>5</v>
      </c>
      <c r="K113" s="38">
        <v>30</v>
      </c>
      <c r="L113" s="39">
        <f t="shared" si="5"/>
        <v>16</v>
      </c>
      <c r="M113" s="37">
        <f t="shared" si="12"/>
        <v>20</v>
      </c>
      <c r="N113" s="37">
        <f t="shared" si="6"/>
        <v>60</v>
      </c>
      <c r="O113" s="40">
        <v>5</v>
      </c>
      <c r="P113" s="40">
        <v>5</v>
      </c>
      <c r="Q113" s="40">
        <v>20</v>
      </c>
      <c r="R113" s="40">
        <v>10</v>
      </c>
      <c r="S113" s="40"/>
      <c r="T113" s="41"/>
    </row>
    <row r="114" spans="1:23">
      <c r="A114" s="42" t="s">
        <v>38</v>
      </c>
      <c r="B114" s="6">
        <v>73</v>
      </c>
      <c r="C114" s="6">
        <v>331</v>
      </c>
      <c r="D114" s="6">
        <v>87.5</v>
      </c>
      <c r="E114" s="6">
        <f t="shared" si="8"/>
        <v>73</v>
      </c>
      <c r="F114" s="7">
        <f t="shared" si="9"/>
        <v>331</v>
      </c>
      <c r="G114" s="8">
        <f t="shared" si="10"/>
        <v>766</v>
      </c>
      <c r="H114" s="8">
        <f t="shared" si="11"/>
        <v>575</v>
      </c>
      <c r="I114" s="5">
        <v>5</v>
      </c>
      <c r="J114" s="5">
        <v>5</v>
      </c>
      <c r="K114" s="5">
        <v>30</v>
      </c>
      <c r="L114" s="21">
        <f t="shared" si="5"/>
        <v>18</v>
      </c>
      <c r="M114" s="8">
        <f t="shared" si="12"/>
        <v>20</v>
      </c>
      <c r="N114" s="8">
        <f t="shared" si="6"/>
        <v>60</v>
      </c>
      <c r="O114" s="20">
        <v>5</v>
      </c>
      <c r="P114" s="20">
        <v>5</v>
      </c>
      <c r="Q114" s="20">
        <v>20</v>
      </c>
      <c r="R114" s="20">
        <v>10</v>
      </c>
      <c r="S114" s="20"/>
      <c r="T114" s="43"/>
    </row>
    <row r="115" spans="1:23">
      <c r="A115" s="42" t="s">
        <v>64</v>
      </c>
      <c r="B115" s="6">
        <v>406</v>
      </c>
      <c r="C115" s="6">
        <v>337.4</v>
      </c>
      <c r="D115" s="6">
        <v>87</v>
      </c>
      <c r="E115" s="6">
        <f t="shared" si="8"/>
        <v>406</v>
      </c>
      <c r="F115" s="7">
        <f t="shared" si="9"/>
        <v>337.4</v>
      </c>
      <c r="G115" s="8">
        <f t="shared" si="10"/>
        <v>773</v>
      </c>
      <c r="H115" s="8">
        <f t="shared" si="11"/>
        <v>580</v>
      </c>
      <c r="I115" s="5">
        <v>5</v>
      </c>
      <c r="J115" s="5">
        <v>5</v>
      </c>
      <c r="K115" s="5">
        <v>30</v>
      </c>
      <c r="L115" s="21">
        <f t="shared" si="5"/>
        <v>18</v>
      </c>
      <c r="M115" s="8">
        <f t="shared" si="12"/>
        <v>20</v>
      </c>
      <c r="N115" s="8">
        <f t="shared" si="6"/>
        <v>60</v>
      </c>
      <c r="O115" s="20">
        <v>5</v>
      </c>
      <c r="P115" s="20">
        <v>5</v>
      </c>
      <c r="Q115" s="20">
        <v>20</v>
      </c>
      <c r="R115" s="20">
        <v>10</v>
      </c>
      <c r="S115" s="20"/>
      <c r="T115" s="43"/>
    </row>
    <row r="116" spans="1:23">
      <c r="A116" s="42" t="s">
        <v>6</v>
      </c>
      <c r="B116" s="6">
        <v>149.80000000000001</v>
      </c>
      <c r="C116" s="6">
        <v>340.9</v>
      </c>
      <c r="D116" s="6">
        <v>84.5</v>
      </c>
      <c r="E116" s="6">
        <f t="shared" si="8"/>
        <v>149.80000000000001</v>
      </c>
      <c r="F116" s="7">
        <f t="shared" si="9"/>
        <v>340.9</v>
      </c>
      <c r="G116" s="8">
        <f t="shared" si="10"/>
        <v>777</v>
      </c>
      <c r="H116" s="8">
        <f t="shared" si="11"/>
        <v>583</v>
      </c>
      <c r="I116" s="5">
        <v>5</v>
      </c>
      <c r="J116" s="5">
        <v>5</v>
      </c>
      <c r="K116" s="5">
        <v>30</v>
      </c>
      <c r="L116" s="21">
        <f t="shared" si="5"/>
        <v>18</v>
      </c>
      <c r="M116" s="8">
        <f t="shared" si="12"/>
        <v>20</v>
      </c>
      <c r="N116" s="8">
        <f t="shared" si="6"/>
        <v>60</v>
      </c>
      <c r="O116" s="20">
        <v>5</v>
      </c>
      <c r="P116" s="20">
        <v>5</v>
      </c>
      <c r="Q116" s="20">
        <v>20</v>
      </c>
      <c r="R116" s="20">
        <v>10</v>
      </c>
      <c r="S116" s="20">
        <v>45</v>
      </c>
      <c r="T116" s="43">
        <f>SUM(O116:S116)</f>
        <v>85</v>
      </c>
    </row>
    <row r="117" spans="1:23">
      <c r="A117" s="42" t="s">
        <v>9</v>
      </c>
      <c r="B117" s="6">
        <v>69.400000000000006</v>
      </c>
      <c r="C117" s="6">
        <v>350.4</v>
      </c>
      <c r="D117" s="6">
        <v>88.5</v>
      </c>
      <c r="E117" s="6">
        <f t="shared" si="8"/>
        <v>69.400000000000006</v>
      </c>
      <c r="F117" s="7">
        <f t="shared" si="9"/>
        <v>350.4</v>
      </c>
      <c r="G117" s="8">
        <f t="shared" si="10"/>
        <v>788</v>
      </c>
      <c r="H117" s="8">
        <f t="shared" si="11"/>
        <v>591</v>
      </c>
      <c r="I117" s="5">
        <v>5</v>
      </c>
      <c r="J117" s="5">
        <v>5</v>
      </c>
      <c r="K117" s="5">
        <v>30</v>
      </c>
      <c r="L117" s="21">
        <f t="shared" si="5"/>
        <v>19</v>
      </c>
      <c r="M117" s="8">
        <f t="shared" si="12"/>
        <v>20</v>
      </c>
      <c r="N117" s="8">
        <f t="shared" si="6"/>
        <v>60</v>
      </c>
      <c r="O117" s="20">
        <v>5</v>
      </c>
      <c r="P117" s="20">
        <v>5</v>
      </c>
      <c r="Q117" s="20">
        <v>20</v>
      </c>
      <c r="R117" s="20">
        <v>10</v>
      </c>
      <c r="S117" s="20">
        <v>40</v>
      </c>
      <c r="T117" s="43">
        <f>SUM(O117:S117)</f>
        <v>80</v>
      </c>
    </row>
    <row r="118" spans="1:23">
      <c r="A118" s="42" t="s">
        <v>59</v>
      </c>
      <c r="B118" s="6">
        <v>46.4</v>
      </c>
      <c r="C118" s="6">
        <v>355.2</v>
      </c>
      <c r="D118" s="6">
        <v>68</v>
      </c>
      <c r="E118" s="6">
        <f t="shared" si="8"/>
        <v>46.4</v>
      </c>
      <c r="F118" s="7">
        <f t="shared" si="9"/>
        <v>355.2</v>
      </c>
      <c r="G118" s="8">
        <f t="shared" si="10"/>
        <v>793</v>
      </c>
      <c r="H118" s="8">
        <f t="shared" si="11"/>
        <v>595</v>
      </c>
      <c r="I118" s="5">
        <v>5</v>
      </c>
      <c r="J118" s="5">
        <v>5</v>
      </c>
      <c r="K118" s="5">
        <v>30</v>
      </c>
      <c r="L118" s="21">
        <f t="shared" si="5"/>
        <v>20</v>
      </c>
      <c r="M118" s="8">
        <f t="shared" si="12"/>
        <v>20</v>
      </c>
      <c r="N118" s="8">
        <f t="shared" si="6"/>
        <v>60</v>
      </c>
      <c r="O118" s="20">
        <v>5</v>
      </c>
      <c r="P118" s="20">
        <v>5</v>
      </c>
      <c r="Q118" s="20">
        <v>20</v>
      </c>
      <c r="R118" s="20">
        <v>10</v>
      </c>
      <c r="S118" s="20"/>
      <c r="T118" s="43"/>
      <c r="U118" s="12"/>
      <c r="V118" s="12"/>
      <c r="W118" s="12"/>
    </row>
    <row r="119" spans="1:23">
      <c r="A119" s="42" t="s">
        <v>57</v>
      </c>
      <c r="B119" s="6">
        <v>68.5</v>
      </c>
      <c r="C119" s="6">
        <v>356.7</v>
      </c>
      <c r="D119" s="6">
        <v>69.5</v>
      </c>
      <c r="E119" s="6">
        <f t="shared" si="8"/>
        <v>68.5</v>
      </c>
      <c r="F119" s="7">
        <f t="shared" si="9"/>
        <v>356.7</v>
      </c>
      <c r="G119" s="8">
        <f t="shared" si="10"/>
        <v>795</v>
      </c>
      <c r="H119" s="8">
        <f t="shared" si="11"/>
        <v>596</v>
      </c>
      <c r="I119" s="5">
        <v>5</v>
      </c>
      <c r="J119" s="5">
        <v>5</v>
      </c>
      <c r="K119" s="5">
        <v>30</v>
      </c>
      <c r="L119" s="21">
        <f t="shared" si="5"/>
        <v>20</v>
      </c>
      <c r="M119" s="8">
        <f t="shared" si="12"/>
        <v>20</v>
      </c>
      <c r="N119" s="8">
        <f t="shared" si="6"/>
        <v>60</v>
      </c>
      <c r="O119" s="20">
        <v>5</v>
      </c>
      <c r="P119" s="20">
        <v>5</v>
      </c>
      <c r="Q119" s="20">
        <v>20</v>
      </c>
      <c r="R119" s="20">
        <v>10</v>
      </c>
      <c r="S119" s="20">
        <v>40</v>
      </c>
      <c r="T119" s="43">
        <f>SUM(O119:S119)</f>
        <v>80</v>
      </c>
    </row>
    <row r="120" spans="1:23" ht="14.25" thickBot="1">
      <c r="A120" s="44" t="s">
        <v>53</v>
      </c>
      <c r="B120" s="45">
        <v>170</v>
      </c>
      <c r="C120" s="45">
        <v>366</v>
      </c>
      <c r="D120" s="45">
        <v>87.5</v>
      </c>
      <c r="E120" s="45">
        <f t="shared" si="8"/>
        <v>170</v>
      </c>
      <c r="F120" s="46">
        <f t="shared" si="9"/>
        <v>366</v>
      </c>
      <c r="G120" s="47">
        <f t="shared" si="10"/>
        <v>805</v>
      </c>
      <c r="H120" s="47">
        <f t="shared" si="11"/>
        <v>604</v>
      </c>
      <c r="I120" s="48">
        <v>5</v>
      </c>
      <c r="J120" s="48">
        <v>5</v>
      </c>
      <c r="K120" s="48">
        <v>30</v>
      </c>
      <c r="L120" s="49">
        <f t="shared" si="5"/>
        <v>20</v>
      </c>
      <c r="M120" s="47">
        <f t="shared" si="12"/>
        <v>20</v>
      </c>
      <c r="N120" s="47">
        <f t="shared" si="6"/>
        <v>60</v>
      </c>
      <c r="O120" s="50">
        <v>5</v>
      </c>
      <c r="P120" s="50">
        <v>5</v>
      </c>
      <c r="Q120" s="50">
        <v>20</v>
      </c>
      <c r="R120" s="50">
        <v>10</v>
      </c>
      <c r="S120" s="50"/>
      <c r="T120" s="51"/>
    </row>
    <row r="121" spans="1:23" ht="14.25" thickBot="1">
      <c r="A121" s="52" t="s">
        <v>58</v>
      </c>
      <c r="B121" s="53">
        <v>49</v>
      </c>
      <c r="C121" s="53">
        <v>381.5</v>
      </c>
      <c r="D121" s="53">
        <v>87</v>
      </c>
      <c r="E121" s="53">
        <f t="shared" si="8"/>
        <v>49</v>
      </c>
      <c r="F121" s="54">
        <f t="shared" si="9"/>
        <v>381.5</v>
      </c>
      <c r="G121" s="55">
        <f t="shared" si="10"/>
        <v>822</v>
      </c>
      <c r="H121" s="55">
        <f t="shared" si="11"/>
        <v>617</v>
      </c>
      <c r="I121" s="56">
        <v>5</v>
      </c>
      <c r="J121" s="56">
        <v>5</v>
      </c>
      <c r="K121" s="56">
        <v>30</v>
      </c>
      <c r="L121" s="57">
        <f t="shared" si="5"/>
        <v>22</v>
      </c>
      <c r="M121" s="55">
        <f t="shared" si="12"/>
        <v>25</v>
      </c>
      <c r="N121" s="55">
        <f t="shared" si="6"/>
        <v>65</v>
      </c>
      <c r="O121" s="58">
        <v>5</v>
      </c>
      <c r="P121" s="58">
        <v>5</v>
      </c>
      <c r="Q121" s="58">
        <v>20</v>
      </c>
      <c r="R121" s="58">
        <v>10</v>
      </c>
      <c r="S121" s="58">
        <v>45</v>
      </c>
      <c r="T121" s="59">
        <f>SUM(O121:S121)</f>
        <v>85</v>
      </c>
      <c r="U121" s="12"/>
      <c r="V121" s="12"/>
      <c r="W121" s="12"/>
    </row>
    <row r="122" spans="1:23">
      <c r="A122" s="33" t="s">
        <v>63</v>
      </c>
      <c r="B122" s="35">
        <v>320</v>
      </c>
      <c r="C122" s="35">
        <v>401.9</v>
      </c>
      <c r="D122" s="35">
        <v>91</v>
      </c>
      <c r="E122" s="35">
        <f t="shared" si="8"/>
        <v>320</v>
      </c>
      <c r="F122" s="36">
        <f t="shared" si="9"/>
        <v>401.9</v>
      </c>
      <c r="G122" s="37">
        <f t="shared" si="10"/>
        <v>964</v>
      </c>
      <c r="H122" s="37">
        <f t="shared" si="11"/>
        <v>723</v>
      </c>
      <c r="I122" s="38">
        <v>5</v>
      </c>
      <c r="J122" s="38">
        <v>5</v>
      </c>
      <c r="K122" s="38">
        <v>30</v>
      </c>
      <c r="L122" s="39">
        <f t="shared" si="5"/>
        <v>32</v>
      </c>
      <c r="M122" s="37">
        <f t="shared" si="12"/>
        <v>35</v>
      </c>
      <c r="N122" s="37">
        <f t="shared" si="6"/>
        <v>75</v>
      </c>
      <c r="O122" s="40">
        <v>5</v>
      </c>
      <c r="P122" s="40">
        <v>5</v>
      </c>
      <c r="Q122" s="40">
        <v>20</v>
      </c>
      <c r="R122" s="40">
        <v>10</v>
      </c>
      <c r="S122" s="40"/>
      <c r="T122" s="41"/>
    </row>
    <row r="123" spans="1:23" ht="14.25" thickBot="1">
      <c r="A123" s="44" t="s">
        <v>2</v>
      </c>
      <c r="B123" s="45">
        <v>74</v>
      </c>
      <c r="C123" s="45">
        <v>418</v>
      </c>
      <c r="D123" s="45">
        <v>73.5</v>
      </c>
      <c r="E123" s="45">
        <f t="shared" si="8"/>
        <v>74</v>
      </c>
      <c r="F123" s="46">
        <f t="shared" si="9"/>
        <v>418</v>
      </c>
      <c r="G123" s="47">
        <f t="shared" si="10"/>
        <v>983</v>
      </c>
      <c r="H123" s="47">
        <f t="shared" si="11"/>
        <v>737</v>
      </c>
      <c r="I123" s="48">
        <v>5</v>
      </c>
      <c r="J123" s="48">
        <v>5</v>
      </c>
      <c r="K123" s="48">
        <v>30</v>
      </c>
      <c r="L123" s="49">
        <f t="shared" si="5"/>
        <v>34</v>
      </c>
      <c r="M123" s="47">
        <f t="shared" si="12"/>
        <v>35</v>
      </c>
      <c r="N123" s="47">
        <f t="shared" si="6"/>
        <v>75</v>
      </c>
      <c r="O123" s="50">
        <v>5</v>
      </c>
      <c r="P123" s="50">
        <v>5</v>
      </c>
      <c r="Q123" s="50">
        <v>20</v>
      </c>
      <c r="R123" s="50">
        <v>10</v>
      </c>
      <c r="S123" s="50">
        <v>40</v>
      </c>
      <c r="T123" s="51">
        <f>SUM(O123:S123)</f>
        <v>80</v>
      </c>
    </row>
    <row r="124" spans="1:23">
      <c r="A124" s="33" t="s">
        <v>55</v>
      </c>
      <c r="B124" s="35">
        <v>141</v>
      </c>
      <c r="C124" s="35">
        <v>464.3</v>
      </c>
      <c r="D124" s="35">
        <v>89</v>
      </c>
      <c r="E124" s="35">
        <f t="shared" si="8"/>
        <v>141</v>
      </c>
      <c r="F124" s="36">
        <f t="shared" si="9"/>
        <v>464.3</v>
      </c>
      <c r="G124" s="37">
        <f t="shared" si="10"/>
        <v>1036</v>
      </c>
      <c r="H124" s="37">
        <f t="shared" si="11"/>
        <v>777</v>
      </c>
      <c r="I124" s="38">
        <v>5</v>
      </c>
      <c r="J124" s="38">
        <v>5</v>
      </c>
      <c r="K124" s="38">
        <v>30</v>
      </c>
      <c r="L124" s="39">
        <f t="shared" si="5"/>
        <v>38</v>
      </c>
      <c r="M124" s="37">
        <f t="shared" si="12"/>
        <v>40</v>
      </c>
      <c r="N124" s="37">
        <f t="shared" si="6"/>
        <v>80</v>
      </c>
      <c r="O124" s="40">
        <v>5</v>
      </c>
      <c r="P124" s="40">
        <v>5</v>
      </c>
      <c r="Q124" s="40">
        <v>20</v>
      </c>
      <c r="R124" s="40">
        <v>10</v>
      </c>
      <c r="S124" s="40">
        <v>45</v>
      </c>
      <c r="T124" s="41">
        <f>SUM(O124:S124)</f>
        <v>85</v>
      </c>
    </row>
    <row r="125" spans="1:23">
      <c r="A125" s="42" t="s">
        <v>56</v>
      </c>
      <c r="B125" s="6">
        <v>199.7</v>
      </c>
      <c r="C125" s="6">
        <v>475.3</v>
      </c>
      <c r="D125" s="6">
        <v>96.5</v>
      </c>
      <c r="E125" s="6">
        <f t="shared" si="8"/>
        <v>199.7</v>
      </c>
      <c r="F125" s="7">
        <f t="shared" si="9"/>
        <v>475.3</v>
      </c>
      <c r="G125" s="8">
        <f t="shared" si="10"/>
        <v>1049</v>
      </c>
      <c r="H125" s="8">
        <f t="shared" si="11"/>
        <v>787</v>
      </c>
      <c r="I125" s="5">
        <v>5</v>
      </c>
      <c r="J125" s="5">
        <v>5</v>
      </c>
      <c r="K125" s="5">
        <v>30</v>
      </c>
      <c r="L125" s="21">
        <f t="shared" si="5"/>
        <v>39</v>
      </c>
      <c r="M125" s="8">
        <f t="shared" si="12"/>
        <v>40</v>
      </c>
      <c r="N125" s="8">
        <f t="shared" si="6"/>
        <v>80</v>
      </c>
      <c r="O125" s="20">
        <v>5</v>
      </c>
      <c r="P125" s="20">
        <v>5</v>
      </c>
      <c r="Q125" s="20">
        <v>20</v>
      </c>
      <c r="R125" s="20">
        <v>10</v>
      </c>
      <c r="S125" s="20"/>
      <c r="T125" s="43"/>
    </row>
    <row r="126" spans="1:23" ht="14.25" thickBot="1">
      <c r="A126" s="44" t="s">
        <v>54</v>
      </c>
      <c r="B126" s="45">
        <v>264.39999999999998</v>
      </c>
      <c r="C126" s="45">
        <v>489.9</v>
      </c>
      <c r="D126" s="45">
        <v>89.5</v>
      </c>
      <c r="E126" s="45">
        <f t="shared" si="8"/>
        <v>264.39999999999998</v>
      </c>
      <c r="F126" s="46">
        <f t="shared" si="9"/>
        <v>489.9</v>
      </c>
      <c r="G126" s="47">
        <f t="shared" si="10"/>
        <v>1065</v>
      </c>
      <c r="H126" s="47">
        <f t="shared" si="11"/>
        <v>799</v>
      </c>
      <c r="I126" s="48">
        <v>5</v>
      </c>
      <c r="J126" s="48">
        <v>5</v>
      </c>
      <c r="K126" s="48">
        <v>30</v>
      </c>
      <c r="L126" s="49">
        <f t="shared" si="5"/>
        <v>40</v>
      </c>
      <c r="M126" s="47">
        <f t="shared" si="12"/>
        <v>40</v>
      </c>
      <c r="N126" s="47">
        <f t="shared" si="6"/>
        <v>80</v>
      </c>
      <c r="O126" s="50">
        <v>5</v>
      </c>
      <c r="P126" s="50">
        <v>5</v>
      </c>
      <c r="Q126" s="50">
        <v>20</v>
      </c>
      <c r="R126" s="50">
        <v>10</v>
      </c>
      <c r="S126" s="50">
        <v>45</v>
      </c>
      <c r="T126" s="51">
        <f>SUM(O126:S126)</f>
        <v>85</v>
      </c>
    </row>
    <row r="127" spans="1:23" ht="14.25" thickBot="1">
      <c r="A127" s="66" t="s">
        <v>33</v>
      </c>
      <c r="B127" s="53">
        <v>713</v>
      </c>
      <c r="C127" s="53">
        <v>501.5</v>
      </c>
      <c r="D127" s="53">
        <v>111</v>
      </c>
      <c r="E127" s="53">
        <f t="shared" si="8"/>
        <v>713</v>
      </c>
      <c r="F127" s="54">
        <f t="shared" ref="F127:F128" si="13">ROUND(C127+$E$47*D127*(E127-B127)/100,1)</f>
        <v>501.5</v>
      </c>
      <c r="G127" s="55">
        <f t="shared" ref="G127:G128" si="14">ROUND(IF(AND(F127&lt;$J$54,F127&gt;=$J$53),$J$55,IF(AND(F127&lt;$I$54,F127&gt;=$I$53),$I$55,IF(AND(F127&lt;$H$54,F127&gt;=$H$53),$H$55,IF(AND(F127&lt;$G$54,F127&gt;=$G$53),$G$55,IF(AND(F127&lt;$F$54,F127&gt;=$F$53),$F$55,IF(F127&lt;$E$54,$E$55))))))*F127^0.5,0)</f>
        <v>1187</v>
      </c>
      <c r="H127" s="55">
        <f t="shared" ref="H127:H128" si="15">ROUND(G127*$D$57,0)</f>
        <v>890</v>
      </c>
      <c r="I127" s="56">
        <v>5</v>
      </c>
      <c r="J127" s="56">
        <v>5</v>
      </c>
      <c r="K127" s="56">
        <v>30</v>
      </c>
      <c r="L127" s="57">
        <f t="shared" si="5"/>
        <v>49</v>
      </c>
      <c r="M127" s="55">
        <f t="shared" ref="M127:M128" si="16">IF(L127&lt;=0,0,CEILING(L127,5))</f>
        <v>50</v>
      </c>
      <c r="N127" s="55">
        <f t="shared" si="6"/>
        <v>90</v>
      </c>
      <c r="O127" s="58">
        <v>5</v>
      </c>
      <c r="P127" s="58">
        <v>5</v>
      </c>
      <c r="Q127" s="58">
        <v>20</v>
      </c>
      <c r="R127" s="58">
        <v>10</v>
      </c>
      <c r="S127" s="58"/>
      <c r="T127" s="58"/>
    </row>
    <row r="128" spans="1:23">
      <c r="A128" s="25" t="s">
        <v>62</v>
      </c>
      <c r="B128" s="26">
        <v>154.9</v>
      </c>
      <c r="C128" s="26">
        <v>522.6</v>
      </c>
      <c r="D128" s="26">
        <v>81</v>
      </c>
      <c r="E128" s="26">
        <f t="shared" si="8"/>
        <v>154.9</v>
      </c>
      <c r="F128" s="27">
        <f t="shared" si="13"/>
        <v>522.6</v>
      </c>
      <c r="G128" s="28">
        <f t="shared" si="14"/>
        <v>1212</v>
      </c>
      <c r="H128" s="28">
        <f t="shared" si="15"/>
        <v>909</v>
      </c>
      <c r="I128" s="29">
        <v>5</v>
      </c>
      <c r="J128" s="29">
        <v>5</v>
      </c>
      <c r="K128" s="29">
        <v>30</v>
      </c>
      <c r="L128" s="30">
        <f t="shared" ref="L128" si="17">ROUND((H128-SUM(I128:K128)*10)/10,0)</f>
        <v>51</v>
      </c>
      <c r="M128" s="28">
        <f t="shared" si="16"/>
        <v>55</v>
      </c>
      <c r="N128" s="28">
        <f t="shared" ref="N128" si="18">I128+J128+K128+M128</f>
        <v>95</v>
      </c>
      <c r="O128" s="31">
        <v>5</v>
      </c>
      <c r="P128" s="31">
        <v>5</v>
      </c>
      <c r="Q128" s="31">
        <v>20</v>
      </c>
      <c r="R128" s="31">
        <v>10</v>
      </c>
      <c r="S128" s="31"/>
      <c r="T128" s="31"/>
    </row>
    <row r="130" spans="6:6">
      <c r="F130" s="10"/>
    </row>
  </sheetData>
  <sortState ref="A45:T111">
    <sortCondition ref="C45:C111"/>
  </sortState>
  <mergeCells count="107">
    <mergeCell ref="L61:M61"/>
    <mergeCell ref="A47:D48"/>
    <mergeCell ref="E47:F48"/>
    <mergeCell ref="A1:S1"/>
    <mergeCell ref="O60:T60"/>
    <mergeCell ref="C22:D22"/>
    <mergeCell ref="A22:B22"/>
    <mergeCell ref="C8:D8"/>
    <mergeCell ref="C9:D9"/>
    <mergeCell ref="A60:A62"/>
    <mergeCell ref="H60:H61"/>
    <mergeCell ref="G60:G61"/>
    <mergeCell ref="F60:F61"/>
    <mergeCell ref="E60:E61"/>
    <mergeCell ref="B60:B61"/>
    <mergeCell ref="C60:C61"/>
    <mergeCell ref="D60:D61"/>
    <mergeCell ref="B53:D54"/>
    <mergeCell ref="B55:D55"/>
    <mergeCell ref="A8:B8"/>
    <mergeCell ref="A9:B9"/>
    <mergeCell ref="B12:C12"/>
    <mergeCell ref="D12:E12"/>
    <mergeCell ref="C4:D4"/>
    <mergeCell ref="C5:D5"/>
    <mergeCell ref="C6:D6"/>
    <mergeCell ref="C7:D7"/>
    <mergeCell ref="A4:B4"/>
    <mergeCell ref="A5:B5"/>
    <mergeCell ref="A6:B6"/>
    <mergeCell ref="A7:B7"/>
    <mergeCell ref="I60:N60"/>
    <mergeCell ref="A25:B25"/>
    <mergeCell ref="C25:D25"/>
    <mergeCell ref="A26:B26"/>
    <mergeCell ref="C26:D26"/>
    <mergeCell ref="C23:D23"/>
    <mergeCell ref="H12:I12"/>
    <mergeCell ref="J12:K12"/>
    <mergeCell ref="A23:B23"/>
    <mergeCell ref="A24:B24"/>
    <mergeCell ref="C24:D24"/>
    <mergeCell ref="F12:G12"/>
    <mergeCell ref="A38:A41"/>
    <mergeCell ref="B29:C29"/>
    <mergeCell ref="B30:C30"/>
    <mergeCell ref="B33:C33"/>
    <mergeCell ref="B34:C34"/>
    <mergeCell ref="A31:A37"/>
    <mergeCell ref="B41:C41"/>
    <mergeCell ref="D29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B31:C32"/>
    <mergeCell ref="B38:C39"/>
    <mergeCell ref="K28:L28"/>
    <mergeCell ref="K29:L29"/>
    <mergeCell ref="K30:L30"/>
    <mergeCell ref="K31:L31"/>
    <mergeCell ref="K32:L32"/>
    <mergeCell ref="H39:I39"/>
    <mergeCell ref="H40:I40"/>
    <mergeCell ref="D28:G28"/>
    <mergeCell ref="B28:C28"/>
    <mergeCell ref="H28:I28"/>
    <mergeCell ref="B40:C40"/>
    <mergeCell ref="H36:I37"/>
    <mergeCell ref="H38:I38"/>
    <mergeCell ref="H31:I31"/>
    <mergeCell ref="H32:I32"/>
    <mergeCell ref="H33:I33"/>
    <mergeCell ref="B35:C35"/>
    <mergeCell ref="B36:C36"/>
    <mergeCell ref="B37:C37"/>
    <mergeCell ref="H41:I41"/>
    <mergeCell ref="H29:I30"/>
    <mergeCell ref="K38:L38"/>
    <mergeCell ref="K39:L39"/>
    <mergeCell ref="K40:L40"/>
    <mergeCell ref="K41:L41"/>
    <mergeCell ref="K42:L42"/>
    <mergeCell ref="K33:L33"/>
    <mergeCell ref="K34:L34"/>
    <mergeCell ref="K35:L35"/>
    <mergeCell ref="K36:L36"/>
    <mergeCell ref="K37:L37"/>
    <mergeCell ref="H34:I34"/>
    <mergeCell ref="H35:I35"/>
    <mergeCell ref="B44:C44"/>
    <mergeCell ref="D44:G44"/>
    <mergeCell ref="H43:L43"/>
    <mergeCell ref="H44:L44"/>
    <mergeCell ref="A43:A44"/>
    <mergeCell ref="B42:C42"/>
    <mergeCell ref="D42:G42"/>
    <mergeCell ref="H42:I42"/>
    <mergeCell ref="B43:C43"/>
    <mergeCell ref="D43:G43"/>
  </mergeCells>
  <phoneticPr fontId="1" type="noConversion"/>
  <pageMargins left="0.47244094488188981" right="0.47244094488188981" top="0.74803149606299213" bottom="0.74803149606299213" header="0" footer="0"/>
  <pageSetup paperSize="9" scale="90" orientation="landscape" r:id="rId1"/>
  <rowBreaks count="2" manualBreakCount="2">
    <brk id="26" max="19" man="1"/>
    <brk id="5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개정안</vt:lpstr>
      <vt:lpstr>개정안!Print_Area</vt:lpstr>
      <vt:lpstr>개정안!Print_Titles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lh-2012-01</dc:creator>
  <cp:lastModifiedBy>lh-2012-01</cp:lastModifiedBy>
  <cp:lastPrinted>2013-05-21T00:21:54Z</cp:lastPrinted>
  <dcterms:created xsi:type="dcterms:W3CDTF">2013-02-28T08:19:28Z</dcterms:created>
  <dcterms:modified xsi:type="dcterms:W3CDTF">2013-05-21T01:40:53Z</dcterms:modified>
</cp:coreProperties>
</file>