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수도정비 기본계획(변경) 수립 및 수도시설 기술진단 용역\07.보고서\160329\04.수도정비 기본계획 보고서(부록)\"/>
    </mc:Choice>
  </mc:AlternateContent>
  <bookViews>
    <workbookView xWindow="0" yWindow="0" windowWidth="29070" windowHeight="15870" tabRatio="790" activeTab="3"/>
  </bookViews>
  <sheets>
    <sheet name="1.1 과거인구" sheetId="53" r:id="rId1"/>
    <sheet name="1.2 인구증가율" sheetId="61" r:id="rId2"/>
    <sheet name="1.3 세대현황" sheetId="63" r:id="rId3"/>
    <sheet name="1.4 인구추이,인구이동,인구동태" sheetId="44" r:id="rId4"/>
    <sheet name="세대" sheetId="57" state="hidden" r:id="rId5"/>
    <sheet name="..............................." sheetId="60" state="hidden" r:id="rId6"/>
  </sheets>
  <definedNames>
    <definedName name="_xlnm.Print_Area" localSheetId="0">'1.1 과거인구'!$A$1:$M$32</definedName>
    <definedName name="_xlnm.Print_Area" localSheetId="1">'1.2 인구증가율'!$A$1:$N$30</definedName>
    <definedName name="_xlnm.Print_Area" localSheetId="2">'1.3 세대현황'!$A$1:$M$62</definedName>
    <definedName name="_xlnm.Print_Area" localSheetId="3">'1.4 인구추이,인구이동,인구동태'!$A$1:$K$16</definedName>
    <definedName name="_xlnm.Print_Area" localSheetId="4">세대!$A$1:$H$37</definedName>
  </definedNames>
  <calcPr calcId="152511"/>
  <fileRecoveryPr repairLoad="1"/>
</workbook>
</file>

<file path=xl/calcChain.xml><?xml version="1.0" encoding="utf-8"?>
<calcChain xmlns="http://schemas.openxmlformats.org/spreadsheetml/2006/main">
  <c r="F4" i="44" l="1"/>
  <c r="B5" i="44"/>
  <c r="B6" i="44"/>
  <c r="B7" i="44"/>
  <c r="B8" i="44"/>
  <c r="B9" i="44"/>
  <c r="B10" i="44"/>
  <c r="B11" i="44"/>
  <c r="B12" i="44"/>
  <c r="B13" i="44"/>
  <c r="B14" i="44"/>
  <c r="L46" i="63"/>
  <c r="F41" i="63"/>
  <c r="F40" i="63"/>
  <c r="L16" i="63"/>
  <c r="K16" i="63"/>
  <c r="J16" i="63"/>
  <c r="I16" i="63"/>
  <c r="H16" i="63"/>
  <c r="G16" i="63"/>
  <c r="F16" i="63"/>
  <c r="E16" i="63"/>
  <c r="D16" i="63"/>
  <c r="C16" i="63"/>
  <c r="L5" i="63"/>
  <c r="L4" i="63" s="1"/>
  <c r="K5" i="63"/>
  <c r="J5" i="63"/>
  <c r="I5" i="63"/>
  <c r="H5" i="63"/>
  <c r="H4" i="63" s="1"/>
  <c r="G5" i="63"/>
  <c r="G4" i="63" s="1"/>
  <c r="F5" i="63"/>
  <c r="E5" i="63"/>
  <c r="D5" i="63"/>
  <c r="D4" i="63" s="1"/>
  <c r="C5" i="63"/>
  <c r="K4" i="63"/>
  <c r="J4" i="63"/>
  <c r="I4" i="63"/>
  <c r="C4" i="63"/>
  <c r="D3" i="63"/>
  <c r="E3" i="63" s="1"/>
  <c r="F3" i="63" s="1"/>
  <c r="G3" i="63" s="1"/>
  <c r="H3" i="63" s="1"/>
  <c r="I3" i="63" s="1"/>
  <c r="J3" i="63" s="1"/>
  <c r="K3" i="63" s="1"/>
  <c r="L3" i="63" s="1"/>
  <c r="N14" i="61"/>
  <c r="M14" i="61"/>
  <c r="L14" i="61"/>
  <c r="M9" i="61"/>
  <c r="M8" i="61"/>
  <c r="F9" i="61"/>
  <c r="F8" i="61"/>
  <c r="M7" i="61"/>
  <c r="M6" i="61"/>
  <c r="M5" i="61"/>
  <c r="C5" i="61"/>
  <c r="E4" i="63" l="1"/>
  <c r="F4" i="63"/>
  <c r="L16" i="53" l="1"/>
  <c r="K16" i="53"/>
  <c r="J16" i="53"/>
  <c r="I16" i="53"/>
  <c r="F16" i="53"/>
  <c r="E16" i="53"/>
  <c r="D16" i="53"/>
  <c r="C16" i="53"/>
  <c r="L5" i="53"/>
  <c r="L4" i="53" s="1"/>
  <c r="K5" i="53"/>
  <c r="J5" i="53"/>
  <c r="J4" i="53" s="1"/>
  <c r="I5" i="53"/>
  <c r="I4" i="53" s="1"/>
  <c r="H5" i="53"/>
  <c r="H4" i="53" s="1"/>
  <c r="G5" i="53"/>
  <c r="G4" i="53" s="1"/>
  <c r="F5" i="53"/>
  <c r="F4" i="53" s="1"/>
  <c r="E5" i="53"/>
  <c r="E4" i="53" s="1"/>
  <c r="D5" i="53"/>
  <c r="D4" i="53" s="1"/>
  <c r="C5" i="53"/>
  <c r="K4" i="53"/>
  <c r="D3" i="53"/>
  <c r="E3" i="53" s="1"/>
  <c r="F3" i="53" s="1"/>
  <c r="G3" i="53" s="1"/>
  <c r="H3" i="53" s="1"/>
  <c r="I3" i="53" s="1"/>
  <c r="J3" i="53" s="1"/>
  <c r="K3" i="53" s="1"/>
  <c r="L3" i="53" s="1"/>
  <c r="C4" i="53" l="1"/>
  <c r="J14" i="44"/>
  <c r="K14" i="44" s="1"/>
  <c r="F14" i="44"/>
  <c r="J13" i="44"/>
  <c r="F13" i="44"/>
  <c r="G13" i="44" s="1"/>
  <c r="J12" i="44"/>
  <c r="F12" i="44"/>
  <c r="G12" i="44" s="1"/>
  <c r="J11" i="44"/>
  <c r="K11" i="44" s="1"/>
  <c r="F11" i="44"/>
  <c r="J10" i="44"/>
  <c r="K10" i="44" s="1"/>
  <c r="F10" i="44"/>
  <c r="J9" i="44"/>
  <c r="F9" i="44"/>
  <c r="J8" i="44"/>
  <c r="K8" i="44" s="1"/>
  <c r="F8" i="44"/>
  <c r="G8" i="44" s="1"/>
  <c r="J7" i="44"/>
  <c r="K7" i="44" s="1"/>
  <c r="F7" i="44"/>
  <c r="J6" i="44"/>
  <c r="K6" i="44" s="1"/>
  <c r="F6" i="44"/>
  <c r="J5" i="44"/>
  <c r="K5" i="44" s="1"/>
  <c r="F5" i="44"/>
  <c r="G5" i="44" s="1"/>
  <c r="K12" i="44" l="1"/>
  <c r="K9" i="44"/>
  <c r="K13" i="44"/>
  <c r="G9" i="44"/>
  <c r="G14" i="44"/>
  <c r="G6" i="44"/>
  <c r="G10" i="44"/>
  <c r="G7" i="44"/>
  <c r="G11" i="44"/>
  <c r="M46" i="63"/>
  <c r="G41" i="63"/>
  <c r="G40" i="63"/>
  <c r="M5" i="53"/>
  <c r="M5" i="63"/>
  <c r="G9" i="61" l="1"/>
  <c r="G8" i="61"/>
  <c r="H41" i="63" l="1"/>
  <c r="H40" i="63"/>
  <c r="N9" i="61"/>
  <c r="N8" i="61"/>
  <c r="N30" i="61"/>
  <c r="M30" i="61"/>
  <c r="N29" i="61"/>
  <c r="M29" i="61"/>
  <c r="N28" i="61"/>
  <c r="M28" i="61"/>
  <c r="N27" i="61"/>
  <c r="M27" i="61"/>
  <c r="N26" i="61"/>
  <c r="M26" i="61"/>
  <c r="N25" i="61"/>
  <c r="M25" i="61"/>
  <c r="N24" i="61"/>
  <c r="M24" i="61"/>
  <c r="N23" i="61"/>
  <c r="M23" i="61"/>
  <c r="N22" i="61"/>
  <c r="M22" i="61"/>
  <c r="N21" i="61"/>
  <c r="M21" i="61"/>
  <c r="N20" i="61"/>
  <c r="M20" i="61"/>
  <c r="N19" i="61"/>
  <c r="M19" i="61"/>
  <c r="N18" i="61"/>
  <c r="M18" i="61"/>
  <c r="N17" i="61"/>
  <c r="M17" i="61"/>
  <c r="N16" i="61"/>
  <c r="M16" i="61"/>
  <c r="N13" i="61"/>
  <c r="M13" i="61"/>
  <c r="N12" i="61"/>
  <c r="M12" i="61"/>
  <c r="N11" i="61"/>
  <c r="M11" i="61"/>
  <c r="N10" i="61"/>
  <c r="M10" i="61"/>
  <c r="H9" i="61"/>
  <c r="H8" i="61"/>
  <c r="D2" i="61"/>
  <c r="E2" i="61" s="1"/>
  <c r="F2" i="61" s="1"/>
  <c r="G2" i="61" s="1"/>
  <c r="H2" i="61" s="1"/>
  <c r="I2" i="61" s="1"/>
  <c r="J2" i="61" s="1"/>
  <c r="K2" i="61" s="1"/>
  <c r="D5" i="61"/>
  <c r="C6" i="61"/>
  <c r="D6" i="61"/>
  <c r="C7" i="61"/>
  <c r="D7" i="61"/>
  <c r="I8" i="61"/>
  <c r="J8" i="61"/>
  <c r="K8" i="61"/>
  <c r="I9" i="61"/>
  <c r="J9" i="61"/>
  <c r="K9" i="61"/>
  <c r="C10" i="61"/>
  <c r="D10" i="61"/>
  <c r="E10" i="61"/>
  <c r="F10" i="61"/>
  <c r="G10" i="61"/>
  <c r="H10" i="61"/>
  <c r="I10" i="61"/>
  <c r="J10" i="61"/>
  <c r="K10" i="61"/>
  <c r="C11" i="61"/>
  <c r="D11" i="61"/>
  <c r="E11" i="61"/>
  <c r="F11" i="61"/>
  <c r="G11" i="61"/>
  <c r="H11" i="61"/>
  <c r="I11" i="61"/>
  <c r="J11" i="61"/>
  <c r="K11" i="61"/>
  <c r="C12" i="61"/>
  <c r="D12" i="61"/>
  <c r="E12" i="61"/>
  <c r="F12" i="61"/>
  <c r="G12" i="61"/>
  <c r="H12" i="61"/>
  <c r="I12" i="61"/>
  <c r="J12" i="61"/>
  <c r="K12" i="61"/>
  <c r="C13" i="61"/>
  <c r="D13" i="61"/>
  <c r="E13" i="61"/>
  <c r="F13" i="61"/>
  <c r="G13" i="61"/>
  <c r="H13" i="61"/>
  <c r="I13" i="61"/>
  <c r="J13" i="61"/>
  <c r="K13" i="61"/>
  <c r="H15" i="61"/>
  <c r="C16" i="61"/>
  <c r="D16" i="61"/>
  <c r="E16" i="61"/>
  <c r="F16" i="61"/>
  <c r="G16" i="61"/>
  <c r="H16" i="61"/>
  <c r="I16" i="61"/>
  <c r="J16" i="61"/>
  <c r="K16" i="61"/>
  <c r="C17" i="61"/>
  <c r="D17" i="61"/>
  <c r="E17" i="61"/>
  <c r="F17" i="61"/>
  <c r="G17" i="61"/>
  <c r="H17" i="61"/>
  <c r="I17" i="61"/>
  <c r="J17" i="61"/>
  <c r="K17" i="61"/>
  <c r="C18" i="61"/>
  <c r="D18" i="61"/>
  <c r="E18" i="61"/>
  <c r="F18" i="61"/>
  <c r="G18" i="61"/>
  <c r="H18" i="61"/>
  <c r="I18" i="61"/>
  <c r="J18" i="61"/>
  <c r="K18" i="61"/>
  <c r="C19" i="61"/>
  <c r="D19" i="61"/>
  <c r="E19" i="61"/>
  <c r="F19" i="61"/>
  <c r="G19" i="61"/>
  <c r="H19" i="61"/>
  <c r="I19" i="61"/>
  <c r="J19" i="61"/>
  <c r="K19" i="61"/>
  <c r="C20" i="61"/>
  <c r="D20" i="61"/>
  <c r="E20" i="61"/>
  <c r="F20" i="61"/>
  <c r="G20" i="61"/>
  <c r="H20" i="61"/>
  <c r="I20" i="61"/>
  <c r="J20" i="61"/>
  <c r="K20" i="61"/>
  <c r="C21" i="61"/>
  <c r="D21" i="61"/>
  <c r="E21" i="61"/>
  <c r="F21" i="61"/>
  <c r="G21" i="61"/>
  <c r="H21" i="61"/>
  <c r="I21" i="61"/>
  <c r="J21" i="61"/>
  <c r="K21" i="61"/>
  <c r="C22" i="61"/>
  <c r="D22" i="61"/>
  <c r="E22" i="61"/>
  <c r="F22" i="61"/>
  <c r="G22" i="61"/>
  <c r="H22" i="61"/>
  <c r="I22" i="61"/>
  <c r="J22" i="61"/>
  <c r="K22" i="61"/>
  <c r="C23" i="61"/>
  <c r="D23" i="61"/>
  <c r="E23" i="61"/>
  <c r="F23" i="61"/>
  <c r="G23" i="61"/>
  <c r="H23" i="61"/>
  <c r="I23" i="61"/>
  <c r="J23" i="61"/>
  <c r="K23" i="61"/>
  <c r="C24" i="61"/>
  <c r="D24" i="61"/>
  <c r="E24" i="61"/>
  <c r="F24" i="61"/>
  <c r="G24" i="61"/>
  <c r="H24" i="61"/>
  <c r="I24" i="61"/>
  <c r="J24" i="61"/>
  <c r="K24" i="61"/>
  <c r="C25" i="61"/>
  <c r="D25" i="61"/>
  <c r="E25" i="61"/>
  <c r="F25" i="61"/>
  <c r="G25" i="61"/>
  <c r="H25" i="61"/>
  <c r="I25" i="61"/>
  <c r="J25" i="61"/>
  <c r="K25" i="61"/>
  <c r="C26" i="61"/>
  <c r="D26" i="61"/>
  <c r="E26" i="61"/>
  <c r="F26" i="61"/>
  <c r="G26" i="61"/>
  <c r="H26" i="61"/>
  <c r="I26" i="61"/>
  <c r="J26" i="61"/>
  <c r="K26" i="61"/>
  <c r="C27" i="61"/>
  <c r="D27" i="61"/>
  <c r="E27" i="61"/>
  <c r="F27" i="61"/>
  <c r="G27" i="61"/>
  <c r="H27" i="61"/>
  <c r="I27" i="61"/>
  <c r="J27" i="61"/>
  <c r="K27" i="61"/>
  <c r="C28" i="61"/>
  <c r="D28" i="61"/>
  <c r="E28" i="61"/>
  <c r="F28" i="61"/>
  <c r="G28" i="61"/>
  <c r="H28" i="61"/>
  <c r="I28" i="61"/>
  <c r="J28" i="61"/>
  <c r="K28" i="61"/>
  <c r="C29" i="61"/>
  <c r="D29" i="61"/>
  <c r="E29" i="61"/>
  <c r="F29" i="61"/>
  <c r="G29" i="61"/>
  <c r="H29" i="61"/>
  <c r="I29" i="61"/>
  <c r="J29" i="61"/>
  <c r="K29" i="61"/>
  <c r="C30" i="61"/>
  <c r="D30" i="61"/>
  <c r="E30" i="61"/>
  <c r="F30" i="61"/>
  <c r="G30" i="61"/>
  <c r="H30" i="61"/>
  <c r="I30" i="61"/>
  <c r="J30" i="61"/>
  <c r="K30" i="61"/>
  <c r="I15" i="61" l="1"/>
  <c r="J15" i="61"/>
  <c r="J4" i="61"/>
  <c r="C4" i="61"/>
  <c r="K4" i="61"/>
  <c r="K15" i="61"/>
  <c r="D4" i="61"/>
  <c r="E4" i="61"/>
  <c r="C15" i="61"/>
  <c r="F4" i="61"/>
  <c r="D15" i="61"/>
  <c r="G4" i="61"/>
  <c r="E15" i="61"/>
  <c r="H4" i="61"/>
  <c r="F15" i="61"/>
  <c r="G15" i="61"/>
  <c r="I4" i="61"/>
  <c r="I3" i="61" l="1"/>
  <c r="C3" i="61"/>
  <c r="E3" i="61"/>
  <c r="H3" i="61"/>
  <c r="F3" i="61"/>
  <c r="D3" i="61"/>
  <c r="J3" i="61"/>
  <c r="G3" i="61"/>
  <c r="K3" i="61"/>
  <c r="M45" i="63"/>
  <c r="L45" i="63"/>
  <c r="K45" i="63"/>
  <c r="J45" i="63"/>
  <c r="I45" i="63"/>
  <c r="H45" i="63"/>
  <c r="G45" i="63"/>
  <c r="F45" i="63"/>
  <c r="E45" i="63"/>
  <c r="D45" i="63"/>
  <c r="C45" i="63"/>
  <c r="C48" i="63"/>
  <c r="D48" i="63"/>
  <c r="E48" i="63"/>
  <c r="F48" i="63"/>
  <c r="G48" i="63"/>
  <c r="H48" i="63"/>
  <c r="I48" i="63"/>
  <c r="J48" i="63"/>
  <c r="K48" i="63"/>
  <c r="L48" i="63"/>
  <c r="M48" i="63"/>
  <c r="C49" i="63"/>
  <c r="D49" i="63"/>
  <c r="E49" i="63"/>
  <c r="F49" i="63"/>
  <c r="G49" i="63"/>
  <c r="H49" i="63"/>
  <c r="I49" i="63"/>
  <c r="J49" i="63"/>
  <c r="K49" i="63"/>
  <c r="L49" i="63"/>
  <c r="M49" i="63"/>
  <c r="C50" i="63"/>
  <c r="D50" i="63"/>
  <c r="E50" i="63"/>
  <c r="F50" i="63"/>
  <c r="G50" i="63"/>
  <c r="H50" i="63"/>
  <c r="I50" i="63"/>
  <c r="J50" i="63"/>
  <c r="K50" i="63"/>
  <c r="L50" i="63"/>
  <c r="M50" i="63"/>
  <c r="C51" i="63"/>
  <c r="D51" i="63"/>
  <c r="E51" i="63"/>
  <c r="F51" i="63"/>
  <c r="G51" i="63"/>
  <c r="H51" i="63"/>
  <c r="I51" i="63"/>
  <c r="J51" i="63"/>
  <c r="K51" i="63"/>
  <c r="L51" i="63"/>
  <c r="M51" i="63"/>
  <c r="C52" i="63"/>
  <c r="D52" i="63"/>
  <c r="E52" i="63"/>
  <c r="F52" i="63"/>
  <c r="G52" i="63"/>
  <c r="H52" i="63"/>
  <c r="I52" i="63"/>
  <c r="J52" i="63"/>
  <c r="K52" i="63"/>
  <c r="L52" i="63"/>
  <c r="M52" i="63"/>
  <c r="C53" i="63"/>
  <c r="D53" i="63"/>
  <c r="E53" i="63"/>
  <c r="F53" i="63"/>
  <c r="G53" i="63"/>
  <c r="H53" i="63"/>
  <c r="I53" i="63"/>
  <c r="J53" i="63"/>
  <c r="K53" i="63"/>
  <c r="L53" i="63"/>
  <c r="M53" i="63"/>
  <c r="C54" i="63"/>
  <c r="D54" i="63"/>
  <c r="E54" i="63"/>
  <c r="F54" i="63"/>
  <c r="G54" i="63"/>
  <c r="H54" i="63"/>
  <c r="I54" i="63"/>
  <c r="J54" i="63"/>
  <c r="K54" i="63"/>
  <c r="L54" i="63"/>
  <c r="M54" i="63"/>
  <c r="C55" i="63"/>
  <c r="D55" i="63"/>
  <c r="E55" i="63"/>
  <c r="F55" i="63"/>
  <c r="G55" i="63"/>
  <c r="H55" i="63"/>
  <c r="I55" i="63"/>
  <c r="J55" i="63"/>
  <c r="K55" i="63"/>
  <c r="L55" i="63"/>
  <c r="M55" i="63"/>
  <c r="C56" i="63"/>
  <c r="D56" i="63"/>
  <c r="E56" i="63"/>
  <c r="F56" i="63"/>
  <c r="G56" i="63"/>
  <c r="H56" i="63"/>
  <c r="I56" i="63"/>
  <c r="J56" i="63"/>
  <c r="K56" i="63"/>
  <c r="L56" i="63"/>
  <c r="M56" i="63"/>
  <c r="D34" i="63"/>
  <c r="E34" i="63" s="1"/>
  <c r="F34" i="63" s="1"/>
  <c r="G34" i="63" s="1"/>
  <c r="H34" i="63" s="1"/>
  <c r="I34" i="63" s="1"/>
  <c r="J34" i="63" s="1"/>
  <c r="K34" i="63" s="1"/>
  <c r="L34" i="63" s="1"/>
  <c r="M34" i="63" s="1"/>
  <c r="M3" i="63"/>
  <c r="L13" i="61"/>
  <c r="L2" i="61"/>
  <c r="C37" i="63" l="1"/>
  <c r="D37" i="63"/>
  <c r="E37" i="63"/>
  <c r="C38" i="63"/>
  <c r="D38" i="63"/>
  <c r="E38" i="63"/>
  <c r="C39" i="63"/>
  <c r="D39" i="63"/>
  <c r="E39" i="63"/>
  <c r="I40" i="63"/>
  <c r="J40" i="63"/>
  <c r="K40" i="63"/>
  <c r="L40" i="63"/>
  <c r="M40" i="63"/>
  <c r="I41" i="63"/>
  <c r="J41" i="63"/>
  <c r="K41" i="63"/>
  <c r="L41" i="63"/>
  <c r="M41" i="63"/>
  <c r="C42" i="63"/>
  <c r="D42" i="63"/>
  <c r="E42" i="63"/>
  <c r="F42" i="63"/>
  <c r="G42" i="63"/>
  <c r="H42" i="63"/>
  <c r="I42" i="63"/>
  <c r="J42" i="63"/>
  <c r="K42" i="63"/>
  <c r="L42" i="63"/>
  <c r="M42" i="63"/>
  <c r="C43" i="63"/>
  <c r="D43" i="63"/>
  <c r="E43" i="63"/>
  <c r="F43" i="63"/>
  <c r="G43" i="63"/>
  <c r="H43" i="63"/>
  <c r="I43" i="63"/>
  <c r="J43" i="63"/>
  <c r="K43" i="63"/>
  <c r="L43" i="63"/>
  <c r="M43" i="63"/>
  <c r="C44" i="63"/>
  <c r="D44" i="63"/>
  <c r="E44" i="63"/>
  <c r="F44" i="63"/>
  <c r="G44" i="63"/>
  <c r="H44" i="63"/>
  <c r="I44" i="63"/>
  <c r="J44" i="63"/>
  <c r="K44" i="63"/>
  <c r="L44" i="63"/>
  <c r="M44" i="63"/>
  <c r="C57" i="63"/>
  <c r="D57" i="63"/>
  <c r="E57" i="63"/>
  <c r="F57" i="63"/>
  <c r="G57" i="63"/>
  <c r="H57" i="63"/>
  <c r="I57" i="63"/>
  <c r="J57" i="63"/>
  <c r="K57" i="63"/>
  <c r="L57" i="63"/>
  <c r="M57" i="63"/>
  <c r="C58" i="63"/>
  <c r="D58" i="63"/>
  <c r="E58" i="63"/>
  <c r="F58" i="63"/>
  <c r="G58" i="63"/>
  <c r="H58" i="63"/>
  <c r="I58" i="63"/>
  <c r="J58" i="63"/>
  <c r="K58" i="63"/>
  <c r="L58" i="63"/>
  <c r="M58" i="63"/>
  <c r="C59" i="63"/>
  <c r="D59" i="63"/>
  <c r="E59" i="63"/>
  <c r="F59" i="63"/>
  <c r="G59" i="63"/>
  <c r="H59" i="63"/>
  <c r="I59" i="63"/>
  <c r="J59" i="63"/>
  <c r="K59" i="63"/>
  <c r="L59" i="63"/>
  <c r="M59" i="63"/>
  <c r="C60" i="63"/>
  <c r="D60" i="63"/>
  <c r="E60" i="63"/>
  <c r="F60" i="63"/>
  <c r="G60" i="63"/>
  <c r="H60" i="63"/>
  <c r="I60" i="63"/>
  <c r="J60" i="63"/>
  <c r="K60" i="63"/>
  <c r="L60" i="63"/>
  <c r="M60" i="63"/>
  <c r="C61" i="63"/>
  <c r="D61" i="63"/>
  <c r="E61" i="63"/>
  <c r="F61" i="63"/>
  <c r="G61" i="63"/>
  <c r="H61" i="63"/>
  <c r="I61" i="63"/>
  <c r="J61" i="63"/>
  <c r="K61" i="63"/>
  <c r="L61" i="63"/>
  <c r="M61" i="63"/>
  <c r="C62" i="63"/>
  <c r="D62" i="63"/>
  <c r="E62" i="63"/>
  <c r="F62" i="63"/>
  <c r="G62" i="63"/>
  <c r="H62" i="63"/>
  <c r="I62" i="63"/>
  <c r="J62" i="63"/>
  <c r="K62" i="63"/>
  <c r="L62" i="63"/>
  <c r="M62" i="63"/>
  <c r="I47" i="63"/>
  <c r="J47" i="63"/>
  <c r="M16" i="63"/>
  <c r="M4" i="63" s="1"/>
  <c r="N6" i="61"/>
  <c r="N7" i="61"/>
  <c r="N5" i="61"/>
  <c r="L16" i="61" l="1"/>
  <c r="L17" i="61"/>
  <c r="L18" i="61"/>
  <c r="L19" i="61"/>
  <c r="L20" i="61"/>
  <c r="L21" i="61"/>
  <c r="L22" i="61"/>
  <c r="L23" i="61"/>
  <c r="L24" i="61"/>
  <c r="L25" i="61"/>
  <c r="L26" i="61"/>
  <c r="L27" i="61"/>
  <c r="L28" i="61"/>
  <c r="L29" i="61"/>
  <c r="L30" i="61"/>
  <c r="L8" i="61"/>
  <c r="L9" i="61"/>
  <c r="L10" i="61"/>
  <c r="L11" i="61"/>
  <c r="L12" i="61"/>
  <c r="L47" i="63" l="1"/>
  <c r="H47" i="63"/>
  <c r="G47" i="63"/>
  <c r="E47" i="63"/>
  <c r="D47" i="63"/>
  <c r="C47" i="63"/>
  <c r="L36" i="63"/>
  <c r="K36" i="63"/>
  <c r="I36" i="63"/>
  <c r="G36" i="63"/>
  <c r="F36" i="63"/>
  <c r="E36" i="63"/>
  <c r="D36" i="63"/>
  <c r="C36" i="63"/>
  <c r="L4" i="61"/>
  <c r="M16" i="53"/>
  <c r="G27" i="57"/>
  <c r="G26" i="57"/>
  <c r="G24" i="57"/>
  <c r="F3" i="57"/>
  <c r="E3" i="57" s="1"/>
  <c r="D3" i="57" s="1"/>
  <c r="C3" i="57" s="1"/>
  <c r="B3" i="57" s="1"/>
  <c r="A4" i="57"/>
  <c r="A19" i="57" s="1"/>
  <c r="B4" i="57"/>
  <c r="C4" i="57"/>
  <c r="D4" i="57"/>
  <c r="E4" i="57"/>
  <c r="F4" i="57"/>
  <c r="G4" i="57"/>
  <c r="A5" i="57"/>
  <c r="A20" i="57" s="1"/>
  <c r="H5" i="57"/>
  <c r="A6" i="57"/>
  <c r="A21" i="57" s="1"/>
  <c r="H6" i="57"/>
  <c r="A7" i="57"/>
  <c r="A22" i="57" s="1"/>
  <c r="H7" i="57"/>
  <c r="A8" i="57"/>
  <c r="A23" i="57" s="1"/>
  <c r="H8" i="57"/>
  <c r="A9" i="57"/>
  <c r="A24" i="57" s="1"/>
  <c r="H9" i="57"/>
  <c r="A10" i="57"/>
  <c r="A25" i="57" s="1"/>
  <c r="H10" i="57"/>
  <c r="A11" i="57"/>
  <c r="A26" i="57" s="1"/>
  <c r="H11" i="57"/>
  <c r="A12" i="57"/>
  <c r="A27" i="57" s="1"/>
  <c r="H12" i="57"/>
  <c r="A13" i="57"/>
  <c r="A28" i="57" s="1"/>
  <c r="H13" i="57"/>
  <c r="A14" i="57"/>
  <c r="A29" i="57" s="1"/>
  <c r="H14" i="57"/>
  <c r="A15" i="57"/>
  <c r="A30" i="57" s="1"/>
  <c r="H15" i="57"/>
  <c r="F18" i="57"/>
  <c r="E18" i="57" s="1"/>
  <c r="D18" i="57" s="1"/>
  <c r="C18" i="57" s="1"/>
  <c r="B18" i="57" s="1"/>
  <c r="B20" i="57"/>
  <c r="C20" i="57"/>
  <c r="D20" i="57"/>
  <c r="E20" i="57"/>
  <c r="F20" i="57"/>
  <c r="B21" i="57"/>
  <c r="C21" i="57"/>
  <c r="D21" i="57"/>
  <c r="E21" i="57"/>
  <c r="F21" i="57"/>
  <c r="G21" i="57"/>
  <c r="B22" i="57"/>
  <c r="C22" i="57"/>
  <c r="D22" i="57"/>
  <c r="E22" i="57"/>
  <c r="F22" i="57"/>
  <c r="G22" i="57"/>
  <c r="B23" i="57"/>
  <c r="C23" i="57"/>
  <c r="D23" i="57"/>
  <c r="E23" i="57"/>
  <c r="F23" i="57"/>
  <c r="G23" i="57"/>
  <c r="B24" i="57"/>
  <c r="C24" i="57"/>
  <c r="H24" i="57" s="1"/>
  <c r="D24" i="57"/>
  <c r="E24" i="57"/>
  <c r="F24" i="57"/>
  <c r="B25" i="57"/>
  <c r="C25" i="57"/>
  <c r="D25" i="57"/>
  <c r="E25" i="57"/>
  <c r="F25" i="57"/>
  <c r="G25" i="57"/>
  <c r="B26" i="57"/>
  <c r="C26" i="57"/>
  <c r="D26" i="57"/>
  <c r="E26" i="57"/>
  <c r="F26" i="57"/>
  <c r="B27" i="57"/>
  <c r="C27" i="57"/>
  <c r="H27" i="57" s="1"/>
  <c r="D27" i="57"/>
  <c r="E27" i="57"/>
  <c r="F27" i="57"/>
  <c r="B28" i="57"/>
  <c r="C28" i="57"/>
  <c r="D28" i="57"/>
  <c r="E28" i="57"/>
  <c r="F28" i="57"/>
  <c r="G28" i="57"/>
  <c r="B29" i="57"/>
  <c r="C29" i="57"/>
  <c r="D29" i="57"/>
  <c r="E29" i="57"/>
  <c r="F29" i="57"/>
  <c r="G29" i="57"/>
  <c r="B30" i="57"/>
  <c r="C30" i="57"/>
  <c r="D30" i="57"/>
  <c r="E30" i="57"/>
  <c r="F30" i="57"/>
  <c r="G30" i="57"/>
  <c r="J15" i="44"/>
  <c r="F15" i="44"/>
  <c r="G20" i="57"/>
  <c r="N15" i="61" l="1"/>
  <c r="M15" i="61"/>
  <c r="H28" i="57"/>
  <c r="H25" i="57"/>
  <c r="H23" i="57"/>
  <c r="H22" i="57"/>
  <c r="K15" i="44"/>
  <c r="H30" i="57"/>
  <c r="H21" i="57"/>
  <c r="M47" i="63"/>
  <c r="M36" i="63"/>
  <c r="K47" i="63"/>
  <c r="F47" i="63"/>
  <c r="H35" i="63"/>
  <c r="H36" i="63"/>
  <c r="J35" i="63"/>
  <c r="J36" i="63"/>
  <c r="H20" i="57"/>
  <c r="G15" i="44"/>
  <c r="M4" i="53"/>
  <c r="M4" i="61"/>
  <c r="N4" i="61"/>
  <c r="L15" i="61"/>
  <c r="H26" i="57"/>
  <c r="D35" i="63"/>
  <c r="I35" i="63"/>
  <c r="H29" i="57"/>
  <c r="N3" i="61" l="1"/>
  <c r="M3" i="61"/>
  <c r="K35" i="63"/>
  <c r="B19" i="57"/>
  <c r="F35" i="63"/>
  <c r="G35" i="63"/>
  <c r="C35" i="63"/>
  <c r="E35" i="63"/>
  <c r="D19" i="57"/>
  <c r="G19" i="57"/>
  <c r="M35" i="63"/>
  <c r="L3" i="61"/>
  <c r="L35" i="63"/>
  <c r="F19" i="57"/>
  <c r="E19" i="57"/>
  <c r="C19" i="57"/>
  <c r="H19" i="57" l="1"/>
  <c r="M3" i="53" l="1"/>
  <c r="A15" i="44" s="1"/>
  <c r="A14" i="44" l="1"/>
  <c r="B15" i="44"/>
  <c r="A13" i="44" l="1"/>
  <c r="C15" i="44" l="1"/>
  <c r="A12" i="44"/>
  <c r="A11" i="44" l="1"/>
  <c r="C14" i="44"/>
  <c r="C13" i="44" l="1"/>
  <c r="A10" i="44"/>
  <c r="C12" i="44"/>
  <c r="A9" i="44" l="1"/>
  <c r="C11" i="44" l="1"/>
  <c r="A8" i="44"/>
  <c r="A7" i="44" l="1"/>
  <c r="C10" i="44"/>
  <c r="A6" i="44" l="1"/>
  <c r="C9" i="44"/>
  <c r="A5" i="44" l="1"/>
  <c r="C8" i="44"/>
  <c r="A4" i="44" l="1"/>
  <c r="C5" i="44"/>
  <c r="C7" i="44"/>
  <c r="C6" i="44" l="1"/>
</calcChain>
</file>

<file path=xl/sharedStrings.xml><?xml version="1.0" encoding="utf-8"?>
<sst xmlns="http://schemas.openxmlformats.org/spreadsheetml/2006/main" count="175" uniqueCount="71">
  <si>
    <t>년도</t>
    <phoneticPr fontId="3" type="noConversion"/>
  </si>
  <si>
    <t>구분</t>
    <phoneticPr fontId="3" type="noConversion"/>
  </si>
  <si>
    <t>증가율(%)</t>
    <phoneticPr fontId="3" type="noConversion"/>
  </si>
  <si>
    <t>(단위 : 인)</t>
    <phoneticPr fontId="3" type="noConversion"/>
  </si>
  <si>
    <t>과거
5년간</t>
    <phoneticPr fontId="3" type="noConversion"/>
  </si>
  <si>
    <t>구분</t>
    <phoneticPr fontId="3" type="noConversion"/>
  </si>
  <si>
    <t>계</t>
    <phoneticPr fontId="3" type="noConversion"/>
  </si>
  <si>
    <t>소계</t>
    <phoneticPr fontId="3" type="noConversion"/>
  </si>
  <si>
    <t>(단위 : %)</t>
    <phoneticPr fontId="3" type="noConversion"/>
  </si>
  <si>
    <t>라. 과거 세대현황</t>
    <phoneticPr fontId="3" type="noConversion"/>
  </si>
  <si>
    <t>과거5년간
증가율(%)</t>
    <phoneticPr fontId="3" type="noConversion"/>
  </si>
  <si>
    <t>▶ 세대당 인구</t>
    <phoneticPr fontId="3" type="noConversion"/>
  </si>
  <si>
    <t>▶  세대현항</t>
    <phoneticPr fontId="3" type="noConversion"/>
  </si>
  <si>
    <t>1.1 과거인구 현황</t>
    <phoneticPr fontId="3" type="noConversion"/>
  </si>
  <si>
    <t>동지역</t>
    <phoneticPr fontId="3" type="noConversion"/>
  </si>
  <si>
    <t>용암동</t>
    <phoneticPr fontId="3" type="noConversion"/>
  </si>
  <si>
    <t>성남동</t>
    <phoneticPr fontId="3" type="noConversion"/>
  </si>
  <si>
    <t>평화동</t>
    <phoneticPr fontId="3" type="noConversion"/>
  </si>
  <si>
    <t>양금동</t>
    <phoneticPr fontId="3" type="noConversion"/>
  </si>
  <si>
    <t>대신동</t>
    <phoneticPr fontId="3" type="noConversion"/>
  </si>
  <si>
    <t>대곡동</t>
    <phoneticPr fontId="3" type="noConversion"/>
  </si>
  <si>
    <t>지좌동</t>
    <phoneticPr fontId="3" type="noConversion"/>
  </si>
  <si>
    <t>읍면지역</t>
    <phoneticPr fontId="3" type="noConversion"/>
  </si>
  <si>
    <t>아포읍</t>
    <phoneticPr fontId="3" type="noConversion"/>
  </si>
  <si>
    <t>농소면</t>
    <phoneticPr fontId="3" type="noConversion"/>
  </si>
  <si>
    <t>남면</t>
    <phoneticPr fontId="3" type="noConversion"/>
  </si>
  <si>
    <t>개령면</t>
    <phoneticPr fontId="3" type="noConversion"/>
  </si>
  <si>
    <t>감문면</t>
    <phoneticPr fontId="3" type="noConversion"/>
  </si>
  <si>
    <t>어모면</t>
    <phoneticPr fontId="3" type="noConversion"/>
  </si>
  <si>
    <t>봉산면</t>
    <phoneticPr fontId="3" type="noConversion"/>
  </si>
  <si>
    <t>대항면</t>
    <phoneticPr fontId="3" type="noConversion"/>
  </si>
  <si>
    <t>감천면</t>
    <phoneticPr fontId="3" type="noConversion"/>
  </si>
  <si>
    <t>조마면</t>
    <phoneticPr fontId="3" type="noConversion"/>
  </si>
  <si>
    <t>구성면</t>
    <phoneticPr fontId="3" type="noConversion"/>
  </si>
  <si>
    <t>지례면</t>
    <phoneticPr fontId="3" type="noConversion"/>
  </si>
  <si>
    <t>부항면</t>
    <phoneticPr fontId="3" type="noConversion"/>
  </si>
  <si>
    <t>대덕면</t>
    <phoneticPr fontId="3" type="noConversion"/>
  </si>
  <si>
    <t>증산면</t>
    <phoneticPr fontId="3" type="noConversion"/>
  </si>
  <si>
    <t>김천시</t>
    <phoneticPr fontId="3" type="noConversion"/>
  </si>
  <si>
    <t>자산동</t>
    <phoneticPr fontId="3" type="noConversion"/>
  </si>
  <si>
    <t>평화남산동</t>
    <phoneticPr fontId="3" type="noConversion"/>
  </si>
  <si>
    <t>과거10년간</t>
    <phoneticPr fontId="3" type="noConversion"/>
  </si>
  <si>
    <t>과거5년간</t>
    <phoneticPr fontId="3" type="noConversion"/>
  </si>
  <si>
    <t>인구(인)</t>
    <phoneticPr fontId="3" type="noConversion"/>
  </si>
  <si>
    <t>증가율(%)</t>
    <phoneticPr fontId="3" type="noConversion"/>
  </si>
  <si>
    <t>인구동태</t>
    <phoneticPr fontId="3" type="noConversion"/>
  </si>
  <si>
    <t>인구이동</t>
    <phoneticPr fontId="3" type="noConversion"/>
  </si>
  <si>
    <t>행정구역 변경</t>
    <phoneticPr fontId="3" type="noConversion"/>
  </si>
  <si>
    <t>행정구역 변경</t>
    <phoneticPr fontId="3" type="noConversion"/>
  </si>
  <si>
    <t>인구동태(인)</t>
    <phoneticPr fontId="3" type="noConversion"/>
  </si>
  <si>
    <t>인구이동(인)</t>
    <phoneticPr fontId="3" type="noConversion"/>
  </si>
  <si>
    <t>출생(인)</t>
    <phoneticPr fontId="3" type="noConversion"/>
  </si>
  <si>
    <t>사망(인)</t>
    <phoneticPr fontId="3" type="noConversion"/>
  </si>
  <si>
    <t>전입(인)</t>
    <phoneticPr fontId="3" type="noConversion"/>
  </si>
  <si>
    <t>전출(인)</t>
    <phoneticPr fontId="3" type="noConversion"/>
  </si>
  <si>
    <t>인구추이</t>
    <phoneticPr fontId="3" type="noConversion"/>
  </si>
  <si>
    <t>(단위 : 세대)</t>
    <phoneticPr fontId="3" type="noConversion"/>
  </si>
  <si>
    <t>가.  과거 10년간 인구 변화</t>
    <phoneticPr fontId="3" type="noConversion"/>
  </si>
  <si>
    <t>나. 과거 10년간 인구증감율</t>
    <phoneticPr fontId="3" type="noConversion"/>
  </si>
  <si>
    <t>▶ 과거 10년간 세대변화</t>
    <phoneticPr fontId="3" type="noConversion"/>
  </si>
  <si>
    <t>▶ 세대당 인구</t>
    <phoneticPr fontId="3" type="noConversion"/>
  </si>
  <si>
    <t>다.  과거 10년간 세대현황</t>
    <phoneticPr fontId="3" type="noConversion"/>
  </si>
  <si>
    <t>라. 인구추이, 인구이동 및 인구동태</t>
    <phoneticPr fontId="3" type="noConversion"/>
  </si>
  <si>
    <t>행정구역 변경</t>
    <phoneticPr fontId="3" type="noConversion"/>
  </si>
  <si>
    <t>율곡동</t>
    <phoneticPr fontId="3" type="noConversion"/>
  </si>
  <si>
    <t>행정구역 변경</t>
    <phoneticPr fontId="3" type="noConversion"/>
  </si>
  <si>
    <t>율곡동</t>
    <phoneticPr fontId="3" type="noConversion"/>
  </si>
  <si>
    <t>행정구역 변경</t>
    <phoneticPr fontId="3" type="noConversion"/>
  </si>
  <si>
    <t>율곡동</t>
    <phoneticPr fontId="3" type="noConversion"/>
  </si>
  <si>
    <t>자료)  김천시 통계연보(2004~2015, 김천시)</t>
    <phoneticPr fontId="3" type="noConversion"/>
  </si>
  <si>
    <t>자료)  김천시 통계연보(2004~2016, 김천시)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</si>
</sst>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#,##0_ "/>
    <numFmt numFmtId="177" formatCode="#,##0.00_ "/>
    <numFmt numFmtId="178" formatCode="0.00_);[Red]\(0.00\)"/>
    <numFmt numFmtId="179" formatCode="General&quot;년&quot;"/>
    <numFmt numFmtId="180" formatCode="_ * #,##0_ ;_ * \-#,##0_ ;_ * &quot;-&quot;_ ;_ @_ "/>
    <numFmt numFmtId="181" formatCode="_ * #,##0.00_ ;_ * \-#,##0.00_ ;_ * &quot;-&quot;??_ ;_ @_ "/>
    <numFmt numFmtId="182" formatCode="&quot;₩&quot;#,##0;&quot;₩&quot;&quot;₩&quot;&quot;₩&quot;&quot;₩&quot;&quot;₩&quot;&quot;₩&quot;&quot;₩&quot;&quot;₩&quot;\-#,##0"/>
    <numFmt numFmtId="183" formatCode="&quot;₩&quot;#,##0.00;&quot;₩&quot;&quot;₩&quot;&quot;₩&quot;&quot;₩&quot;&quot;₩&quot;&quot;₩&quot;&quot;₩&quot;&quot;₩&quot;\-#,##0.00"/>
    <numFmt numFmtId="184" formatCode="&quot;₩&quot;#,##0;[Red]&quot;₩&quot;&quot;₩&quot;\-#,##0"/>
    <numFmt numFmtId="185" formatCode="&quot;₩&quot;#,##0.00;[Red]&quot;₩&quot;&quot;₩&quot;&quot;₩&quot;&quot;₩&quot;&quot;₩&quot;&quot;₩&quot;\-#,##0.00"/>
    <numFmt numFmtId="186" formatCode="#,##0.00_);[Red]\(#,##0.00\)"/>
    <numFmt numFmtId="187" formatCode="#,##0\ ;[Red]&quot;△&quot;\ #,##0\ ;&quot;-&quot;\ \ ;@"/>
    <numFmt numFmtId="188" formatCode="#,##0.00\ ;[Red]&quot;-&quot;\ #,##0.00\ ;&quot;-&quot;\ \ ;@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8"/>
      <name val="굴림"/>
      <family val="3"/>
      <charset val="129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뼻뮝"/>
      <family val="1"/>
      <charset val="129"/>
    </font>
    <font>
      <b/>
      <sz val="12"/>
      <name val="나눔고딕"/>
      <family val="3"/>
      <charset val="129"/>
    </font>
    <font>
      <sz val="14"/>
      <name val="나눔고딕"/>
      <family val="3"/>
      <charset val="129"/>
    </font>
    <font>
      <sz val="8"/>
      <name val="나눔고딕"/>
      <family val="3"/>
      <charset val="129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9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" fillId="0" borderId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1" applyNumberFormat="0" applyFont="0" applyFill="0" applyAlignment="0" applyProtection="0"/>
    <xf numFmtId="7" fontId="10" fillId="0" borderId="0" applyFont="0" applyFill="0" applyBorder="0" applyAlignment="0" applyProtection="0"/>
    <xf numFmtId="5" fontId="10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26" applyFont="1" applyBorder="1" applyAlignment="1">
      <alignment horizontal="center" vertical="center"/>
    </xf>
    <xf numFmtId="176" fontId="5" fillId="0" borderId="0" xfId="26" applyNumberFormat="1" applyFont="1" applyBorder="1" applyAlignment="1">
      <alignment horizontal="center" vertical="center"/>
    </xf>
    <xf numFmtId="0" fontId="5" fillId="0" borderId="7" xfId="26" applyFont="1" applyFill="1" applyBorder="1" applyAlignment="1">
      <alignment horizontal="center" vertical="center"/>
    </xf>
    <xf numFmtId="176" fontId="5" fillId="0" borderId="7" xfId="26" applyNumberFormat="1" applyFont="1" applyFill="1" applyBorder="1" applyAlignment="1">
      <alignment horizontal="right" vertical="center"/>
    </xf>
    <xf numFmtId="0" fontId="5" fillId="0" borderId="0" xfId="26" applyFont="1" applyFill="1" applyBorder="1" applyAlignment="1">
      <alignment horizontal="center" vertical="center"/>
    </xf>
    <xf numFmtId="176" fontId="5" fillId="0" borderId="0" xfId="26" applyNumberFormat="1" applyFont="1" applyFill="1" applyBorder="1" applyAlignment="1">
      <alignment horizontal="right" vertical="center"/>
    </xf>
    <xf numFmtId="0" fontId="5" fillId="0" borderId="0" xfId="26" applyFont="1" applyBorder="1" applyAlignment="1">
      <alignment horizontal="right" vertical="center"/>
    </xf>
    <xf numFmtId="0" fontId="5" fillId="0" borderId="8" xfId="26" applyFont="1" applyFill="1" applyBorder="1" applyAlignment="1">
      <alignment horizontal="center" vertical="center" shrinkToFit="1"/>
    </xf>
    <xf numFmtId="177" fontId="5" fillId="0" borderId="4" xfId="26" applyNumberFormat="1" applyFont="1" applyFill="1" applyBorder="1" applyAlignment="1">
      <alignment horizontal="right" vertical="center" shrinkToFit="1"/>
    </xf>
    <xf numFmtId="177" fontId="5" fillId="0" borderId="9" xfId="26" applyNumberFormat="1" applyFont="1" applyFill="1" applyBorder="1" applyAlignment="1">
      <alignment horizontal="right" vertical="center" shrinkToFit="1"/>
    </xf>
    <xf numFmtId="0" fontId="5" fillId="0" borderId="10" xfId="26" applyFont="1" applyFill="1" applyBorder="1" applyAlignment="1">
      <alignment horizontal="center" vertical="center" shrinkToFit="1"/>
    </xf>
    <xf numFmtId="177" fontId="5" fillId="0" borderId="2" xfId="26" applyNumberFormat="1" applyFont="1" applyFill="1" applyBorder="1" applyAlignment="1">
      <alignment horizontal="right" vertical="center" shrinkToFit="1"/>
    </xf>
    <xf numFmtId="177" fontId="5" fillId="0" borderId="11" xfId="26" applyNumberFormat="1" applyFont="1" applyFill="1" applyBorder="1" applyAlignment="1">
      <alignment horizontal="right" vertical="center" shrinkToFit="1"/>
    </xf>
    <xf numFmtId="177" fontId="5" fillId="0" borderId="12" xfId="26" applyNumberFormat="1" applyFont="1" applyFill="1" applyBorder="1" applyAlignment="1">
      <alignment horizontal="right" vertical="center" shrinkToFit="1"/>
    </xf>
    <xf numFmtId="177" fontId="5" fillId="0" borderId="13" xfId="26" applyNumberFormat="1" applyFont="1" applyFill="1" applyBorder="1" applyAlignment="1">
      <alignment horizontal="right" vertical="center" shrinkToFit="1"/>
    </xf>
    <xf numFmtId="0" fontId="5" fillId="0" borderId="12" xfId="26" applyFont="1" applyFill="1" applyBorder="1" applyAlignment="1">
      <alignment horizontal="center" vertical="center" shrinkToFit="1"/>
    </xf>
    <xf numFmtId="0" fontId="5" fillId="0" borderId="13" xfId="26" applyFont="1" applyFill="1" applyBorder="1" applyAlignment="1">
      <alignment horizontal="center" vertical="center" shrinkToFit="1"/>
    </xf>
    <xf numFmtId="0" fontId="7" fillId="0" borderId="0" xfId="26" applyFont="1" applyFill="1" applyBorder="1" applyAlignment="1">
      <alignment horizontal="left" vertical="center"/>
    </xf>
    <xf numFmtId="0" fontId="6" fillId="0" borderId="0" xfId="26" applyFont="1" applyFill="1" applyBorder="1" applyAlignment="1">
      <alignment horizontal="left" vertical="center"/>
    </xf>
    <xf numFmtId="0" fontId="5" fillId="0" borderId="7" xfId="26" applyFont="1" applyFill="1" applyBorder="1" applyAlignment="1">
      <alignment horizontal="right" vertical="center"/>
    </xf>
    <xf numFmtId="0" fontId="5" fillId="0" borderId="0" xfId="26" applyFont="1" applyFill="1" applyBorder="1" applyAlignment="1">
      <alignment horizontal="right" vertical="center"/>
    </xf>
    <xf numFmtId="0" fontId="5" fillId="0" borderId="19" xfId="26" applyFont="1" applyFill="1" applyBorder="1" applyAlignment="1">
      <alignment horizontal="center" vertical="center" shrinkToFit="1"/>
    </xf>
    <xf numFmtId="177" fontId="5" fillId="0" borderId="20" xfId="26" applyNumberFormat="1" applyFont="1" applyFill="1" applyBorder="1" applyAlignment="1">
      <alignment horizontal="right" vertical="center" shrinkToFit="1"/>
    </xf>
    <xf numFmtId="177" fontId="5" fillId="0" borderId="21" xfId="26" applyNumberFormat="1" applyFont="1" applyFill="1" applyBorder="1" applyAlignment="1">
      <alignment horizontal="right" vertical="center" shrinkToFit="1"/>
    </xf>
    <xf numFmtId="177" fontId="5" fillId="0" borderId="22" xfId="26" applyNumberFormat="1" applyFont="1" applyFill="1" applyBorder="1" applyAlignment="1">
      <alignment horizontal="right" vertical="center" shrinkToFit="1"/>
    </xf>
    <xf numFmtId="179" fontId="5" fillId="0" borderId="2" xfId="26" applyNumberFormat="1" applyFont="1" applyFill="1" applyBorder="1" applyAlignment="1">
      <alignment horizontal="center" vertical="center"/>
    </xf>
    <xf numFmtId="179" fontId="5" fillId="0" borderId="11" xfId="26" applyNumberFormat="1" applyFont="1" applyFill="1" applyBorder="1" applyAlignment="1">
      <alignment horizontal="center" vertical="center"/>
    </xf>
    <xf numFmtId="179" fontId="5" fillId="0" borderId="23" xfId="26" applyNumberFormat="1" applyFont="1" applyFill="1" applyBorder="1" applyAlignment="1">
      <alignment horizontal="center" vertical="center"/>
    </xf>
    <xf numFmtId="0" fontId="5" fillId="0" borderId="24" xfId="26" applyFont="1" applyFill="1" applyBorder="1" applyAlignment="1">
      <alignment horizontal="center" vertical="center" wrapText="1"/>
    </xf>
    <xf numFmtId="0" fontId="5" fillId="0" borderId="21" xfId="26" applyFont="1" applyFill="1" applyBorder="1" applyAlignment="1">
      <alignment horizontal="center" vertical="center" shrinkToFit="1"/>
    </xf>
    <xf numFmtId="0" fontId="5" fillId="0" borderId="19" xfId="26" applyFont="1" applyFill="1" applyBorder="1" applyAlignment="1">
      <alignment horizontal="center" vertical="center" wrapText="1"/>
    </xf>
    <xf numFmtId="0" fontId="5" fillId="0" borderId="21" xfId="26" applyFont="1" applyFill="1" applyBorder="1" applyAlignment="1">
      <alignment horizontal="center" vertical="center" wrapText="1"/>
    </xf>
    <xf numFmtId="0" fontId="7" fillId="0" borderId="0" xfId="26" applyFont="1" applyBorder="1" applyAlignment="1">
      <alignment horizontal="left" vertical="center"/>
    </xf>
    <xf numFmtId="41" fontId="5" fillId="0" borderId="20" xfId="18" applyFont="1" applyFill="1" applyBorder="1" applyAlignment="1">
      <alignment horizontal="right" vertical="center" shrinkToFit="1"/>
    </xf>
    <xf numFmtId="41" fontId="5" fillId="0" borderId="2" xfId="18" applyFont="1" applyFill="1" applyBorder="1" applyAlignment="1">
      <alignment horizontal="right" vertical="center" shrinkToFit="1"/>
    </xf>
    <xf numFmtId="41" fontId="5" fillId="0" borderId="4" xfId="18" applyFont="1" applyFill="1" applyBorder="1" applyAlignment="1">
      <alignment horizontal="right" vertical="center" shrinkToFit="1"/>
    </xf>
    <xf numFmtId="0" fontId="14" fillId="0" borderId="0" xfId="26" applyFont="1" applyBorder="1" applyAlignment="1">
      <alignment horizontal="left" vertical="center"/>
    </xf>
    <xf numFmtId="0" fontId="15" fillId="0" borderId="0" xfId="26" applyFont="1" applyBorder="1" applyAlignment="1">
      <alignment horizontal="left" vertical="center"/>
    </xf>
    <xf numFmtId="0" fontId="16" fillId="0" borderId="0" xfId="26" applyFont="1" applyBorder="1" applyAlignment="1">
      <alignment horizontal="left" vertical="center"/>
    </xf>
    <xf numFmtId="0" fontId="16" fillId="0" borderId="0" xfId="26" applyFont="1" applyBorder="1" applyAlignment="1">
      <alignment horizontal="center" vertical="center"/>
    </xf>
    <xf numFmtId="0" fontId="17" fillId="0" borderId="0" xfId="26" applyFont="1" applyBorder="1" applyAlignment="1">
      <alignment horizontal="left" vertical="center"/>
    </xf>
    <xf numFmtId="0" fontId="18" fillId="0" borderId="0" xfId="26" applyFont="1" applyBorder="1" applyAlignment="1">
      <alignment horizontal="left" vertical="center"/>
    </xf>
    <xf numFmtId="0" fontId="16" fillId="0" borderId="0" xfId="26" applyFont="1" applyBorder="1" applyAlignment="1">
      <alignment horizontal="right" vertical="center"/>
    </xf>
    <xf numFmtId="179" fontId="16" fillId="2" borderId="26" xfId="26" applyNumberFormat="1" applyFont="1" applyFill="1" applyBorder="1" applyAlignment="1">
      <alignment horizontal="center" vertical="center"/>
    </xf>
    <xf numFmtId="0" fontId="16" fillId="3" borderId="30" xfId="26" applyFont="1" applyFill="1" applyBorder="1" applyAlignment="1">
      <alignment horizontal="center" vertical="center" shrinkToFit="1"/>
    </xf>
    <xf numFmtId="0" fontId="16" fillId="3" borderId="31" xfId="26" applyFont="1" applyFill="1" applyBorder="1" applyAlignment="1">
      <alignment horizontal="center" vertical="center" shrinkToFit="1"/>
    </xf>
    <xf numFmtId="0" fontId="16" fillId="4" borderId="3" xfId="26" applyFont="1" applyFill="1" applyBorder="1" applyAlignment="1">
      <alignment horizontal="center" vertical="center" shrinkToFit="1"/>
    </xf>
    <xf numFmtId="0" fontId="16" fillId="4" borderId="15" xfId="26" applyFont="1" applyFill="1" applyBorder="1" applyAlignment="1">
      <alignment horizontal="center" vertical="center" shrinkToFit="1"/>
    </xf>
    <xf numFmtId="0" fontId="16" fillId="0" borderId="3" xfId="26" applyFont="1" applyFill="1" applyBorder="1" applyAlignment="1">
      <alignment horizontal="center" vertical="center" shrinkToFit="1"/>
    </xf>
    <xf numFmtId="0" fontId="16" fillId="0" borderId="4" xfId="26" applyFont="1" applyFill="1" applyBorder="1" applyAlignment="1">
      <alignment horizontal="center" vertical="center" shrinkToFit="1"/>
    </xf>
    <xf numFmtId="0" fontId="16" fillId="4" borderId="25" xfId="26" applyFont="1" applyFill="1" applyBorder="1" applyAlignment="1">
      <alignment horizontal="center" vertical="center" shrinkToFit="1"/>
    </xf>
    <xf numFmtId="0" fontId="16" fillId="4" borderId="4" xfId="26" applyFont="1" applyFill="1" applyBorder="1" applyAlignment="1">
      <alignment horizontal="center" vertical="center" shrinkToFit="1"/>
    </xf>
    <xf numFmtId="0" fontId="16" fillId="0" borderId="5" xfId="26" applyFont="1" applyFill="1" applyBorder="1" applyAlignment="1">
      <alignment horizontal="center" vertical="center" shrinkToFit="1"/>
    </xf>
    <xf numFmtId="0" fontId="16" fillId="0" borderId="6" xfId="26" applyFont="1" applyFill="1" applyBorder="1" applyAlignment="1">
      <alignment horizontal="center" vertical="center" shrinkToFit="1"/>
    </xf>
    <xf numFmtId="0" fontId="19" fillId="0" borderId="0" xfId="27" applyFont="1" applyAlignment="1">
      <alignment vertical="center"/>
    </xf>
    <xf numFmtId="0" fontId="16" fillId="2" borderId="35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/>
    </xf>
    <xf numFmtId="177" fontId="16" fillId="0" borderId="16" xfId="0" applyNumberFormat="1" applyFont="1" applyBorder="1" applyAlignment="1">
      <alignment horizontal="center" vertical="center"/>
    </xf>
    <xf numFmtId="0" fontId="16" fillId="0" borderId="0" xfId="26" applyFont="1">
      <alignment vertical="center"/>
    </xf>
    <xf numFmtId="178" fontId="16" fillId="2" borderId="26" xfId="26" applyNumberFormat="1" applyFont="1" applyFill="1" applyBorder="1" applyAlignment="1">
      <alignment horizontal="center" vertical="center"/>
    </xf>
    <xf numFmtId="178" fontId="16" fillId="2" borderId="27" xfId="26" applyNumberFormat="1" applyFont="1" applyFill="1" applyBorder="1" applyAlignment="1">
      <alignment horizontal="center" vertical="center"/>
    </xf>
    <xf numFmtId="177" fontId="16" fillId="0" borderId="18" xfId="0" applyNumberFormat="1" applyFont="1" applyFill="1" applyBorder="1" applyAlignment="1">
      <alignment horizontal="center" vertical="center"/>
    </xf>
    <xf numFmtId="186" fontId="16" fillId="3" borderId="31" xfId="18" applyNumberFormat="1" applyFont="1" applyFill="1" applyBorder="1" applyAlignment="1">
      <alignment horizontal="right" vertical="center" shrinkToFit="1"/>
    </xf>
    <xf numFmtId="186" fontId="16" fillId="4" borderId="15" xfId="18" applyNumberFormat="1" applyFont="1" applyFill="1" applyBorder="1" applyAlignment="1">
      <alignment horizontal="right" vertical="center" shrinkToFit="1"/>
    </xf>
    <xf numFmtId="186" fontId="16" fillId="0" borderId="4" xfId="18" applyNumberFormat="1" applyFont="1" applyFill="1" applyBorder="1" applyAlignment="1">
      <alignment horizontal="right" vertical="center" shrinkToFit="1"/>
    </xf>
    <xf numFmtId="186" fontId="16" fillId="4" borderId="4" xfId="18" applyNumberFormat="1" applyFont="1" applyFill="1" applyBorder="1" applyAlignment="1">
      <alignment horizontal="right" vertical="center" shrinkToFit="1"/>
    </xf>
    <xf numFmtId="186" fontId="16" fillId="0" borderId="6" xfId="18" applyNumberFormat="1" applyFont="1" applyFill="1" applyBorder="1" applyAlignment="1">
      <alignment horizontal="right" vertical="center" shrinkToFit="1"/>
    </xf>
    <xf numFmtId="179" fontId="16" fillId="2" borderId="27" xfId="26" applyNumberFormat="1" applyFont="1" applyFill="1" applyBorder="1" applyAlignment="1">
      <alignment horizontal="center" vertical="center"/>
    </xf>
    <xf numFmtId="186" fontId="16" fillId="3" borderId="32" xfId="18" applyNumberFormat="1" applyFont="1" applyFill="1" applyBorder="1" applyAlignment="1">
      <alignment horizontal="right" vertical="center" shrinkToFit="1"/>
    </xf>
    <xf numFmtId="186" fontId="16" fillId="4" borderId="14" xfId="18" applyNumberFormat="1" applyFont="1" applyFill="1" applyBorder="1" applyAlignment="1">
      <alignment horizontal="right" vertical="center" shrinkToFit="1"/>
    </xf>
    <xf numFmtId="186" fontId="16" fillId="0" borderId="16" xfId="18" applyNumberFormat="1" applyFont="1" applyFill="1" applyBorder="1" applyAlignment="1">
      <alignment horizontal="right" vertical="center" shrinkToFit="1"/>
    </xf>
    <xf numFmtId="186" fontId="16" fillId="4" borderId="16" xfId="18" applyNumberFormat="1" applyFont="1" applyFill="1" applyBorder="1" applyAlignment="1">
      <alignment horizontal="right" vertical="center" shrinkToFit="1"/>
    </xf>
    <xf numFmtId="186" fontId="16" fillId="0" borderId="18" xfId="18" applyNumberFormat="1" applyFont="1" applyFill="1" applyBorder="1" applyAlignment="1">
      <alignment horizontal="right" vertical="center" shrinkToFit="1"/>
    </xf>
    <xf numFmtId="0" fontId="16" fillId="2" borderId="35" xfId="27" applyFont="1" applyFill="1" applyBorder="1" applyAlignment="1">
      <alignment horizontal="center" vertical="center" shrinkToFit="1"/>
    </xf>
    <xf numFmtId="176" fontId="16" fillId="0" borderId="4" xfId="26" applyNumberFormat="1" applyFont="1" applyFill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179" fontId="16" fillId="0" borderId="8" xfId="27" applyNumberFormat="1" applyFont="1" applyBorder="1" applyAlignment="1">
      <alignment horizontal="center" vertical="center"/>
    </xf>
    <xf numFmtId="176" fontId="16" fillId="0" borderId="4" xfId="26" applyNumberFormat="1" applyFont="1" applyBorder="1" applyAlignment="1">
      <alignment horizontal="center" vertical="center"/>
    </xf>
    <xf numFmtId="177" fontId="16" fillId="0" borderId="4" xfId="27" applyNumberFormat="1" applyFont="1" applyBorder="1" applyAlignment="1">
      <alignment horizontal="center" vertical="center"/>
    </xf>
    <xf numFmtId="176" fontId="16" fillId="0" borderId="6" xfId="26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9" fontId="16" fillId="0" borderId="17" xfId="27" applyNumberFormat="1" applyFont="1" applyBorder="1" applyAlignment="1">
      <alignment horizontal="center" vertical="center"/>
    </xf>
    <xf numFmtId="177" fontId="16" fillId="0" borderId="6" xfId="27" applyNumberFormat="1" applyFont="1" applyFill="1" applyBorder="1" applyAlignment="1">
      <alignment horizontal="center" vertical="center"/>
    </xf>
    <xf numFmtId="179" fontId="16" fillId="0" borderId="30" xfId="27" applyNumberFormat="1" applyFont="1" applyBorder="1" applyAlignment="1">
      <alignment horizontal="center" vertical="center"/>
    </xf>
    <xf numFmtId="176" fontId="16" fillId="0" borderId="31" xfId="26" applyNumberFormat="1" applyFont="1" applyBorder="1" applyAlignment="1">
      <alignment horizontal="center" vertical="center"/>
    </xf>
    <xf numFmtId="177" fontId="16" fillId="0" borderId="31" xfId="27" applyNumberFormat="1" applyFont="1" applyBorder="1" applyAlignment="1">
      <alignment horizontal="center" vertical="center"/>
    </xf>
    <xf numFmtId="176" fontId="16" fillId="0" borderId="31" xfId="26" applyNumberFormat="1" applyFont="1" applyFill="1" applyBorder="1" applyAlignment="1">
      <alignment horizontal="center" vertical="center"/>
    </xf>
    <xf numFmtId="176" fontId="16" fillId="0" borderId="31" xfId="0" applyNumberFormat="1" applyFont="1" applyBorder="1" applyAlignment="1">
      <alignment horizontal="center" vertical="center"/>
    </xf>
    <xf numFmtId="177" fontId="16" fillId="0" borderId="31" xfId="0" applyNumberFormat="1" applyFont="1" applyBorder="1" applyAlignment="1">
      <alignment horizontal="center" vertical="center"/>
    </xf>
    <xf numFmtId="177" fontId="16" fillId="0" borderId="32" xfId="0" applyNumberFormat="1" applyFont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177" fontId="16" fillId="0" borderId="16" xfId="0" applyNumberFormat="1" applyFont="1" applyFill="1" applyBorder="1" applyAlignment="1">
      <alignment horizontal="center" vertical="center"/>
    </xf>
    <xf numFmtId="187" fontId="16" fillId="3" borderId="31" xfId="18" applyNumberFormat="1" applyFont="1" applyFill="1" applyBorder="1" applyAlignment="1">
      <alignment horizontal="right" vertical="center" shrinkToFit="1"/>
    </xf>
    <xf numFmtId="187" fontId="16" fillId="3" borderId="32" xfId="18" applyNumberFormat="1" applyFont="1" applyFill="1" applyBorder="1" applyAlignment="1">
      <alignment horizontal="right" vertical="center" shrinkToFit="1"/>
    </xf>
    <xf numFmtId="187" fontId="16" fillId="4" borderId="15" xfId="18" applyNumberFormat="1" applyFont="1" applyFill="1" applyBorder="1" applyAlignment="1">
      <alignment horizontal="right" vertical="center" shrinkToFit="1"/>
    </xf>
    <xf numFmtId="187" fontId="16" fillId="4" borderId="14" xfId="18" applyNumberFormat="1" applyFont="1" applyFill="1" applyBorder="1" applyAlignment="1">
      <alignment horizontal="right" vertical="center" shrinkToFit="1"/>
    </xf>
    <xf numFmtId="187" fontId="16" fillId="0" borderId="4" xfId="18" applyNumberFormat="1" applyFont="1" applyFill="1" applyBorder="1" applyAlignment="1">
      <alignment horizontal="right" vertical="center" shrinkToFit="1"/>
    </xf>
    <xf numFmtId="187" fontId="16" fillId="0" borderId="16" xfId="18" applyNumberFormat="1" applyFont="1" applyFill="1" applyBorder="1" applyAlignment="1">
      <alignment horizontal="right" vertical="center" shrinkToFit="1"/>
    </xf>
    <xf numFmtId="187" fontId="16" fillId="4" borderId="4" xfId="18" applyNumberFormat="1" applyFont="1" applyFill="1" applyBorder="1" applyAlignment="1">
      <alignment horizontal="right" vertical="center" shrinkToFit="1"/>
    </xf>
    <xf numFmtId="187" fontId="16" fillId="4" borderId="16" xfId="18" applyNumberFormat="1" applyFont="1" applyFill="1" applyBorder="1" applyAlignment="1">
      <alignment horizontal="right" vertical="center" shrinkToFit="1"/>
    </xf>
    <xf numFmtId="187" fontId="16" fillId="0" borderId="6" xfId="18" applyNumberFormat="1" applyFont="1" applyFill="1" applyBorder="1" applyAlignment="1">
      <alignment horizontal="right" vertical="center" shrinkToFit="1"/>
    </xf>
    <xf numFmtId="187" fontId="16" fillId="0" borderId="18" xfId="18" applyNumberFormat="1" applyFont="1" applyFill="1" applyBorder="1" applyAlignment="1">
      <alignment horizontal="right" vertical="center" shrinkToFit="1"/>
    </xf>
    <xf numFmtId="188" fontId="16" fillId="3" borderId="31" xfId="26" applyNumberFormat="1" applyFont="1" applyFill="1" applyBorder="1" applyAlignment="1">
      <alignment horizontal="right" vertical="center" shrinkToFit="1"/>
    </xf>
    <xf numFmtId="188" fontId="16" fillId="3" borderId="32" xfId="26" applyNumberFormat="1" applyFont="1" applyFill="1" applyBorder="1" applyAlignment="1">
      <alignment horizontal="right" vertical="center" shrinkToFit="1"/>
    </xf>
    <xf numFmtId="188" fontId="16" fillId="4" borderId="15" xfId="26" applyNumberFormat="1" applyFont="1" applyFill="1" applyBorder="1" applyAlignment="1">
      <alignment horizontal="right" vertical="center" shrinkToFit="1"/>
    </xf>
    <xf numFmtId="188" fontId="16" fillId="4" borderId="14" xfId="26" applyNumberFormat="1" applyFont="1" applyFill="1" applyBorder="1" applyAlignment="1">
      <alignment horizontal="right" vertical="center" shrinkToFit="1"/>
    </xf>
    <xf numFmtId="188" fontId="16" fillId="0" borderId="4" xfId="26" applyNumberFormat="1" applyFont="1" applyFill="1" applyBorder="1" applyAlignment="1">
      <alignment horizontal="right" vertical="center" shrinkToFit="1"/>
    </xf>
    <xf numFmtId="188" fontId="16" fillId="0" borderId="16" xfId="26" applyNumberFormat="1" applyFont="1" applyFill="1" applyBorder="1" applyAlignment="1">
      <alignment horizontal="right" vertical="center" shrinkToFit="1"/>
    </xf>
    <xf numFmtId="188" fontId="16" fillId="4" borderId="4" xfId="26" applyNumberFormat="1" applyFont="1" applyFill="1" applyBorder="1" applyAlignment="1">
      <alignment horizontal="right" vertical="center" shrinkToFit="1"/>
    </xf>
    <xf numFmtId="188" fontId="16" fillId="4" borderId="16" xfId="26" applyNumberFormat="1" applyFont="1" applyFill="1" applyBorder="1" applyAlignment="1">
      <alignment horizontal="right" vertical="center" shrinkToFit="1"/>
    </xf>
    <xf numFmtId="188" fontId="16" fillId="0" borderId="6" xfId="26" applyNumberFormat="1" applyFont="1" applyFill="1" applyBorder="1" applyAlignment="1">
      <alignment horizontal="right" vertical="center" shrinkToFit="1"/>
    </xf>
    <xf numFmtId="188" fontId="16" fillId="0" borderId="18" xfId="26" applyNumberFormat="1" applyFont="1" applyFill="1" applyBorder="1" applyAlignment="1">
      <alignment horizontal="right" vertical="center" shrinkToFit="1"/>
    </xf>
    <xf numFmtId="177" fontId="16" fillId="0" borderId="4" xfId="27" applyNumberFormat="1" applyFont="1" applyFill="1" applyBorder="1" applyAlignment="1">
      <alignment horizontal="center" vertical="center"/>
    </xf>
    <xf numFmtId="0" fontId="16" fillId="3" borderId="48" xfId="26" applyFont="1" applyFill="1" applyBorder="1" applyAlignment="1">
      <alignment horizontal="center" vertical="center" shrinkToFit="1"/>
    </xf>
    <xf numFmtId="0" fontId="16" fillId="3" borderId="15" xfId="26" applyFont="1" applyFill="1" applyBorder="1" applyAlignment="1">
      <alignment horizontal="center" vertical="center" shrinkToFit="1"/>
    </xf>
    <xf numFmtId="187" fontId="16" fillId="3" borderId="15" xfId="18" applyNumberFormat="1" applyFont="1" applyFill="1" applyBorder="1" applyAlignment="1">
      <alignment horizontal="right" vertical="center" shrinkToFit="1"/>
    </xf>
    <xf numFmtId="187" fontId="16" fillId="3" borderId="14" xfId="18" applyNumberFormat="1" applyFont="1" applyFill="1" applyBorder="1" applyAlignment="1">
      <alignment horizontal="right" vertical="center" shrinkToFit="1"/>
    </xf>
    <xf numFmtId="179" fontId="16" fillId="2" borderId="50" xfId="26" applyNumberFormat="1" applyFont="1" applyFill="1" applyBorder="1" applyAlignment="1">
      <alignment horizontal="center" vertical="center"/>
    </xf>
    <xf numFmtId="179" fontId="16" fillId="2" borderId="51" xfId="26" applyNumberFormat="1" applyFont="1" applyFill="1" applyBorder="1" applyAlignment="1">
      <alignment horizontal="center" vertical="center"/>
    </xf>
    <xf numFmtId="179" fontId="16" fillId="2" borderId="52" xfId="26" applyNumberFormat="1" applyFont="1" applyFill="1" applyBorder="1" applyAlignment="1">
      <alignment horizontal="center" vertical="center"/>
    </xf>
    <xf numFmtId="187" fontId="16" fillId="3" borderId="53" xfId="18" applyNumberFormat="1" applyFont="1" applyFill="1" applyBorder="1" applyAlignment="1">
      <alignment horizontal="right" vertical="center" shrinkToFit="1"/>
    </xf>
    <xf numFmtId="187" fontId="16" fillId="4" borderId="39" xfId="18" applyNumberFormat="1" applyFont="1" applyFill="1" applyBorder="1" applyAlignment="1">
      <alignment horizontal="right" vertical="center" shrinkToFit="1"/>
    </xf>
    <xf numFmtId="187" fontId="16" fillId="0" borderId="9" xfId="18" applyNumberFormat="1" applyFont="1" applyFill="1" applyBorder="1" applyAlignment="1">
      <alignment horizontal="right" vertical="center" shrinkToFit="1"/>
    </xf>
    <xf numFmtId="187" fontId="16" fillId="4" borderId="9" xfId="18" applyNumberFormat="1" applyFont="1" applyFill="1" applyBorder="1" applyAlignment="1">
      <alignment horizontal="right" vertical="center" shrinkToFit="1"/>
    </xf>
    <xf numFmtId="187" fontId="16" fillId="0" borderId="54" xfId="18" applyNumberFormat="1" applyFont="1" applyFill="1" applyBorder="1" applyAlignment="1">
      <alignment horizontal="right" vertical="center" shrinkToFit="1"/>
    </xf>
    <xf numFmtId="176" fontId="16" fillId="0" borderId="6" xfId="0" applyNumberFormat="1" applyFont="1" applyFill="1" applyBorder="1" applyAlignment="1">
      <alignment horizontal="center" vertical="center"/>
    </xf>
    <xf numFmtId="0" fontId="16" fillId="2" borderId="49" xfId="26" applyFont="1" applyFill="1" applyBorder="1" applyAlignment="1">
      <alignment horizontal="center" vertical="center" wrapText="1"/>
    </xf>
    <xf numFmtId="0" fontId="16" fillId="2" borderId="50" xfId="26" applyFont="1" applyFill="1" applyBorder="1" applyAlignment="1">
      <alignment horizontal="center" vertical="center" wrapText="1"/>
    </xf>
    <xf numFmtId="187" fontId="16" fillId="0" borderId="4" xfId="18" applyNumberFormat="1" applyFont="1" applyFill="1" applyBorder="1" applyAlignment="1">
      <alignment horizontal="center" vertical="center" shrinkToFit="1"/>
    </xf>
    <xf numFmtId="187" fontId="16" fillId="0" borderId="16" xfId="18" applyNumberFormat="1" applyFont="1" applyFill="1" applyBorder="1" applyAlignment="1">
      <alignment horizontal="center" vertical="center" shrinkToFit="1"/>
    </xf>
    <xf numFmtId="0" fontId="16" fillId="2" borderId="29" xfId="26" applyFont="1" applyFill="1" applyBorder="1" applyAlignment="1">
      <alignment horizontal="center" vertical="center" wrapText="1"/>
    </xf>
    <xf numFmtId="0" fontId="16" fillId="2" borderId="26" xfId="26" applyFont="1" applyFill="1" applyBorder="1" applyAlignment="1">
      <alignment horizontal="center" vertical="center" wrapText="1"/>
    </xf>
    <xf numFmtId="188" fontId="16" fillId="0" borderId="36" xfId="26" applyNumberFormat="1" applyFont="1" applyFill="1" applyBorder="1" applyAlignment="1">
      <alignment horizontal="center" vertical="center" shrinkToFit="1"/>
    </xf>
    <xf numFmtId="188" fontId="16" fillId="0" borderId="37" xfId="26" applyNumberFormat="1" applyFont="1" applyFill="1" applyBorder="1" applyAlignment="1">
      <alignment horizontal="center" vertical="center" shrinkToFit="1"/>
    </xf>
    <xf numFmtId="188" fontId="16" fillId="0" borderId="41" xfId="26" applyNumberFormat="1" applyFont="1" applyFill="1" applyBorder="1" applyAlignment="1">
      <alignment horizontal="center" vertical="center" shrinkToFit="1"/>
    </xf>
    <xf numFmtId="188" fontId="16" fillId="0" borderId="38" xfId="26" applyNumberFormat="1" applyFont="1" applyFill="1" applyBorder="1" applyAlignment="1">
      <alignment horizontal="center" vertical="center" shrinkToFit="1"/>
    </xf>
    <xf numFmtId="188" fontId="16" fillId="0" borderId="0" xfId="26" applyNumberFormat="1" applyFont="1" applyFill="1" applyBorder="1" applyAlignment="1">
      <alignment horizontal="center" vertical="center" shrinkToFit="1"/>
    </xf>
    <xf numFmtId="188" fontId="16" fillId="0" borderId="42" xfId="26" applyNumberFormat="1" applyFont="1" applyFill="1" applyBorder="1" applyAlignment="1">
      <alignment horizontal="center" vertical="center" shrinkToFit="1"/>
    </xf>
    <xf numFmtId="188" fontId="16" fillId="0" borderId="39" xfId="26" applyNumberFormat="1" applyFont="1" applyFill="1" applyBorder="1" applyAlignment="1">
      <alignment horizontal="center" vertical="center" shrinkToFit="1"/>
    </xf>
    <xf numFmtId="188" fontId="16" fillId="0" borderId="40" xfId="26" applyNumberFormat="1" applyFont="1" applyFill="1" applyBorder="1" applyAlignment="1">
      <alignment horizontal="center" vertical="center" shrinkToFit="1"/>
    </xf>
    <xf numFmtId="188" fontId="16" fillId="0" borderId="28" xfId="26" applyNumberFormat="1" applyFont="1" applyFill="1" applyBorder="1" applyAlignment="1">
      <alignment horizontal="center" vertical="center" shrinkToFit="1"/>
    </xf>
    <xf numFmtId="188" fontId="16" fillId="0" borderId="9" xfId="26" applyNumberFormat="1" applyFont="1" applyFill="1" applyBorder="1" applyAlignment="1">
      <alignment horizontal="center" vertical="center" shrinkToFit="1"/>
    </xf>
    <xf numFmtId="188" fontId="16" fillId="0" borderId="43" xfId="26" applyNumberFormat="1" applyFont="1" applyFill="1" applyBorder="1" applyAlignment="1">
      <alignment horizontal="center" vertical="center" shrinkToFit="1"/>
    </xf>
    <xf numFmtId="187" fontId="16" fillId="0" borderId="36" xfId="18" applyNumberFormat="1" applyFont="1" applyFill="1" applyBorder="1" applyAlignment="1">
      <alignment horizontal="center" vertical="center" shrinkToFit="1"/>
    </xf>
    <xf numFmtId="187" fontId="16" fillId="0" borderId="37" xfId="18" applyNumberFormat="1" applyFont="1" applyFill="1" applyBorder="1" applyAlignment="1">
      <alignment horizontal="center" vertical="center" shrinkToFit="1"/>
    </xf>
    <xf numFmtId="187" fontId="16" fillId="0" borderId="45" xfId="18" applyNumberFormat="1" applyFont="1" applyFill="1" applyBorder="1" applyAlignment="1">
      <alignment horizontal="center" vertical="center" shrinkToFit="1"/>
    </xf>
    <xf numFmtId="187" fontId="16" fillId="0" borderId="38" xfId="18" applyNumberFormat="1" applyFont="1" applyFill="1" applyBorder="1" applyAlignment="1">
      <alignment horizontal="center" vertical="center" shrinkToFit="1"/>
    </xf>
    <xf numFmtId="187" fontId="16" fillId="0" borderId="0" xfId="18" applyNumberFormat="1" applyFont="1" applyFill="1" applyBorder="1" applyAlignment="1">
      <alignment horizontal="center" vertical="center" shrinkToFit="1"/>
    </xf>
    <xf numFmtId="187" fontId="16" fillId="0" borderId="46" xfId="18" applyNumberFormat="1" applyFont="1" applyFill="1" applyBorder="1" applyAlignment="1">
      <alignment horizontal="center" vertical="center" shrinkToFit="1"/>
    </xf>
    <xf numFmtId="187" fontId="16" fillId="0" borderId="39" xfId="18" applyNumberFormat="1" applyFont="1" applyFill="1" applyBorder="1" applyAlignment="1">
      <alignment horizontal="center" vertical="center" shrinkToFit="1"/>
    </xf>
    <xf numFmtId="187" fontId="16" fillId="0" borderId="40" xfId="18" applyNumberFormat="1" applyFont="1" applyFill="1" applyBorder="1" applyAlignment="1">
      <alignment horizontal="center" vertical="center" shrinkToFit="1"/>
    </xf>
    <xf numFmtId="187" fontId="16" fillId="0" borderId="47" xfId="18" applyNumberFormat="1" applyFont="1" applyFill="1" applyBorder="1" applyAlignment="1">
      <alignment horizontal="center" vertical="center" shrinkToFit="1"/>
    </xf>
    <xf numFmtId="186" fontId="16" fillId="0" borderId="36" xfId="18" applyNumberFormat="1" applyFont="1" applyFill="1" applyBorder="1" applyAlignment="1">
      <alignment horizontal="center" vertical="center" shrinkToFit="1"/>
    </xf>
    <xf numFmtId="186" fontId="16" fillId="0" borderId="37" xfId="18" applyNumberFormat="1" applyFont="1" applyFill="1" applyBorder="1" applyAlignment="1">
      <alignment horizontal="center" vertical="center" shrinkToFit="1"/>
    </xf>
    <xf numFmtId="186" fontId="16" fillId="0" borderId="41" xfId="18" applyNumberFormat="1" applyFont="1" applyFill="1" applyBorder="1" applyAlignment="1">
      <alignment horizontal="center" vertical="center" shrinkToFit="1"/>
    </xf>
    <xf numFmtId="186" fontId="16" fillId="0" borderId="39" xfId="18" applyNumberFormat="1" applyFont="1" applyFill="1" applyBorder="1" applyAlignment="1">
      <alignment horizontal="center" vertical="center" shrinkToFit="1"/>
    </xf>
    <xf numFmtId="186" fontId="16" fillId="0" borderId="40" xfId="18" applyNumberFormat="1" applyFont="1" applyFill="1" applyBorder="1" applyAlignment="1">
      <alignment horizontal="center" vertical="center" shrinkToFit="1"/>
    </xf>
    <xf numFmtId="186" fontId="16" fillId="0" borderId="28" xfId="18" applyNumberFormat="1" applyFont="1" applyFill="1" applyBorder="1" applyAlignment="1">
      <alignment horizontal="center" vertical="center" shrinkToFit="1"/>
    </xf>
    <xf numFmtId="187" fontId="16" fillId="0" borderId="9" xfId="18" applyNumberFormat="1" applyFont="1" applyFill="1" applyBorder="1" applyAlignment="1">
      <alignment horizontal="center" vertical="center" shrinkToFit="1"/>
    </xf>
    <xf numFmtId="187" fontId="16" fillId="0" borderId="43" xfId="18" applyNumberFormat="1" applyFont="1" applyFill="1" applyBorder="1" applyAlignment="1">
      <alignment horizontal="center" vertical="center" shrinkToFit="1"/>
    </xf>
    <xf numFmtId="187" fontId="16" fillId="0" borderId="44" xfId="18" applyNumberFormat="1" applyFont="1" applyFill="1" applyBorder="1" applyAlignment="1">
      <alignment horizontal="center" vertical="center" shrinkToFit="1"/>
    </xf>
    <xf numFmtId="187" fontId="16" fillId="0" borderId="41" xfId="18" applyNumberFormat="1" applyFont="1" applyFill="1" applyBorder="1" applyAlignment="1">
      <alignment horizontal="center" vertical="center" shrinkToFit="1"/>
    </xf>
    <xf numFmtId="187" fontId="16" fillId="0" borderId="28" xfId="18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10" xfId="27" applyFont="1" applyFill="1" applyBorder="1" applyAlignment="1">
      <alignment horizontal="center" vertical="center"/>
    </xf>
    <xf numFmtId="0" fontId="16" fillId="2" borderId="33" xfId="27" applyFont="1" applyFill="1" applyBorder="1" applyAlignment="1">
      <alignment horizontal="center" vertical="center"/>
    </xf>
    <xf numFmtId="0" fontId="16" fillId="2" borderId="2" xfId="27" applyFont="1" applyFill="1" applyBorder="1" applyAlignment="1">
      <alignment horizontal="center" vertical="center" shrinkToFit="1"/>
    </xf>
  </cellXfs>
  <cellStyles count="31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 [0]_ SG&amp;A Bridge " xfId="6"/>
    <cellStyle name="Comma_ SG&amp;A Bridge " xfId="7"/>
    <cellStyle name="Currency [0]_ SG&amp;A Bridge " xfId="8"/>
    <cellStyle name="Currency_ SG&amp;A Bridge " xfId="9"/>
    <cellStyle name="Normal_ SG&amp;A Bridge " xfId="10"/>
    <cellStyle name="고정소숫점" xfId="11"/>
    <cellStyle name="고정출력1" xfId="12"/>
    <cellStyle name="고정출력2" xfId="13"/>
    <cellStyle name="날짜" xfId="14"/>
    <cellStyle name="달러" xfId="15"/>
    <cellStyle name="뒤에 오는 하이퍼링크_0829광역시원단위추정(최종).xls Chart 1" xfId="16"/>
    <cellStyle name="뷭?_BOOKSHIP" xfId="17"/>
    <cellStyle name="쉼표 [0]" xfId="18" builtinId="6"/>
    <cellStyle name="쉼표 [0] 2" xfId="19"/>
    <cellStyle name="자리수" xfId="20"/>
    <cellStyle name="자리수0" xfId="21"/>
    <cellStyle name="콤마 [0]_1202" xfId="22"/>
    <cellStyle name="콤마_1202" xfId="23"/>
    <cellStyle name="퍼센트" xfId="24"/>
    <cellStyle name="표준" xfId="0" builtinId="0"/>
    <cellStyle name="표준 2" xfId="25"/>
    <cellStyle name="표준_2.1 계획인구 추정" xfId="26"/>
    <cellStyle name="표준_고양과거인구자료 (ve-1)" xfId="27"/>
    <cellStyle name="합산" xfId="28"/>
    <cellStyle name="화폐기호" xfId="29"/>
    <cellStyle name="화폐기호0" xfId="30"/>
  </cellStyles>
  <dxfs count="0"/>
  <tableStyles count="0" defaultTableStyle="TableStyleMedium9" defaultPivotStyle="PivotStyleLight16"/>
  <colors>
    <mruColors>
      <color rgb="FF4572A7"/>
      <color rgb="FF93A9CF"/>
      <color rgb="FF000000"/>
      <color rgb="FFA5B6D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김천시</c:v>
          </c:tx>
          <c:spPr>
            <a:pattFill prst="narHorz">
              <a:fgClr>
                <a:schemeClr val="accent1">
                  <a:shade val="86000"/>
                </a:schemeClr>
              </a:fgClr>
              <a:bgClr>
                <a:schemeClr val="accent1">
                  <a:shade val="8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shade val="86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'1.1 과거인구'!$D$4:$M$4</c:f>
              <c:numCache>
                <c:formatCode>#,##0\ ;[Red]"△"\ #,##0\ ;"-"\ \ ;@</c:formatCode>
                <c:ptCount val="10"/>
                <c:pt idx="0">
                  <c:v>140922</c:v>
                </c:pt>
                <c:pt idx="1">
                  <c:v>140564</c:v>
                </c:pt>
                <c:pt idx="2">
                  <c:v>139871</c:v>
                </c:pt>
                <c:pt idx="3">
                  <c:v>139194</c:v>
                </c:pt>
                <c:pt idx="4">
                  <c:v>138134</c:v>
                </c:pt>
                <c:pt idx="5">
                  <c:v>137920</c:v>
                </c:pt>
                <c:pt idx="6">
                  <c:v>137052</c:v>
                </c:pt>
                <c:pt idx="7">
                  <c:v>136858</c:v>
                </c:pt>
                <c:pt idx="8">
                  <c:v>137158</c:v>
                </c:pt>
                <c:pt idx="9">
                  <c:v>141987</c:v>
                </c:pt>
              </c:numCache>
            </c:numRef>
          </c:val>
        </c:ser>
        <c:ser>
          <c:idx val="2"/>
          <c:order val="1"/>
          <c:tx>
            <c:v>동지역</c:v>
          </c:tx>
          <c:spPr>
            <a:pattFill prst="narHorz">
              <a:fgClr>
                <a:schemeClr val="accent1">
                  <a:tint val="86000"/>
                </a:schemeClr>
              </a:fgClr>
              <a:bgClr>
                <a:schemeClr val="accent1">
                  <a:tint val="8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86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'1.1 과거인구'!$D$5:$M$5</c:f>
              <c:numCache>
                <c:formatCode>#,##0\ ;[Red]"△"\ #,##0\ ;"-"\ \ ;@</c:formatCode>
                <c:ptCount val="10"/>
                <c:pt idx="0">
                  <c:v>86055</c:v>
                </c:pt>
                <c:pt idx="1">
                  <c:v>86662</c:v>
                </c:pt>
                <c:pt idx="2">
                  <c:v>86477</c:v>
                </c:pt>
                <c:pt idx="3">
                  <c:v>85800</c:v>
                </c:pt>
                <c:pt idx="4">
                  <c:v>86138</c:v>
                </c:pt>
                <c:pt idx="5">
                  <c:v>85973</c:v>
                </c:pt>
                <c:pt idx="6">
                  <c:v>85805</c:v>
                </c:pt>
                <c:pt idx="7">
                  <c:v>85295</c:v>
                </c:pt>
                <c:pt idx="8">
                  <c:v>86759</c:v>
                </c:pt>
                <c:pt idx="9">
                  <c:v>91727</c:v>
                </c:pt>
              </c:numCache>
            </c:numRef>
          </c:val>
        </c:ser>
        <c:ser>
          <c:idx val="3"/>
          <c:order val="2"/>
          <c:tx>
            <c:v>읍면지역</c:v>
          </c:tx>
          <c:spPr>
            <a:pattFill prst="narHorz">
              <a:fgClr>
                <a:schemeClr val="accent1">
                  <a:tint val="58000"/>
                </a:schemeClr>
              </a:fgClr>
              <a:bgClr>
                <a:schemeClr val="accent1">
                  <a:tint val="58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58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'1.1 과거인구'!$D$16:$M$16</c:f>
              <c:numCache>
                <c:formatCode>#,##0\ ;[Red]"△"\ #,##0\ ;"-"\ \ ;@</c:formatCode>
                <c:ptCount val="10"/>
                <c:pt idx="0">
                  <c:v>54867</c:v>
                </c:pt>
                <c:pt idx="1">
                  <c:v>53902</c:v>
                </c:pt>
                <c:pt idx="2">
                  <c:v>53394</c:v>
                </c:pt>
                <c:pt idx="3">
                  <c:v>53394</c:v>
                </c:pt>
                <c:pt idx="4">
                  <c:v>51996</c:v>
                </c:pt>
                <c:pt idx="5">
                  <c:v>51947</c:v>
                </c:pt>
                <c:pt idx="6">
                  <c:v>51247</c:v>
                </c:pt>
                <c:pt idx="7">
                  <c:v>51563</c:v>
                </c:pt>
                <c:pt idx="8">
                  <c:v>50399</c:v>
                </c:pt>
                <c:pt idx="9">
                  <c:v>50260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3788736"/>
        <c:axId val="183789296"/>
      </c:barChart>
      <c:catAx>
        <c:axId val="18378873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83789296"/>
        <c:crosses val="autoZero"/>
        <c:auto val="1"/>
        <c:lblAlgn val="ctr"/>
        <c:lblOffset val="100"/>
        <c:noMultiLvlLbl val="0"/>
      </c:catAx>
      <c:valAx>
        <c:axId val="183789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8378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인구(인)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'1.1 과거인구'!$D$4:$M$4</c:f>
              <c:numCache>
                <c:formatCode>#,##0\ ;[Red]"△"\ #,##0\ ;"-"\ \ ;@</c:formatCode>
                <c:ptCount val="10"/>
                <c:pt idx="0">
                  <c:v>140922</c:v>
                </c:pt>
                <c:pt idx="1">
                  <c:v>140564</c:v>
                </c:pt>
                <c:pt idx="2">
                  <c:v>139871</c:v>
                </c:pt>
                <c:pt idx="3">
                  <c:v>139194</c:v>
                </c:pt>
                <c:pt idx="4">
                  <c:v>138134</c:v>
                </c:pt>
                <c:pt idx="5">
                  <c:v>137920</c:v>
                </c:pt>
                <c:pt idx="6">
                  <c:v>137052</c:v>
                </c:pt>
                <c:pt idx="7">
                  <c:v>136858</c:v>
                </c:pt>
                <c:pt idx="8">
                  <c:v>137158</c:v>
                </c:pt>
                <c:pt idx="9">
                  <c:v>141987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183792656"/>
        <c:axId val="183793216"/>
      </c:barChart>
      <c:lineChart>
        <c:grouping val="standard"/>
        <c:varyColors val="0"/>
        <c:ser>
          <c:idx val="0"/>
          <c:order val="1"/>
          <c:tx>
            <c:v>인구증감율(%)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'1.2 인구증가율'!$C$3:$L$3</c:f>
              <c:numCache>
                <c:formatCode>#,##0.00\ ;[Red]"-"\ #,##0.00\ ;"-"\ \ ;@</c:formatCode>
                <c:ptCount val="10"/>
                <c:pt idx="0">
                  <c:v>-1.24</c:v>
                </c:pt>
                <c:pt idx="1">
                  <c:v>-0.25</c:v>
                </c:pt>
                <c:pt idx="2">
                  <c:v>-0.49</c:v>
                </c:pt>
                <c:pt idx="3">
                  <c:v>-0.48</c:v>
                </c:pt>
                <c:pt idx="4">
                  <c:v>-0.76</c:v>
                </c:pt>
                <c:pt idx="5">
                  <c:v>-0.15</c:v>
                </c:pt>
                <c:pt idx="6">
                  <c:v>-0.63</c:v>
                </c:pt>
                <c:pt idx="7">
                  <c:v>-0.14000000000000001</c:v>
                </c:pt>
                <c:pt idx="8">
                  <c:v>0.22</c:v>
                </c:pt>
                <c:pt idx="9">
                  <c:v>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94336"/>
        <c:axId val="183793776"/>
      </c:lineChart>
      <c:catAx>
        <c:axId val="18379265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83793216"/>
        <c:crosses val="autoZero"/>
        <c:auto val="1"/>
        <c:lblAlgn val="ctr"/>
        <c:lblOffset val="100"/>
        <c:noMultiLvlLbl val="0"/>
      </c:catAx>
      <c:valAx>
        <c:axId val="183793216"/>
        <c:scaling>
          <c:orientation val="minMax"/>
          <c:max val="150000"/>
          <c:min val="1200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83792656"/>
        <c:crosses val="autoZero"/>
        <c:crossBetween val="between"/>
        <c:majorUnit val="5000"/>
      </c:valAx>
      <c:valAx>
        <c:axId val="183793776"/>
        <c:scaling>
          <c:orientation val="minMax"/>
          <c:max val="5"/>
          <c:min val="-2"/>
        </c:scaling>
        <c:delete val="0"/>
        <c:axPos val="r"/>
        <c:numFmt formatCode="#,##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83794336"/>
        <c:crosses val="max"/>
        <c:crossBetween val="between"/>
        <c:majorUnit val="1"/>
      </c:valAx>
      <c:catAx>
        <c:axId val="183794336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18379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인구(인)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'1.1 과거인구'!$D$5:$M$5</c:f>
              <c:numCache>
                <c:formatCode>#,##0\ ;[Red]"△"\ #,##0\ ;"-"\ \ ;@</c:formatCode>
                <c:ptCount val="10"/>
                <c:pt idx="0">
                  <c:v>86055</c:v>
                </c:pt>
                <c:pt idx="1">
                  <c:v>86662</c:v>
                </c:pt>
                <c:pt idx="2">
                  <c:v>86477</c:v>
                </c:pt>
                <c:pt idx="3">
                  <c:v>85800</c:v>
                </c:pt>
                <c:pt idx="4">
                  <c:v>86138</c:v>
                </c:pt>
                <c:pt idx="5">
                  <c:v>85973</c:v>
                </c:pt>
                <c:pt idx="6">
                  <c:v>85805</c:v>
                </c:pt>
                <c:pt idx="7">
                  <c:v>85295</c:v>
                </c:pt>
                <c:pt idx="8">
                  <c:v>86759</c:v>
                </c:pt>
                <c:pt idx="9">
                  <c:v>91727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0371936"/>
        <c:axId val="270372496"/>
      </c:barChart>
      <c:lineChart>
        <c:grouping val="standard"/>
        <c:varyColors val="0"/>
        <c:ser>
          <c:idx val="0"/>
          <c:order val="1"/>
          <c:tx>
            <c:v>인구증감율(%)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'1.2 인구증가율'!$C$4:$L$4</c:f>
              <c:numCache>
                <c:formatCode>#,##0.00\ ;[Red]"-"\ #,##0.00\ ;"-"\ \ ;@</c:formatCode>
                <c:ptCount val="10"/>
                <c:pt idx="0">
                  <c:v>-0.81</c:v>
                </c:pt>
                <c:pt idx="1">
                  <c:v>0.71</c:v>
                </c:pt>
                <c:pt idx="2">
                  <c:v>-0.21</c:v>
                </c:pt>
                <c:pt idx="3">
                  <c:v>-0.78</c:v>
                </c:pt>
                <c:pt idx="4">
                  <c:v>0.39</c:v>
                </c:pt>
                <c:pt idx="5">
                  <c:v>-0.19</c:v>
                </c:pt>
                <c:pt idx="6">
                  <c:v>-0.2</c:v>
                </c:pt>
                <c:pt idx="7">
                  <c:v>-0.59</c:v>
                </c:pt>
                <c:pt idx="8">
                  <c:v>1.72</c:v>
                </c:pt>
                <c:pt idx="9">
                  <c:v>5.73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73616"/>
        <c:axId val="270373056"/>
      </c:lineChart>
      <c:catAx>
        <c:axId val="27037193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372496"/>
        <c:crosses val="autoZero"/>
        <c:auto val="1"/>
        <c:lblAlgn val="ctr"/>
        <c:lblOffset val="100"/>
        <c:noMultiLvlLbl val="0"/>
      </c:catAx>
      <c:valAx>
        <c:axId val="270372496"/>
        <c:scaling>
          <c:orientation val="minMax"/>
          <c:max val="100000"/>
          <c:min val="700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371936"/>
        <c:crosses val="autoZero"/>
        <c:crossBetween val="between"/>
        <c:majorUnit val="5000"/>
      </c:valAx>
      <c:valAx>
        <c:axId val="270373056"/>
        <c:scaling>
          <c:orientation val="minMax"/>
          <c:max val="6"/>
        </c:scaling>
        <c:delete val="0"/>
        <c:axPos val="r"/>
        <c:numFmt formatCode="#,##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373616"/>
        <c:crosses val="max"/>
        <c:crossBetween val="between"/>
        <c:majorUnit val="1"/>
      </c:valAx>
      <c:catAx>
        <c:axId val="270373616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70373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인구(인)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'1.1 과거인구'!$D$16:$M$16</c:f>
              <c:numCache>
                <c:formatCode>#,##0\ ;[Red]"△"\ #,##0\ ;"-"\ \ ;@</c:formatCode>
                <c:ptCount val="10"/>
                <c:pt idx="0">
                  <c:v>54867</c:v>
                </c:pt>
                <c:pt idx="1">
                  <c:v>53902</c:v>
                </c:pt>
                <c:pt idx="2">
                  <c:v>53394</c:v>
                </c:pt>
                <c:pt idx="3">
                  <c:v>53394</c:v>
                </c:pt>
                <c:pt idx="4">
                  <c:v>51996</c:v>
                </c:pt>
                <c:pt idx="5">
                  <c:v>51947</c:v>
                </c:pt>
                <c:pt idx="6">
                  <c:v>51247</c:v>
                </c:pt>
                <c:pt idx="7">
                  <c:v>51563</c:v>
                </c:pt>
                <c:pt idx="8">
                  <c:v>50399</c:v>
                </c:pt>
                <c:pt idx="9">
                  <c:v>50260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0376416"/>
        <c:axId val="270376976"/>
      </c:barChart>
      <c:lineChart>
        <c:grouping val="standard"/>
        <c:varyColors val="0"/>
        <c:ser>
          <c:idx val="0"/>
          <c:order val="1"/>
          <c:tx>
            <c:v>인구증감율(%)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'1.1 과거인구'!$D$3:$M$3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'1.2 인구증가율'!$C$15:$L$15</c:f>
              <c:numCache>
                <c:formatCode>#,##0.00\ ;[Red]"-"\ #,##0.00\ ;"-"\ \ ;@</c:formatCode>
                <c:ptCount val="10"/>
                <c:pt idx="0">
                  <c:v>-1.91</c:v>
                </c:pt>
                <c:pt idx="1">
                  <c:v>-1.76</c:v>
                </c:pt>
                <c:pt idx="2">
                  <c:v>-0.94</c:v>
                </c:pt>
                <c:pt idx="3">
                  <c:v>0</c:v>
                </c:pt>
                <c:pt idx="4">
                  <c:v>-2.62</c:v>
                </c:pt>
                <c:pt idx="5">
                  <c:v>-0.09</c:v>
                </c:pt>
                <c:pt idx="6">
                  <c:v>-1.35</c:v>
                </c:pt>
                <c:pt idx="7">
                  <c:v>0.62</c:v>
                </c:pt>
                <c:pt idx="8">
                  <c:v>-2.2599999999999998</c:v>
                </c:pt>
                <c:pt idx="9">
                  <c:v>-0.28000000000000003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726656"/>
        <c:axId val="270726096"/>
      </c:lineChart>
      <c:catAx>
        <c:axId val="27037641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376976"/>
        <c:crosses val="autoZero"/>
        <c:auto val="1"/>
        <c:lblAlgn val="ctr"/>
        <c:lblOffset val="100"/>
        <c:noMultiLvlLbl val="0"/>
      </c:catAx>
      <c:valAx>
        <c:axId val="270376976"/>
        <c:scaling>
          <c:orientation val="minMax"/>
          <c:max val="60000"/>
          <c:min val="400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376416"/>
        <c:crosses val="autoZero"/>
        <c:crossBetween val="between"/>
        <c:majorUnit val="5000"/>
      </c:valAx>
      <c:valAx>
        <c:axId val="270726096"/>
        <c:scaling>
          <c:orientation val="minMax"/>
          <c:max val="3"/>
          <c:min val="-3"/>
        </c:scaling>
        <c:delete val="0"/>
        <c:axPos val="r"/>
        <c:numFmt formatCode="#,##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26656"/>
        <c:crosses val="max"/>
        <c:crossBetween val="between"/>
        <c:majorUnit val="1"/>
      </c:valAx>
      <c:catAx>
        <c:axId val="270726656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7072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세대수(세대)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나눔고딕" panose="020D0604000000000000" pitchFamily="50" charset="-127"/>
                    <a:ea typeface="나눔고딕" panose="020D0604000000000000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'1.3 세대현황'!$D$3:$M$3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'1.3 세대현황'!$D$4:$M$4</c:f>
              <c:numCache>
                <c:formatCode>#,##0\ ;[Red]"△"\ #,##0\ ;"-"\ \ ;@</c:formatCode>
                <c:ptCount val="10"/>
                <c:pt idx="0">
                  <c:v>51688</c:v>
                </c:pt>
                <c:pt idx="1">
                  <c:v>52352</c:v>
                </c:pt>
                <c:pt idx="2">
                  <c:v>53071</c:v>
                </c:pt>
                <c:pt idx="3">
                  <c:v>53122</c:v>
                </c:pt>
                <c:pt idx="4">
                  <c:v>54693</c:v>
                </c:pt>
                <c:pt idx="5">
                  <c:v>55334</c:v>
                </c:pt>
                <c:pt idx="6">
                  <c:v>55964</c:v>
                </c:pt>
                <c:pt idx="7">
                  <c:v>56681</c:v>
                </c:pt>
                <c:pt idx="8">
                  <c:v>57275</c:v>
                </c:pt>
                <c:pt idx="9">
                  <c:v>60757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70728896"/>
        <c:axId val="270729456"/>
      </c:barChart>
      <c:catAx>
        <c:axId val="27072889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29456"/>
        <c:crosses val="autoZero"/>
        <c:auto val="1"/>
        <c:lblAlgn val="ctr"/>
        <c:lblOffset val="100"/>
        <c:noMultiLvlLbl val="0"/>
      </c:catAx>
      <c:valAx>
        <c:axId val="270729456"/>
        <c:scaling>
          <c:orientation val="minMax"/>
          <c:max val="65000"/>
          <c:min val="500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28896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세대당인구(인/세대)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나눔고딕" panose="020D0604000000000000" pitchFamily="50" charset="-127"/>
                    <a:ea typeface="나눔고딕" panose="020D0604000000000000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'1.3 세대현황'!$D$3:$M$3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'1.3 세대현황'!$D$35:$M$35</c:f>
              <c:numCache>
                <c:formatCode>#,##0.00_);[Red]\(#,##0.00\)</c:formatCode>
                <c:ptCount val="10"/>
                <c:pt idx="0">
                  <c:v>2.73</c:v>
                </c:pt>
                <c:pt idx="1">
                  <c:v>2.68</c:v>
                </c:pt>
                <c:pt idx="2">
                  <c:v>2.64</c:v>
                </c:pt>
                <c:pt idx="3">
                  <c:v>2.62</c:v>
                </c:pt>
                <c:pt idx="4">
                  <c:v>2.5299999999999998</c:v>
                </c:pt>
                <c:pt idx="5">
                  <c:v>2.4900000000000002</c:v>
                </c:pt>
                <c:pt idx="6">
                  <c:v>2.4500000000000002</c:v>
                </c:pt>
                <c:pt idx="7">
                  <c:v>2.41</c:v>
                </c:pt>
                <c:pt idx="8">
                  <c:v>2.39</c:v>
                </c:pt>
                <c:pt idx="9">
                  <c:v>2.34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70731696"/>
        <c:axId val="270732256"/>
      </c:barChart>
      <c:catAx>
        <c:axId val="27073169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32256"/>
        <c:crosses val="autoZero"/>
        <c:auto val="1"/>
        <c:lblAlgn val="ctr"/>
        <c:lblOffset val="100"/>
        <c:noMultiLvlLbl val="0"/>
      </c:catAx>
      <c:valAx>
        <c:axId val="270732256"/>
        <c:scaling>
          <c:orientation val="minMax"/>
          <c:max val="3"/>
          <c:min val="2"/>
        </c:scaling>
        <c:delete val="0"/>
        <c:axPos val="l"/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316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10678349146147E-2"/>
          <c:y val="5.1111108672022176E-2"/>
          <c:w val="0.8969980139344137"/>
          <c:h val="0.799700431096774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'1.4 인구추이,인구이동,인구동태'!$F$3</c:f>
              <c:strCache>
                <c:ptCount val="1"/>
                <c:pt idx="0">
                  <c:v>인구이동(인)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rgbClr val="93A9CF"/>
              </a:innerShdw>
            </a:effectLst>
          </c:spPr>
          <c:invertIfNegative val="0"/>
          <c:cat>
            <c:numRef>
              <c:f>'1.4 인구추이,인구이동,인구동태'!$A$6:$A$15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'1.4 인구추이,인구이동,인구동태'!$F$6:$F$15</c:f>
              <c:numCache>
                <c:formatCode>#,##0_ </c:formatCode>
                <c:ptCount val="10"/>
                <c:pt idx="0">
                  <c:v>-1940</c:v>
                </c:pt>
                <c:pt idx="1">
                  <c:v>-865</c:v>
                </c:pt>
                <c:pt idx="2">
                  <c:v>-1355</c:v>
                </c:pt>
                <c:pt idx="3">
                  <c:v>-2289</c:v>
                </c:pt>
                <c:pt idx="4">
                  <c:v>-642</c:v>
                </c:pt>
                <c:pt idx="5">
                  <c:v>40</c:v>
                </c:pt>
                <c:pt idx="6">
                  <c:v>-647</c:v>
                </c:pt>
                <c:pt idx="7">
                  <c:v>-160</c:v>
                </c:pt>
                <c:pt idx="8">
                  <c:v>383</c:v>
                </c:pt>
                <c:pt idx="9">
                  <c:v>4781</c:v>
                </c:pt>
              </c:numCache>
            </c:numRef>
          </c:val>
        </c:ser>
        <c:ser>
          <c:idx val="2"/>
          <c:order val="1"/>
          <c:tx>
            <c:strRef>
              <c:f>'1.4 인구추이,인구이동,인구동태'!$J$3</c:f>
              <c:strCache>
                <c:ptCount val="1"/>
                <c:pt idx="0">
                  <c:v>인구동태(인)</c:v>
                </c:pt>
              </c:strCache>
            </c:strRef>
          </c:tx>
          <c:spPr>
            <a:pattFill prst="narHorz">
              <a:fgClr>
                <a:schemeClr val="accent1">
                  <a:tint val="65000"/>
                </a:schemeClr>
              </a:fgClr>
              <a:bgClr>
                <a:schemeClr val="accent1">
                  <a:tint val="65000"/>
                  <a:lumMod val="20000"/>
                  <a:lumOff val="80000"/>
                </a:schemeClr>
              </a:bgClr>
            </a:pattFill>
            <a:ln>
              <a:solidFill>
                <a:srgbClr val="4572A7"/>
              </a:solidFill>
            </a:ln>
            <a:effectLst>
              <a:innerShdw blurRad="114300">
                <a:schemeClr val="accent1">
                  <a:tint val="65000"/>
                </a:schemeClr>
              </a:innerShdw>
            </a:effectLst>
          </c:spPr>
          <c:invertIfNegative val="0"/>
          <c:cat>
            <c:numRef>
              <c:f>'1.4 인구추이,인구이동,인구동태'!$A$6:$A$15</c:f>
              <c:numCache>
                <c:formatCode>General"년"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'1.4 인구추이,인구이동,인구동태'!$J$6:$J$15</c:f>
              <c:numCache>
                <c:formatCode>#,##0_ </c:formatCode>
                <c:ptCount val="10"/>
                <c:pt idx="0">
                  <c:v>-103</c:v>
                </c:pt>
                <c:pt idx="1">
                  <c:v>259</c:v>
                </c:pt>
                <c:pt idx="2">
                  <c:v>186</c:v>
                </c:pt>
                <c:pt idx="3">
                  <c:v>52</c:v>
                </c:pt>
                <c:pt idx="4">
                  <c:v>-33</c:v>
                </c:pt>
                <c:pt idx="5">
                  <c:v>-78</c:v>
                </c:pt>
                <c:pt idx="6">
                  <c:v>-13</c:v>
                </c:pt>
                <c:pt idx="7">
                  <c:v>-163</c:v>
                </c:pt>
                <c:pt idx="8">
                  <c:v>-213</c:v>
                </c:pt>
                <c:pt idx="9">
                  <c:v>-163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70735056"/>
        <c:axId val="270735616"/>
      </c:barChart>
      <c:catAx>
        <c:axId val="27073505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35616"/>
        <c:crosses val="autoZero"/>
        <c:auto val="1"/>
        <c:lblAlgn val="ctr"/>
        <c:lblOffset val="100"/>
        <c:noMultiLvlLbl val="0"/>
      </c:catAx>
      <c:valAx>
        <c:axId val="270735616"/>
        <c:scaling>
          <c:orientation val="minMax"/>
          <c:max val="5000"/>
          <c:min val="-3000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707350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33</xdr:row>
      <xdr:rowOff>0</xdr:rowOff>
    </xdr:from>
    <xdr:to>
      <xdr:col>13</xdr:col>
      <xdr:colOff>0</xdr:colOff>
      <xdr:row>44</xdr:row>
      <xdr:rowOff>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0</xdr:colOff>
      <xdr:row>56</xdr:row>
      <xdr:rowOff>0</xdr:rowOff>
    </xdr:to>
    <xdr:graphicFrame macro="">
      <xdr:nvGraphicFramePr>
        <xdr:cNvPr id="4" name="차트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1</xdr:rowOff>
    </xdr:from>
    <xdr:to>
      <xdr:col>13</xdr:col>
      <xdr:colOff>1</xdr:colOff>
      <xdr:row>68</xdr:row>
      <xdr:rowOff>0</xdr:rowOff>
    </xdr:to>
    <xdr:graphicFrame macro="">
      <xdr:nvGraphicFramePr>
        <xdr:cNvPr id="5" name="차트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68</xdr:row>
      <xdr:rowOff>248478</xdr:rowOff>
    </xdr:from>
    <xdr:to>
      <xdr:col>13</xdr:col>
      <xdr:colOff>0</xdr:colOff>
      <xdr:row>80</xdr:row>
      <xdr:rowOff>0</xdr:rowOff>
    </xdr:to>
    <xdr:graphicFrame macro="">
      <xdr:nvGraphicFramePr>
        <xdr:cNvPr id="6" name="차트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173935</xdr:rowOff>
    </xdr:from>
    <xdr:to>
      <xdr:col>13</xdr:col>
      <xdr:colOff>0</xdr:colOff>
      <xdr:row>85</xdr:row>
      <xdr:rowOff>173935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0</xdr:colOff>
      <xdr:row>28</xdr:row>
      <xdr:rowOff>0</xdr:rowOff>
    </xdr:to>
    <xdr:graphicFrame macro="">
      <xdr:nvGraphicFramePr>
        <xdr:cNvPr id="7" name="차트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M80"/>
  <sheetViews>
    <sheetView showGridLines="0" view="pageBreakPreview" topLeftCell="A64" zoomScale="115" zoomScaleNormal="100" zoomScaleSheetLayoutView="115" workbookViewId="0">
      <selection activeCell="R51" sqref="R51"/>
    </sheetView>
  </sheetViews>
  <sheetFormatPr defaultColWidth="5.77734375" defaultRowHeight="20.100000000000001" customHeight="1"/>
  <cols>
    <col min="1" max="2" width="5.77734375" style="40" customWidth="1"/>
    <col min="3" max="3" width="5.77734375" style="39" customWidth="1"/>
    <col min="4" max="13" width="5.77734375" style="40" customWidth="1"/>
    <col min="14" max="16384" width="5.77734375" style="40"/>
  </cols>
  <sheetData>
    <row r="1" spans="1:13" ht="19.5" customHeight="1">
      <c r="A1" s="37" t="s">
        <v>13</v>
      </c>
      <c r="B1" s="38"/>
    </row>
    <row r="2" spans="1:13" ht="19.5" customHeight="1">
      <c r="A2" s="41" t="s">
        <v>57</v>
      </c>
      <c r="B2" s="42"/>
      <c r="M2" s="43" t="s">
        <v>3</v>
      </c>
    </row>
    <row r="3" spans="1:13" ht="19.5" customHeight="1" thickBot="1">
      <c r="A3" s="129" t="s">
        <v>1</v>
      </c>
      <c r="B3" s="130"/>
      <c r="C3" s="120">
        <v>2005</v>
      </c>
      <c r="D3" s="120">
        <f t="shared" ref="D3:M3" si="0">C3+1</f>
        <v>2006</v>
      </c>
      <c r="E3" s="120">
        <f t="shared" si="0"/>
        <v>2007</v>
      </c>
      <c r="F3" s="120">
        <f t="shared" si="0"/>
        <v>2008</v>
      </c>
      <c r="G3" s="120">
        <f t="shared" si="0"/>
        <v>2009</v>
      </c>
      <c r="H3" s="120">
        <f t="shared" si="0"/>
        <v>2010</v>
      </c>
      <c r="I3" s="120">
        <f t="shared" si="0"/>
        <v>2011</v>
      </c>
      <c r="J3" s="120">
        <f t="shared" si="0"/>
        <v>2012</v>
      </c>
      <c r="K3" s="120">
        <f t="shared" si="0"/>
        <v>2013</v>
      </c>
      <c r="L3" s="120">
        <f t="shared" si="0"/>
        <v>2014</v>
      </c>
      <c r="M3" s="121">
        <f t="shared" si="0"/>
        <v>2015</v>
      </c>
    </row>
    <row r="4" spans="1:13" ht="19.5" customHeight="1" thickTop="1">
      <c r="A4" s="116" t="s">
        <v>38</v>
      </c>
      <c r="B4" s="117" t="s">
        <v>6</v>
      </c>
      <c r="C4" s="118">
        <f t="shared" ref="C4:L4" si="1">C5+C16</f>
        <v>142688</v>
      </c>
      <c r="D4" s="118">
        <f t="shared" si="1"/>
        <v>140922</v>
      </c>
      <c r="E4" s="118">
        <f t="shared" si="1"/>
        <v>140564</v>
      </c>
      <c r="F4" s="118">
        <f t="shared" si="1"/>
        <v>139871</v>
      </c>
      <c r="G4" s="118">
        <f t="shared" si="1"/>
        <v>139194</v>
      </c>
      <c r="H4" s="118">
        <f t="shared" si="1"/>
        <v>138134</v>
      </c>
      <c r="I4" s="118">
        <f t="shared" si="1"/>
        <v>137920</v>
      </c>
      <c r="J4" s="118">
        <f t="shared" si="1"/>
        <v>137052</v>
      </c>
      <c r="K4" s="118">
        <f t="shared" si="1"/>
        <v>136858</v>
      </c>
      <c r="L4" s="118">
        <f t="shared" si="1"/>
        <v>137158</v>
      </c>
      <c r="M4" s="119">
        <f>M5+M16</f>
        <v>141987</v>
      </c>
    </row>
    <row r="5" spans="1:13" ht="19.5" customHeight="1">
      <c r="A5" s="47" t="s">
        <v>14</v>
      </c>
      <c r="B5" s="48" t="s">
        <v>7</v>
      </c>
      <c r="C5" s="101">
        <f t="shared" ref="C5:L5" si="2">SUM(C6:C15)</f>
        <v>86754</v>
      </c>
      <c r="D5" s="101">
        <f t="shared" si="2"/>
        <v>86055</v>
      </c>
      <c r="E5" s="101">
        <f t="shared" si="2"/>
        <v>86662</v>
      </c>
      <c r="F5" s="101">
        <f t="shared" si="2"/>
        <v>86477</v>
      </c>
      <c r="G5" s="101">
        <f t="shared" si="2"/>
        <v>85800</v>
      </c>
      <c r="H5" s="101">
        <f t="shared" si="2"/>
        <v>86138</v>
      </c>
      <c r="I5" s="101">
        <f t="shared" si="2"/>
        <v>85973</v>
      </c>
      <c r="J5" s="101">
        <f t="shared" si="2"/>
        <v>85805</v>
      </c>
      <c r="K5" s="101">
        <f t="shared" si="2"/>
        <v>85295</v>
      </c>
      <c r="L5" s="101">
        <f t="shared" si="2"/>
        <v>86759</v>
      </c>
      <c r="M5" s="102">
        <f>SUM(M6:M15)</f>
        <v>91727</v>
      </c>
    </row>
    <row r="6" spans="1:13" ht="19.5" customHeight="1">
      <c r="A6" s="49"/>
      <c r="B6" s="50" t="s">
        <v>15</v>
      </c>
      <c r="C6" s="99">
        <v>6855</v>
      </c>
      <c r="D6" s="99">
        <v>6528</v>
      </c>
      <c r="E6" s="99">
        <v>6254</v>
      </c>
      <c r="F6" s="131" t="s">
        <v>47</v>
      </c>
      <c r="G6" s="131"/>
      <c r="H6" s="131"/>
      <c r="I6" s="131"/>
      <c r="J6" s="131"/>
      <c r="K6" s="131"/>
      <c r="L6" s="131"/>
      <c r="M6" s="132"/>
    </row>
    <row r="7" spans="1:13" ht="19.5" customHeight="1">
      <c r="A7" s="49"/>
      <c r="B7" s="50" t="s">
        <v>16</v>
      </c>
      <c r="C7" s="99">
        <v>7823</v>
      </c>
      <c r="D7" s="99">
        <v>7538</v>
      </c>
      <c r="E7" s="99">
        <v>7235</v>
      </c>
      <c r="F7" s="131"/>
      <c r="G7" s="131"/>
      <c r="H7" s="131"/>
      <c r="I7" s="131"/>
      <c r="J7" s="131"/>
      <c r="K7" s="131"/>
      <c r="L7" s="131"/>
      <c r="M7" s="132"/>
    </row>
    <row r="8" spans="1:13" ht="19.5" customHeight="1">
      <c r="A8" s="49"/>
      <c r="B8" s="50" t="s">
        <v>17</v>
      </c>
      <c r="C8" s="99">
        <v>8496</v>
      </c>
      <c r="D8" s="99">
        <v>8159</v>
      </c>
      <c r="E8" s="99">
        <v>7912</v>
      </c>
      <c r="F8" s="131"/>
      <c r="G8" s="131"/>
      <c r="H8" s="131"/>
      <c r="I8" s="131"/>
      <c r="J8" s="131"/>
      <c r="K8" s="131"/>
      <c r="L8" s="131"/>
      <c r="M8" s="132"/>
    </row>
    <row r="9" spans="1:13" ht="19.5" customHeight="1">
      <c r="A9" s="49"/>
      <c r="B9" s="50" t="s">
        <v>39</v>
      </c>
      <c r="C9" s="131" t="s">
        <v>47</v>
      </c>
      <c r="D9" s="131"/>
      <c r="E9" s="131"/>
      <c r="F9" s="99">
        <v>9981</v>
      </c>
      <c r="G9" s="99">
        <v>9692</v>
      </c>
      <c r="H9" s="99">
        <v>9539</v>
      </c>
      <c r="I9" s="99">
        <v>9505</v>
      </c>
      <c r="J9" s="99">
        <v>9354</v>
      </c>
      <c r="K9" s="99">
        <v>9053</v>
      </c>
      <c r="L9" s="99">
        <v>8864</v>
      </c>
      <c r="M9" s="100">
        <v>8581</v>
      </c>
    </row>
    <row r="10" spans="1:13" ht="19.5" customHeight="1">
      <c r="A10" s="49"/>
      <c r="B10" s="50" t="s">
        <v>40</v>
      </c>
      <c r="C10" s="131"/>
      <c r="D10" s="131"/>
      <c r="E10" s="131"/>
      <c r="F10" s="99">
        <v>11292</v>
      </c>
      <c r="G10" s="99">
        <v>11050</v>
      </c>
      <c r="H10" s="99">
        <v>10970</v>
      </c>
      <c r="I10" s="99">
        <v>10942</v>
      </c>
      <c r="J10" s="99">
        <v>10655</v>
      </c>
      <c r="K10" s="99">
        <v>10454</v>
      </c>
      <c r="L10" s="99">
        <v>10483</v>
      </c>
      <c r="M10" s="100">
        <v>9953</v>
      </c>
    </row>
    <row r="11" spans="1:13" ht="19.5" customHeight="1">
      <c r="A11" s="49"/>
      <c r="B11" s="50" t="s">
        <v>18</v>
      </c>
      <c r="C11" s="99">
        <v>6572</v>
      </c>
      <c r="D11" s="99">
        <v>6333</v>
      </c>
      <c r="E11" s="99">
        <v>6177</v>
      </c>
      <c r="F11" s="99">
        <v>5980</v>
      </c>
      <c r="G11" s="99">
        <v>5822</v>
      </c>
      <c r="H11" s="99">
        <v>5687</v>
      </c>
      <c r="I11" s="99">
        <v>5667</v>
      </c>
      <c r="J11" s="99">
        <v>5528</v>
      </c>
      <c r="K11" s="99">
        <v>5265</v>
      </c>
      <c r="L11" s="99">
        <v>5036</v>
      </c>
      <c r="M11" s="100">
        <v>4993</v>
      </c>
    </row>
    <row r="12" spans="1:13" ht="19.5" customHeight="1">
      <c r="A12" s="49"/>
      <c r="B12" s="50" t="s">
        <v>19</v>
      </c>
      <c r="C12" s="99">
        <v>22858</v>
      </c>
      <c r="D12" s="99">
        <v>24039</v>
      </c>
      <c r="E12" s="99">
        <v>25026</v>
      </c>
      <c r="F12" s="99">
        <v>25358</v>
      </c>
      <c r="G12" s="99">
        <v>25866</v>
      </c>
      <c r="H12" s="99">
        <v>26426</v>
      </c>
      <c r="I12" s="99">
        <v>26352</v>
      </c>
      <c r="J12" s="99">
        <v>26284</v>
      </c>
      <c r="K12" s="99">
        <v>26402</v>
      </c>
      <c r="L12" s="99">
        <v>26543</v>
      </c>
      <c r="M12" s="100">
        <v>26480</v>
      </c>
    </row>
    <row r="13" spans="1:13" ht="19.5" customHeight="1">
      <c r="A13" s="49"/>
      <c r="B13" s="50" t="s">
        <v>20</v>
      </c>
      <c r="C13" s="99">
        <v>24833</v>
      </c>
      <c r="D13" s="99">
        <v>24264</v>
      </c>
      <c r="E13" s="99">
        <v>23741</v>
      </c>
      <c r="F13" s="99">
        <v>23479</v>
      </c>
      <c r="G13" s="99">
        <v>23028</v>
      </c>
      <c r="H13" s="99">
        <v>23117</v>
      </c>
      <c r="I13" s="99">
        <v>23114</v>
      </c>
      <c r="J13" s="99">
        <v>23097</v>
      </c>
      <c r="K13" s="99">
        <v>23023</v>
      </c>
      <c r="L13" s="99">
        <v>22723</v>
      </c>
      <c r="M13" s="100">
        <v>21707</v>
      </c>
    </row>
    <row r="14" spans="1:13" ht="19.5" customHeight="1">
      <c r="A14" s="49"/>
      <c r="B14" s="50" t="s">
        <v>21</v>
      </c>
      <c r="C14" s="99">
        <v>9317</v>
      </c>
      <c r="D14" s="99">
        <v>9194</v>
      </c>
      <c r="E14" s="99">
        <v>10317</v>
      </c>
      <c r="F14" s="99">
        <v>10387</v>
      </c>
      <c r="G14" s="99">
        <v>10342</v>
      </c>
      <c r="H14" s="99">
        <v>10399</v>
      </c>
      <c r="I14" s="99">
        <v>10393</v>
      </c>
      <c r="J14" s="99">
        <v>10887</v>
      </c>
      <c r="K14" s="99">
        <v>11098</v>
      </c>
      <c r="L14" s="99">
        <v>11106</v>
      </c>
      <c r="M14" s="100">
        <v>10755</v>
      </c>
    </row>
    <row r="15" spans="1:13" ht="19.5" customHeight="1">
      <c r="A15" s="49"/>
      <c r="B15" s="50" t="s">
        <v>64</v>
      </c>
      <c r="C15" s="131" t="s">
        <v>47</v>
      </c>
      <c r="D15" s="131"/>
      <c r="E15" s="131"/>
      <c r="F15" s="131"/>
      <c r="G15" s="131"/>
      <c r="H15" s="131"/>
      <c r="I15" s="131"/>
      <c r="J15" s="131"/>
      <c r="K15" s="131"/>
      <c r="L15" s="99">
        <v>2004</v>
      </c>
      <c r="M15" s="100">
        <v>9258</v>
      </c>
    </row>
    <row r="16" spans="1:13" ht="19.5" customHeight="1">
      <c r="A16" s="51" t="s">
        <v>22</v>
      </c>
      <c r="B16" s="52" t="s">
        <v>7</v>
      </c>
      <c r="C16" s="101">
        <f>SUM(C17:C31)</f>
        <v>55934</v>
      </c>
      <c r="D16" s="101">
        <f>SUM(D17:D31)</f>
        <v>54867</v>
      </c>
      <c r="E16" s="101">
        <f>SUM(E17:E31)</f>
        <v>53902</v>
      </c>
      <c r="F16" s="101">
        <f>SUM(F17:F31)</f>
        <v>53394</v>
      </c>
      <c r="G16" s="101">
        <v>53394</v>
      </c>
      <c r="H16" s="101">
        <v>51996</v>
      </c>
      <c r="I16" s="101">
        <f>SUM(I17:I31)</f>
        <v>51947</v>
      </c>
      <c r="J16" s="101">
        <f>SUM(J17:J31)</f>
        <v>51247</v>
      </c>
      <c r="K16" s="101">
        <f>SUM(K17:K31)</f>
        <v>51563</v>
      </c>
      <c r="L16" s="101">
        <f>SUM(L17:L31)</f>
        <v>50399</v>
      </c>
      <c r="M16" s="102">
        <f>SUM(M17:M31)</f>
        <v>50260</v>
      </c>
    </row>
    <row r="17" spans="1:13" ht="19.5" customHeight="1">
      <c r="A17" s="49"/>
      <c r="B17" s="50" t="s">
        <v>23</v>
      </c>
      <c r="C17" s="99">
        <v>9046</v>
      </c>
      <c r="D17" s="99">
        <v>9127</v>
      </c>
      <c r="E17" s="99">
        <v>9224</v>
      </c>
      <c r="F17" s="99">
        <v>9239</v>
      </c>
      <c r="G17" s="99">
        <v>8974</v>
      </c>
      <c r="H17" s="99">
        <v>8809</v>
      </c>
      <c r="I17" s="99">
        <v>8845</v>
      </c>
      <c r="J17" s="99">
        <v>8696</v>
      </c>
      <c r="K17" s="99">
        <v>8699</v>
      </c>
      <c r="L17" s="99">
        <v>8634</v>
      </c>
      <c r="M17" s="100">
        <v>8582</v>
      </c>
    </row>
    <row r="18" spans="1:13" ht="19.5" customHeight="1">
      <c r="A18" s="49"/>
      <c r="B18" s="50" t="s">
        <v>24</v>
      </c>
      <c r="C18" s="99">
        <v>3566</v>
      </c>
      <c r="D18" s="99">
        <v>3528</v>
      </c>
      <c r="E18" s="99">
        <v>3422</v>
      </c>
      <c r="F18" s="99">
        <v>3345</v>
      </c>
      <c r="G18" s="99">
        <v>3274</v>
      </c>
      <c r="H18" s="99">
        <v>3358</v>
      </c>
      <c r="I18" s="99">
        <v>3403</v>
      </c>
      <c r="J18" s="99">
        <v>3382</v>
      </c>
      <c r="K18" s="99">
        <v>3389</v>
      </c>
      <c r="L18" s="99">
        <v>3310</v>
      </c>
      <c r="M18" s="100">
        <v>3351</v>
      </c>
    </row>
    <row r="19" spans="1:13" ht="19.5" customHeight="1">
      <c r="A19" s="49"/>
      <c r="B19" s="50" t="s">
        <v>25</v>
      </c>
      <c r="C19" s="99">
        <v>4130</v>
      </c>
      <c r="D19" s="99">
        <v>4138</v>
      </c>
      <c r="E19" s="99">
        <v>4156</v>
      </c>
      <c r="F19" s="99">
        <v>4078</v>
      </c>
      <c r="G19" s="99">
        <v>3735</v>
      </c>
      <c r="H19" s="99">
        <v>3748</v>
      </c>
      <c r="I19" s="99">
        <v>3748</v>
      </c>
      <c r="J19" s="99">
        <v>3664</v>
      </c>
      <c r="K19" s="99">
        <v>4146</v>
      </c>
      <c r="L19" s="99">
        <v>3627</v>
      </c>
      <c r="M19" s="100">
        <v>3672</v>
      </c>
    </row>
    <row r="20" spans="1:13" ht="19.5" customHeight="1">
      <c r="A20" s="49"/>
      <c r="B20" s="50" t="s">
        <v>26</v>
      </c>
      <c r="C20" s="99">
        <v>3167</v>
      </c>
      <c r="D20" s="99">
        <v>3091</v>
      </c>
      <c r="E20" s="99">
        <v>3027</v>
      </c>
      <c r="F20" s="99">
        <v>3019</v>
      </c>
      <c r="G20" s="99">
        <v>2983</v>
      </c>
      <c r="H20" s="99">
        <v>3019</v>
      </c>
      <c r="I20" s="99">
        <v>3037</v>
      </c>
      <c r="J20" s="99">
        <v>3025</v>
      </c>
      <c r="K20" s="99">
        <v>3030</v>
      </c>
      <c r="L20" s="99">
        <v>2968</v>
      </c>
      <c r="M20" s="100">
        <v>2921</v>
      </c>
    </row>
    <row r="21" spans="1:13" ht="19.5" customHeight="1">
      <c r="A21" s="49"/>
      <c r="B21" s="50" t="s">
        <v>27</v>
      </c>
      <c r="C21" s="99">
        <v>4416</v>
      </c>
      <c r="D21" s="99">
        <v>4302</v>
      </c>
      <c r="E21" s="99">
        <v>4214</v>
      </c>
      <c r="F21" s="99">
        <v>4168</v>
      </c>
      <c r="G21" s="99">
        <v>4048</v>
      </c>
      <c r="H21" s="99">
        <v>3973</v>
      </c>
      <c r="I21" s="99">
        <v>4001</v>
      </c>
      <c r="J21" s="99">
        <v>3977</v>
      </c>
      <c r="K21" s="99">
        <v>3944</v>
      </c>
      <c r="L21" s="99">
        <v>3856</v>
      </c>
      <c r="M21" s="100">
        <v>3885</v>
      </c>
    </row>
    <row r="22" spans="1:13" ht="19.5" customHeight="1">
      <c r="A22" s="49"/>
      <c r="B22" s="50" t="s">
        <v>28</v>
      </c>
      <c r="C22" s="99">
        <v>5594</v>
      </c>
      <c r="D22" s="99">
        <v>5395</v>
      </c>
      <c r="E22" s="99">
        <v>5388</v>
      </c>
      <c r="F22" s="99">
        <v>5381</v>
      </c>
      <c r="G22" s="99">
        <v>5217</v>
      </c>
      <c r="H22" s="99">
        <v>5101</v>
      </c>
      <c r="I22" s="99">
        <v>5145</v>
      </c>
      <c r="J22" s="99">
        <v>5111</v>
      </c>
      <c r="K22" s="99">
        <v>5027</v>
      </c>
      <c r="L22" s="99">
        <v>4959</v>
      </c>
      <c r="M22" s="100">
        <v>4921</v>
      </c>
    </row>
    <row r="23" spans="1:13" ht="19.5" customHeight="1">
      <c r="A23" s="49"/>
      <c r="B23" s="50" t="s">
        <v>29</v>
      </c>
      <c r="C23" s="99">
        <v>3906</v>
      </c>
      <c r="D23" s="99">
        <v>3806</v>
      </c>
      <c r="E23" s="99">
        <v>3702</v>
      </c>
      <c r="F23" s="99">
        <v>3757</v>
      </c>
      <c r="G23" s="99">
        <v>3689</v>
      </c>
      <c r="H23" s="99">
        <v>3738</v>
      </c>
      <c r="I23" s="99">
        <v>3761</v>
      </c>
      <c r="J23" s="99">
        <v>3718</v>
      </c>
      <c r="K23" s="99">
        <v>3667</v>
      </c>
      <c r="L23" s="99">
        <v>3698</v>
      </c>
      <c r="M23" s="100">
        <v>3734</v>
      </c>
    </row>
    <row r="24" spans="1:13" ht="19.5" customHeight="1">
      <c r="A24" s="49"/>
      <c r="B24" s="50" t="s">
        <v>30</v>
      </c>
      <c r="C24" s="99">
        <v>4495</v>
      </c>
      <c r="D24" s="99">
        <v>4406</v>
      </c>
      <c r="E24" s="99">
        <v>4411</v>
      </c>
      <c r="F24" s="99">
        <v>4355</v>
      </c>
      <c r="G24" s="99">
        <v>4324</v>
      </c>
      <c r="H24" s="99">
        <v>4282</v>
      </c>
      <c r="I24" s="99">
        <v>4285</v>
      </c>
      <c r="J24" s="99">
        <v>4269</v>
      </c>
      <c r="K24" s="99">
        <v>4242</v>
      </c>
      <c r="L24" s="99">
        <v>4177</v>
      </c>
      <c r="M24" s="100">
        <v>4061</v>
      </c>
    </row>
    <row r="25" spans="1:13" ht="19.5" customHeight="1">
      <c r="A25" s="49"/>
      <c r="B25" s="50" t="s">
        <v>31</v>
      </c>
      <c r="C25" s="99">
        <v>2465</v>
      </c>
      <c r="D25" s="99">
        <v>2417</v>
      </c>
      <c r="E25" s="99">
        <v>2396</v>
      </c>
      <c r="F25" s="99">
        <v>2427</v>
      </c>
      <c r="G25" s="99">
        <v>2355</v>
      </c>
      <c r="H25" s="99">
        <v>2355</v>
      </c>
      <c r="I25" s="99">
        <v>2363</v>
      </c>
      <c r="J25" s="99">
        <v>2311</v>
      </c>
      <c r="K25" s="99">
        <v>2325</v>
      </c>
      <c r="L25" s="99">
        <v>2286</v>
      </c>
      <c r="M25" s="100">
        <v>2267</v>
      </c>
    </row>
    <row r="26" spans="1:13" ht="19.5" customHeight="1">
      <c r="A26" s="49"/>
      <c r="B26" s="50" t="s">
        <v>32</v>
      </c>
      <c r="C26" s="99">
        <v>2825</v>
      </c>
      <c r="D26" s="99">
        <v>2781</v>
      </c>
      <c r="E26" s="99">
        <v>2779</v>
      </c>
      <c r="F26" s="99">
        <v>2784</v>
      </c>
      <c r="G26" s="99">
        <v>2752</v>
      </c>
      <c r="H26" s="99">
        <v>2711</v>
      </c>
      <c r="I26" s="99">
        <v>2720</v>
      </c>
      <c r="J26" s="99">
        <v>2669</v>
      </c>
      <c r="K26" s="99">
        <v>2674</v>
      </c>
      <c r="L26" s="99">
        <v>2677</v>
      </c>
      <c r="M26" s="100">
        <v>2657</v>
      </c>
    </row>
    <row r="27" spans="1:13" ht="19.5" customHeight="1">
      <c r="A27" s="49"/>
      <c r="B27" s="50" t="s">
        <v>33</v>
      </c>
      <c r="C27" s="99">
        <v>3707</v>
      </c>
      <c r="D27" s="99">
        <v>3604</v>
      </c>
      <c r="E27" s="99">
        <v>3501</v>
      </c>
      <c r="F27" s="99">
        <v>3494</v>
      </c>
      <c r="G27" s="99">
        <v>3406</v>
      </c>
      <c r="H27" s="99">
        <v>3436</v>
      </c>
      <c r="I27" s="99">
        <v>3424</v>
      </c>
      <c r="J27" s="99">
        <v>3317</v>
      </c>
      <c r="K27" s="99">
        <v>3322</v>
      </c>
      <c r="L27" s="99">
        <v>3270</v>
      </c>
      <c r="M27" s="100">
        <v>3235</v>
      </c>
    </row>
    <row r="28" spans="1:13" ht="19.5" customHeight="1">
      <c r="A28" s="49"/>
      <c r="B28" s="50" t="s">
        <v>34</v>
      </c>
      <c r="C28" s="99">
        <v>2044</v>
      </c>
      <c r="D28" s="99">
        <v>2005</v>
      </c>
      <c r="E28" s="99">
        <v>2022</v>
      </c>
      <c r="F28" s="99">
        <v>1996</v>
      </c>
      <c r="G28" s="99">
        <v>2008</v>
      </c>
      <c r="H28" s="99">
        <v>2026</v>
      </c>
      <c r="I28" s="99">
        <v>2038</v>
      </c>
      <c r="J28" s="99">
        <v>2002</v>
      </c>
      <c r="K28" s="99">
        <v>1932</v>
      </c>
      <c r="L28" s="99">
        <v>1900</v>
      </c>
      <c r="M28" s="100">
        <v>1913</v>
      </c>
    </row>
    <row r="29" spans="1:13" ht="19.5" customHeight="1">
      <c r="A29" s="49"/>
      <c r="B29" s="50" t="s">
        <v>35</v>
      </c>
      <c r="C29" s="99">
        <v>2274</v>
      </c>
      <c r="D29" s="99">
        <v>2160</v>
      </c>
      <c r="E29" s="99">
        <v>1669</v>
      </c>
      <c r="F29" s="99">
        <v>1450</v>
      </c>
      <c r="G29" s="99">
        <v>1413</v>
      </c>
      <c r="H29" s="99">
        <v>1401</v>
      </c>
      <c r="I29" s="99">
        <v>1421</v>
      </c>
      <c r="J29" s="99">
        <v>1385</v>
      </c>
      <c r="K29" s="99">
        <v>1431</v>
      </c>
      <c r="L29" s="99">
        <v>1354</v>
      </c>
      <c r="M29" s="100">
        <v>1363</v>
      </c>
    </row>
    <row r="30" spans="1:13" ht="19.5" customHeight="1">
      <c r="A30" s="49"/>
      <c r="B30" s="50" t="s">
        <v>36</v>
      </c>
      <c r="C30" s="99">
        <v>2916</v>
      </c>
      <c r="D30" s="99">
        <v>2772</v>
      </c>
      <c r="E30" s="99">
        <v>2700</v>
      </c>
      <c r="F30" s="99">
        <v>2607</v>
      </c>
      <c r="G30" s="99">
        <v>2540</v>
      </c>
      <c r="H30" s="99">
        <v>2493</v>
      </c>
      <c r="I30" s="99">
        <v>2504</v>
      </c>
      <c r="J30" s="99">
        <v>2467</v>
      </c>
      <c r="K30" s="99">
        <v>2461</v>
      </c>
      <c r="L30" s="99">
        <v>2422</v>
      </c>
      <c r="M30" s="100">
        <v>2432</v>
      </c>
    </row>
    <row r="31" spans="1:13" ht="19.5" customHeight="1">
      <c r="A31" s="53"/>
      <c r="B31" s="54" t="s">
        <v>37</v>
      </c>
      <c r="C31" s="103">
        <v>1383</v>
      </c>
      <c r="D31" s="103">
        <v>1335</v>
      </c>
      <c r="E31" s="103">
        <v>1291</v>
      </c>
      <c r="F31" s="103">
        <v>1294</v>
      </c>
      <c r="G31" s="103">
        <v>1278</v>
      </c>
      <c r="H31" s="103">
        <v>1249</v>
      </c>
      <c r="I31" s="103">
        <v>1252</v>
      </c>
      <c r="J31" s="103">
        <v>1254</v>
      </c>
      <c r="K31" s="103">
        <v>1274</v>
      </c>
      <c r="L31" s="103">
        <v>1261</v>
      </c>
      <c r="M31" s="104">
        <v>1266</v>
      </c>
    </row>
    <row r="32" spans="1:13" ht="15" customHeight="1">
      <c r="A32" s="39" t="s">
        <v>70</v>
      </c>
      <c r="B32" s="43"/>
      <c r="C32" s="43"/>
    </row>
    <row r="33" spans="1:3" ht="18" customHeight="1">
      <c r="A33" s="43"/>
      <c r="B33" s="43"/>
      <c r="C33" s="43"/>
    </row>
    <row r="34" spans="1:3" ht="18" customHeight="1">
      <c r="A34" s="43"/>
      <c r="B34" s="43"/>
      <c r="C34" s="43"/>
    </row>
    <row r="35" spans="1:3" ht="18" customHeight="1">
      <c r="A35" s="43"/>
      <c r="B35" s="43"/>
      <c r="C35" s="43"/>
    </row>
    <row r="36" spans="1:3" ht="18" customHeight="1">
      <c r="A36" s="43"/>
      <c r="B36" s="43"/>
      <c r="C36" s="43"/>
    </row>
    <row r="37" spans="1:3" ht="18" customHeight="1">
      <c r="A37" s="43"/>
      <c r="B37" s="43"/>
      <c r="C37" s="43"/>
    </row>
    <row r="38" spans="1:3" ht="18" customHeight="1">
      <c r="A38" s="43"/>
      <c r="B38" s="43"/>
      <c r="C38" s="43"/>
    </row>
    <row r="39" spans="1:3" ht="18" customHeight="1">
      <c r="A39" s="43"/>
      <c r="B39" s="43"/>
      <c r="C39" s="43"/>
    </row>
    <row r="40" spans="1:3" ht="18" customHeight="1">
      <c r="A40" s="43"/>
      <c r="B40" s="43"/>
      <c r="C40" s="43"/>
    </row>
    <row r="41" spans="1:3" ht="18" customHeight="1">
      <c r="A41" s="43"/>
      <c r="B41" s="43"/>
      <c r="C41" s="43"/>
    </row>
    <row r="42" spans="1:3" ht="18" customHeight="1">
      <c r="A42" s="43"/>
      <c r="B42" s="43"/>
      <c r="C42" s="43"/>
    </row>
    <row r="43" spans="1:3" ht="18" customHeight="1">
      <c r="A43" s="43"/>
      <c r="B43" s="43"/>
      <c r="C43" s="43"/>
    </row>
    <row r="44" spans="1:3" ht="18" customHeight="1">
      <c r="A44" s="43"/>
      <c r="B44" s="43"/>
      <c r="C44" s="43"/>
    </row>
    <row r="45" spans="1:3" ht="18" customHeight="1">
      <c r="A45" s="43"/>
      <c r="B45" s="43"/>
      <c r="C45" s="43"/>
    </row>
    <row r="46" spans="1:3" ht="18" customHeight="1">
      <c r="A46" s="43"/>
      <c r="B46" s="43"/>
      <c r="C46" s="43"/>
    </row>
    <row r="47" spans="1:3" ht="18" customHeight="1">
      <c r="A47" s="43"/>
      <c r="B47" s="43"/>
      <c r="C47" s="43"/>
    </row>
    <row r="48" spans="1:3" ht="18" customHeight="1">
      <c r="A48" s="43"/>
      <c r="B48" s="43"/>
      <c r="C48" s="43"/>
    </row>
    <row r="49" spans="1:3" ht="18" customHeight="1">
      <c r="A49" s="43"/>
      <c r="B49" s="43"/>
      <c r="C49" s="43"/>
    </row>
    <row r="50" spans="1:3" ht="18" customHeight="1">
      <c r="A50" s="43"/>
      <c r="B50" s="43"/>
      <c r="C50" s="43"/>
    </row>
    <row r="51" spans="1:3" ht="18" customHeight="1">
      <c r="A51" s="43"/>
      <c r="B51" s="43"/>
      <c r="C51" s="43"/>
    </row>
    <row r="52" spans="1:3" ht="18" customHeight="1">
      <c r="A52" s="43"/>
      <c r="B52" s="43"/>
      <c r="C52" s="43"/>
    </row>
    <row r="53" spans="1:3" ht="18" customHeight="1">
      <c r="A53" s="43"/>
      <c r="B53" s="43"/>
      <c r="C53" s="43"/>
    </row>
    <row r="54" spans="1:3" ht="18" customHeight="1">
      <c r="A54" s="43"/>
      <c r="B54" s="43"/>
      <c r="C54" s="43"/>
    </row>
    <row r="55" spans="1:3" ht="18" customHeight="1">
      <c r="A55" s="43"/>
      <c r="B55" s="43"/>
      <c r="C55" s="43"/>
    </row>
    <row r="56" spans="1:3" ht="18" customHeight="1">
      <c r="A56" s="43"/>
      <c r="B56" s="43"/>
      <c r="C56" s="43"/>
    </row>
    <row r="57" spans="1:3" ht="18" customHeight="1">
      <c r="A57" s="43"/>
      <c r="B57" s="43"/>
      <c r="C57" s="43"/>
    </row>
    <row r="58" spans="1:3" ht="18" customHeight="1">
      <c r="A58" s="43"/>
      <c r="B58" s="43"/>
      <c r="C58" s="43"/>
    </row>
    <row r="59" spans="1:3" ht="18" customHeight="1">
      <c r="A59" s="43"/>
      <c r="B59" s="43"/>
      <c r="C59" s="43"/>
    </row>
    <row r="60" spans="1:3" ht="18" customHeight="1">
      <c r="A60" s="43"/>
      <c r="B60" s="43"/>
      <c r="C60" s="43"/>
    </row>
    <row r="61" spans="1:3" ht="18" customHeight="1">
      <c r="A61" s="43"/>
      <c r="B61" s="43"/>
      <c r="C61" s="43"/>
    </row>
    <row r="62" spans="1:3" ht="18" customHeight="1">
      <c r="A62" s="43"/>
      <c r="B62" s="43"/>
      <c r="C62" s="43"/>
    </row>
    <row r="63" spans="1:3" ht="18" customHeight="1">
      <c r="A63" s="43"/>
      <c r="B63" s="43"/>
      <c r="C63" s="43"/>
    </row>
    <row r="64" spans="1:3" ht="18" customHeight="1">
      <c r="A64" s="43"/>
      <c r="B64" s="43"/>
      <c r="C64" s="43"/>
    </row>
    <row r="65" spans="1:3" ht="18" customHeight="1">
      <c r="A65" s="43"/>
      <c r="B65" s="43"/>
      <c r="C65" s="43"/>
    </row>
    <row r="66" spans="1:3" ht="18" customHeight="1">
      <c r="A66" s="43"/>
      <c r="B66" s="43"/>
      <c r="C66" s="43"/>
    </row>
    <row r="67" spans="1:3" ht="18" customHeight="1">
      <c r="A67" s="43"/>
      <c r="B67" s="43"/>
      <c r="C67" s="43"/>
    </row>
    <row r="68" spans="1:3" ht="18" customHeight="1">
      <c r="A68" s="43"/>
      <c r="B68" s="43"/>
      <c r="C68" s="43"/>
    </row>
    <row r="69" spans="1:3" ht="18" customHeight="1">
      <c r="A69" s="43"/>
      <c r="B69" s="43"/>
      <c r="C69" s="43"/>
    </row>
    <row r="70" spans="1:3" ht="18" customHeight="1">
      <c r="A70" s="43"/>
      <c r="B70" s="43"/>
      <c r="C70" s="43"/>
    </row>
    <row r="71" spans="1:3" ht="18" customHeight="1">
      <c r="A71" s="43"/>
      <c r="B71" s="43"/>
      <c r="C71" s="43"/>
    </row>
    <row r="72" spans="1:3" ht="18" customHeight="1">
      <c r="A72" s="43"/>
      <c r="B72" s="43"/>
      <c r="C72" s="43"/>
    </row>
    <row r="73" spans="1:3" ht="18" customHeight="1">
      <c r="A73" s="43"/>
      <c r="B73" s="43"/>
      <c r="C73" s="43"/>
    </row>
    <row r="74" spans="1:3" ht="18" customHeight="1">
      <c r="A74" s="43"/>
      <c r="B74" s="43"/>
      <c r="C74" s="43"/>
    </row>
    <row r="75" spans="1:3" ht="18" customHeight="1">
      <c r="A75" s="43"/>
      <c r="B75" s="43"/>
      <c r="C75" s="43"/>
    </row>
    <row r="76" spans="1:3" ht="18" customHeight="1">
      <c r="A76" s="43"/>
      <c r="B76" s="43"/>
      <c r="C76" s="43"/>
    </row>
    <row r="77" spans="1:3" ht="18" customHeight="1"/>
    <row r="78" spans="1:3" ht="18" customHeight="1"/>
    <row r="79" spans="1:3" ht="18" customHeight="1"/>
    <row r="80" spans="1:3" ht="18" customHeight="1"/>
  </sheetData>
  <mergeCells count="4">
    <mergeCell ref="A3:B3"/>
    <mergeCell ref="C9:E10"/>
    <mergeCell ref="F6:M8"/>
    <mergeCell ref="C15:K1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7"/>
  <sheetViews>
    <sheetView showGridLines="0" view="pageBreakPreview" topLeftCell="A34" zoomScale="115" zoomScaleNormal="100" zoomScaleSheetLayoutView="115" workbookViewId="0">
      <selection activeCell="C3" sqref="C3:K3"/>
    </sheetView>
  </sheetViews>
  <sheetFormatPr defaultColWidth="5.77734375" defaultRowHeight="20.100000000000001" customHeight="1"/>
  <cols>
    <col min="1" max="12" width="5.77734375" style="40" customWidth="1"/>
    <col min="13" max="14" width="6.6640625" style="40" customWidth="1"/>
    <col min="15" max="16384" width="5.77734375" style="40"/>
  </cols>
  <sheetData>
    <row r="1" spans="1:14" ht="19.5" customHeight="1">
      <c r="A1" s="41" t="s">
        <v>58</v>
      </c>
      <c r="B1" s="42"/>
      <c r="N1" s="43" t="s">
        <v>8</v>
      </c>
    </row>
    <row r="2" spans="1:14" ht="19.5" customHeight="1" thickBot="1">
      <c r="A2" s="133" t="s">
        <v>1</v>
      </c>
      <c r="B2" s="134"/>
      <c r="C2" s="44">
        <v>2006</v>
      </c>
      <c r="D2" s="44">
        <f>C2+1</f>
        <v>2007</v>
      </c>
      <c r="E2" s="44">
        <f t="shared" ref="E2:L2" si="0">D2+1</f>
        <v>2008</v>
      </c>
      <c r="F2" s="44">
        <f t="shared" si="0"/>
        <v>2009</v>
      </c>
      <c r="G2" s="44">
        <f t="shared" si="0"/>
        <v>2010</v>
      </c>
      <c r="H2" s="44">
        <f t="shared" si="0"/>
        <v>2011</v>
      </c>
      <c r="I2" s="44">
        <f t="shared" si="0"/>
        <v>2012</v>
      </c>
      <c r="J2" s="44">
        <f t="shared" si="0"/>
        <v>2013</v>
      </c>
      <c r="K2" s="44">
        <f t="shared" si="0"/>
        <v>2014</v>
      </c>
      <c r="L2" s="44">
        <f t="shared" si="0"/>
        <v>2015</v>
      </c>
      <c r="M2" s="61" t="s">
        <v>41</v>
      </c>
      <c r="N2" s="62" t="s">
        <v>42</v>
      </c>
    </row>
    <row r="3" spans="1:14" ht="19.5" customHeight="1" thickTop="1">
      <c r="A3" s="45" t="s">
        <v>38</v>
      </c>
      <c r="B3" s="46" t="s">
        <v>6</v>
      </c>
      <c r="C3" s="105">
        <f>ROUND(('1.1 과거인구'!D4-'1.1 과거인구'!C4)*100/'1.1 과거인구'!C4,2)</f>
        <v>-1.24</v>
      </c>
      <c r="D3" s="105">
        <f>ROUND(('1.1 과거인구'!E4-'1.1 과거인구'!D4)*100/'1.1 과거인구'!D4,2)</f>
        <v>-0.25</v>
      </c>
      <c r="E3" s="105">
        <f>ROUND(('1.1 과거인구'!F4-'1.1 과거인구'!E4)*100/'1.1 과거인구'!E4,2)</f>
        <v>-0.49</v>
      </c>
      <c r="F3" s="105">
        <f>ROUND(('1.1 과거인구'!G4-'1.1 과거인구'!F4)*100/'1.1 과거인구'!F4,2)</f>
        <v>-0.48</v>
      </c>
      <c r="G3" s="105">
        <f>ROUND(('1.1 과거인구'!H4-'1.1 과거인구'!G4)*100/'1.1 과거인구'!G4,2)</f>
        <v>-0.76</v>
      </c>
      <c r="H3" s="105">
        <f>ROUND(('1.1 과거인구'!I4-'1.1 과거인구'!H4)*100/'1.1 과거인구'!H4,2)</f>
        <v>-0.15</v>
      </c>
      <c r="I3" s="105">
        <f>ROUND(('1.1 과거인구'!J4-'1.1 과거인구'!I4)*100/'1.1 과거인구'!I4,2)</f>
        <v>-0.63</v>
      </c>
      <c r="J3" s="105">
        <f>ROUND(('1.1 과거인구'!K4-'1.1 과거인구'!J4)*100/'1.1 과거인구'!J4,2)</f>
        <v>-0.14000000000000001</v>
      </c>
      <c r="K3" s="105">
        <f>ROUND(('1.1 과거인구'!L4-'1.1 과거인구'!K4)*100/'1.1 과거인구'!K4,2)</f>
        <v>0.22</v>
      </c>
      <c r="L3" s="105">
        <f>ROUND(('1.1 과거인구'!M4-'1.1 과거인구'!L4)*100/'1.1 과거인구'!L4,2)</f>
        <v>3.52</v>
      </c>
      <c r="M3" s="105">
        <f>ROUND(('1.1 과거인구'!M4-'1.1 과거인구'!D4)*100/'1.1 과거인구'!D4/10,2)</f>
        <v>0.08</v>
      </c>
      <c r="N3" s="106">
        <f>ROUND(('1.1 과거인구'!M4-'1.1 과거인구'!I4)*100/'1.1 과거인구'!I4/5,2)</f>
        <v>0.59</v>
      </c>
    </row>
    <row r="4" spans="1:14" ht="19.5" customHeight="1">
      <c r="A4" s="47" t="s">
        <v>14</v>
      </c>
      <c r="B4" s="48" t="s">
        <v>7</v>
      </c>
      <c r="C4" s="107">
        <f>ROUND(('1.1 과거인구'!D5-'1.1 과거인구'!C5)*100/'1.1 과거인구'!C5,2)</f>
        <v>-0.81</v>
      </c>
      <c r="D4" s="107">
        <f>ROUND(('1.1 과거인구'!E5-'1.1 과거인구'!D5)*100/'1.1 과거인구'!D5,2)</f>
        <v>0.71</v>
      </c>
      <c r="E4" s="107">
        <f>ROUND(('1.1 과거인구'!F5-'1.1 과거인구'!E5)*100/'1.1 과거인구'!E5,2)</f>
        <v>-0.21</v>
      </c>
      <c r="F4" s="107">
        <f>ROUND(('1.1 과거인구'!G5-'1.1 과거인구'!F5)*100/'1.1 과거인구'!F5,2)</f>
        <v>-0.78</v>
      </c>
      <c r="G4" s="107">
        <f>ROUND(('1.1 과거인구'!H5-'1.1 과거인구'!G5)*100/'1.1 과거인구'!G5,2)</f>
        <v>0.39</v>
      </c>
      <c r="H4" s="107">
        <f>ROUND(('1.1 과거인구'!I5-'1.1 과거인구'!H5)*100/'1.1 과거인구'!H5,2)</f>
        <v>-0.19</v>
      </c>
      <c r="I4" s="107">
        <f>ROUND(('1.1 과거인구'!J5-'1.1 과거인구'!I5)*100/'1.1 과거인구'!I5,2)</f>
        <v>-0.2</v>
      </c>
      <c r="J4" s="107">
        <f>ROUND(('1.1 과거인구'!K5-'1.1 과거인구'!J5)*100/'1.1 과거인구'!J5,2)</f>
        <v>-0.59</v>
      </c>
      <c r="K4" s="107">
        <f>ROUND(('1.1 과거인구'!L5-'1.1 과거인구'!K5)*100/'1.1 과거인구'!K5,2)</f>
        <v>1.72</v>
      </c>
      <c r="L4" s="107">
        <f>ROUND(('1.1 과거인구'!M5-'1.1 과거인구'!L5)*100/'1.1 과거인구'!L5,2)</f>
        <v>5.73</v>
      </c>
      <c r="M4" s="107">
        <f>ROUND(('1.1 과거인구'!M5-'1.1 과거인구'!D5)*100/'1.1 과거인구'!D5/10,2)</f>
        <v>0.66</v>
      </c>
      <c r="N4" s="108">
        <f>ROUND(('1.1 과거인구'!M5-'1.1 과거인구'!I5)*100/'1.1 과거인구'!I5/5,2)</f>
        <v>1.34</v>
      </c>
    </row>
    <row r="5" spans="1:14" ht="19.5" customHeight="1">
      <c r="A5" s="49"/>
      <c r="B5" s="50" t="s">
        <v>15</v>
      </c>
      <c r="C5" s="109">
        <f>ROUND(('1.1 과거인구'!D6-'1.1 과거인구'!C6)*100/'1.1 과거인구'!C6,2)</f>
        <v>-4.7699999999999996</v>
      </c>
      <c r="D5" s="109">
        <f>ROUND(('1.1 과거인구'!E6-'1.1 과거인구'!D6)*100/'1.1 과거인구'!D6,2)</f>
        <v>-4.2</v>
      </c>
      <c r="E5" s="135" t="s">
        <v>47</v>
      </c>
      <c r="F5" s="136"/>
      <c r="G5" s="136"/>
      <c r="H5" s="136"/>
      <c r="I5" s="136"/>
      <c r="J5" s="136"/>
      <c r="K5" s="136"/>
      <c r="L5" s="137"/>
      <c r="M5" s="109">
        <f>ROUND(('1.1 과거인구'!E6-'1.1 과거인구'!C6)*100/'1.1 과거인구'!C6/10,2)</f>
        <v>-0.88</v>
      </c>
      <c r="N5" s="110">
        <f>M5</f>
        <v>-0.88</v>
      </c>
    </row>
    <row r="6" spans="1:14" ht="19.5" customHeight="1">
      <c r="A6" s="49"/>
      <c r="B6" s="50" t="s">
        <v>16</v>
      </c>
      <c r="C6" s="109">
        <f>ROUND(('1.1 과거인구'!D7-'1.1 과거인구'!C7)*100/'1.1 과거인구'!C7,2)</f>
        <v>-3.64</v>
      </c>
      <c r="D6" s="109">
        <f>ROUND(('1.1 과거인구'!E7-'1.1 과거인구'!D7)*100/'1.1 과거인구'!D7,2)</f>
        <v>-4.0199999999999996</v>
      </c>
      <c r="E6" s="138"/>
      <c r="F6" s="139"/>
      <c r="G6" s="139"/>
      <c r="H6" s="139"/>
      <c r="I6" s="139"/>
      <c r="J6" s="139"/>
      <c r="K6" s="139"/>
      <c r="L6" s="140"/>
      <c r="M6" s="109">
        <f>ROUND(('1.1 과거인구'!E7-'1.1 과거인구'!C7)*100/'1.1 과거인구'!C7/10,2)</f>
        <v>-0.75</v>
      </c>
      <c r="N6" s="110">
        <f>M6</f>
        <v>-0.75</v>
      </c>
    </row>
    <row r="7" spans="1:14" ht="19.5" customHeight="1">
      <c r="A7" s="49"/>
      <c r="B7" s="50" t="s">
        <v>17</v>
      </c>
      <c r="C7" s="109">
        <f>ROUND(('1.1 과거인구'!D8-'1.1 과거인구'!C8)*100/'1.1 과거인구'!C8,2)</f>
        <v>-3.97</v>
      </c>
      <c r="D7" s="109">
        <f>ROUND(('1.1 과거인구'!E8-'1.1 과거인구'!D8)*100/'1.1 과거인구'!D8,2)</f>
        <v>-3.03</v>
      </c>
      <c r="E7" s="141"/>
      <c r="F7" s="142"/>
      <c r="G7" s="142"/>
      <c r="H7" s="142"/>
      <c r="I7" s="142"/>
      <c r="J7" s="142"/>
      <c r="K7" s="142"/>
      <c r="L7" s="143"/>
      <c r="M7" s="109">
        <f>ROUND(('1.1 과거인구'!E8-'1.1 과거인구'!C8)*100/'1.1 과거인구'!C8/10,2)</f>
        <v>-0.69</v>
      </c>
      <c r="N7" s="110">
        <f>M7</f>
        <v>-0.69</v>
      </c>
    </row>
    <row r="8" spans="1:14" ht="19.5" customHeight="1">
      <c r="A8" s="49"/>
      <c r="B8" s="50" t="s">
        <v>39</v>
      </c>
      <c r="C8" s="135" t="s">
        <v>48</v>
      </c>
      <c r="D8" s="136"/>
      <c r="E8" s="137"/>
      <c r="F8" s="109">
        <f>ROUND(('1.1 과거인구'!G9-'1.1 과거인구'!F9)*100/'1.1 과거인구'!F9,2)</f>
        <v>-2.9</v>
      </c>
      <c r="G8" s="109">
        <f>ROUND(('1.1 과거인구'!H9-'1.1 과거인구'!G9)*100/'1.1 과거인구'!G9,2)</f>
        <v>-1.58</v>
      </c>
      <c r="H8" s="109">
        <f>ROUND(('1.1 과거인구'!I9-'1.1 과거인구'!H9)*100/'1.1 과거인구'!H9,2)</f>
        <v>-0.36</v>
      </c>
      <c r="I8" s="109">
        <f>ROUND(('1.1 과거인구'!J9-'1.1 과거인구'!I9)*100/'1.1 과거인구'!I9,2)</f>
        <v>-1.59</v>
      </c>
      <c r="J8" s="109">
        <f>ROUND(('1.1 과거인구'!K9-'1.1 과거인구'!J9)*100/'1.1 과거인구'!J9,2)</f>
        <v>-3.22</v>
      </c>
      <c r="K8" s="109">
        <f>ROUND(('1.1 과거인구'!L9-'1.1 과거인구'!K9)*100/'1.1 과거인구'!K9,2)</f>
        <v>-2.09</v>
      </c>
      <c r="L8" s="109">
        <f>ROUND(('1.1 과거인구'!M9-'1.1 과거인구'!L9)*100/'1.1 과거인구'!L9,2)</f>
        <v>-3.19</v>
      </c>
      <c r="M8" s="109">
        <f>ROUND(('1.1 과거인구'!M9-'1.1 과거인구'!F9)*100/'1.1 과거인구'!F9/10,2)</f>
        <v>-1.4</v>
      </c>
      <c r="N8" s="110">
        <f>ROUND(('1.1 과거인구'!M9-'1.1 과거인구'!I9)*100/'1.1 과거인구'!I9/5,2)</f>
        <v>-1.94</v>
      </c>
    </row>
    <row r="9" spans="1:14" ht="19.5" customHeight="1">
      <c r="A9" s="49"/>
      <c r="B9" s="50" t="s">
        <v>40</v>
      </c>
      <c r="C9" s="141"/>
      <c r="D9" s="142"/>
      <c r="E9" s="143"/>
      <c r="F9" s="109">
        <f>ROUND(('1.1 과거인구'!G10-'1.1 과거인구'!F10)*100/'1.1 과거인구'!F10,2)</f>
        <v>-2.14</v>
      </c>
      <c r="G9" s="109">
        <f>ROUND(('1.1 과거인구'!H10-'1.1 과거인구'!G10)*100/'1.1 과거인구'!G10,2)</f>
        <v>-0.72</v>
      </c>
      <c r="H9" s="109">
        <f>ROUND(('1.1 과거인구'!I10-'1.1 과거인구'!H10)*100/'1.1 과거인구'!H10,2)</f>
        <v>-0.26</v>
      </c>
      <c r="I9" s="109">
        <f>ROUND(('1.1 과거인구'!J10-'1.1 과거인구'!I10)*100/'1.1 과거인구'!I10,2)</f>
        <v>-2.62</v>
      </c>
      <c r="J9" s="109">
        <f>ROUND(('1.1 과거인구'!K10-'1.1 과거인구'!J10)*100/'1.1 과거인구'!J10,2)</f>
        <v>-1.89</v>
      </c>
      <c r="K9" s="109">
        <f>ROUND(('1.1 과거인구'!L10-'1.1 과거인구'!K10)*100/'1.1 과거인구'!K10,2)</f>
        <v>0.28000000000000003</v>
      </c>
      <c r="L9" s="109">
        <f>ROUND(('1.1 과거인구'!M10-'1.1 과거인구'!L10)*100/'1.1 과거인구'!L10,2)</f>
        <v>-5.0599999999999996</v>
      </c>
      <c r="M9" s="109">
        <f>ROUND(('1.1 과거인구'!M10-'1.1 과거인구'!F10)*100/'1.1 과거인구'!F10/10,2)</f>
        <v>-1.19</v>
      </c>
      <c r="N9" s="110">
        <f>ROUND(('1.1 과거인구'!M10-'1.1 과거인구'!I10)*100/'1.1 과거인구'!I10/5,2)</f>
        <v>-1.81</v>
      </c>
    </row>
    <row r="10" spans="1:14" ht="19.5" customHeight="1">
      <c r="A10" s="49"/>
      <c r="B10" s="50" t="s">
        <v>18</v>
      </c>
      <c r="C10" s="109">
        <f>ROUND(('1.1 과거인구'!D11-'1.1 과거인구'!C11)*100/'1.1 과거인구'!C11,2)</f>
        <v>-3.64</v>
      </c>
      <c r="D10" s="109">
        <f>ROUND(('1.1 과거인구'!E11-'1.1 과거인구'!D11)*100/'1.1 과거인구'!D11,2)</f>
        <v>-2.46</v>
      </c>
      <c r="E10" s="109">
        <f>ROUND(('1.1 과거인구'!F11-'1.1 과거인구'!E11)*100/'1.1 과거인구'!E11,2)</f>
        <v>-3.19</v>
      </c>
      <c r="F10" s="109">
        <f>ROUND(('1.1 과거인구'!G11-'1.1 과거인구'!F11)*100/'1.1 과거인구'!F11,2)</f>
        <v>-2.64</v>
      </c>
      <c r="G10" s="109">
        <f>ROUND(('1.1 과거인구'!H11-'1.1 과거인구'!G11)*100/'1.1 과거인구'!G11,2)</f>
        <v>-2.3199999999999998</v>
      </c>
      <c r="H10" s="109">
        <f>ROUND(('1.1 과거인구'!I11-'1.1 과거인구'!H11)*100/'1.1 과거인구'!H11,2)</f>
        <v>-0.35</v>
      </c>
      <c r="I10" s="109">
        <f>ROUND(('1.1 과거인구'!J11-'1.1 과거인구'!I11)*100/'1.1 과거인구'!I11,2)</f>
        <v>-2.4500000000000002</v>
      </c>
      <c r="J10" s="109">
        <f>ROUND(('1.1 과거인구'!K11-'1.1 과거인구'!J11)*100/'1.1 과거인구'!J11,2)</f>
        <v>-4.76</v>
      </c>
      <c r="K10" s="109">
        <f>ROUND(('1.1 과거인구'!L11-'1.1 과거인구'!K11)*100/'1.1 과거인구'!K11,2)</f>
        <v>-4.3499999999999996</v>
      </c>
      <c r="L10" s="109">
        <f>ROUND(('1.1 과거인구'!M11-'1.1 과거인구'!L11)*100/'1.1 과거인구'!L11,2)</f>
        <v>-0.85</v>
      </c>
      <c r="M10" s="109">
        <f>ROUND(('1.1 과거인구'!M11-'1.1 과거인구'!D11)*100/'1.1 과거인구'!D11/10,2)</f>
        <v>-2.12</v>
      </c>
      <c r="N10" s="110">
        <f>ROUND(('1.1 과거인구'!M11-'1.1 과거인구'!I11)*100/'1.1 과거인구'!I11/5,2)</f>
        <v>-2.38</v>
      </c>
    </row>
    <row r="11" spans="1:14" ht="19.5" customHeight="1">
      <c r="A11" s="49"/>
      <c r="B11" s="50" t="s">
        <v>19</v>
      </c>
      <c r="C11" s="109">
        <f>ROUND(('1.1 과거인구'!D12-'1.1 과거인구'!C12)*100/'1.1 과거인구'!C12,2)</f>
        <v>5.17</v>
      </c>
      <c r="D11" s="109">
        <f>ROUND(('1.1 과거인구'!E12-'1.1 과거인구'!D12)*100/'1.1 과거인구'!D12,2)</f>
        <v>4.1100000000000003</v>
      </c>
      <c r="E11" s="109">
        <f>ROUND(('1.1 과거인구'!F12-'1.1 과거인구'!E12)*100/'1.1 과거인구'!E12,2)</f>
        <v>1.33</v>
      </c>
      <c r="F11" s="109">
        <f>ROUND(('1.1 과거인구'!G12-'1.1 과거인구'!F12)*100/'1.1 과거인구'!F12,2)</f>
        <v>2</v>
      </c>
      <c r="G11" s="109">
        <f>ROUND(('1.1 과거인구'!H12-'1.1 과거인구'!G12)*100/'1.1 과거인구'!G12,2)</f>
        <v>2.17</v>
      </c>
      <c r="H11" s="109">
        <f>ROUND(('1.1 과거인구'!I12-'1.1 과거인구'!H12)*100/'1.1 과거인구'!H12,2)</f>
        <v>-0.28000000000000003</v>
      </c>
      <c r="I11" s="109">
        <f>ROUND(('1.1 과거인구'!J12-'1.1 과거인구'!I12)*100/'1.1 과거인구'!I12,2)</f>
        <v>-0.26</v>
      </c>
      <c r="J11" s="109">
        <f>ROUND(('1.1 과거인구'!K12-'1.1 과거인구'!J12)*100/'1.1 과거인구'!J12,2)</f>
        <v>0.45</v>
      </c>
      <c r="K11" s="109">
        <f>ROUND(('1.1 과거인구'!L12-'1.1 과거인구'!K12)*100/'1.1 과거인구'!K12,2)</f>
        <v>0.53</v>
      </c>
      <c r="L11" s="109">
        <f>ROUND(('1.1 과거인구'!M12-'1.1 과거인구'!L12)*100/'1.1 과거인구'!L12,2)</f>
        <v>-0.24</v>
      </c>
      <c r="M11" s="109">
        <f>ROUND(('1.1 과거인구'!M12-'1.1 과거인구'!D12)*100/'1.1 과거인구'!D12/10,2)</f>
        <v>1.02</v>
      </c>
      <c r="N11" s="110">
        <f>ROUND(('1.1 과거인구'!M12-'1.1 과거인구'!I12)*100/'1.1 과거인구'!I12/5,2)</f>
        <v>0.1</v>
      </c>
    </row>
    <row r="12" spans="1:14" ht="19.5" customHeight="1">
      <c r="A12" s="49"/>
      <c r="B12" s="50" t="s">
        <v>20</v>
      </c>
      <c r="C12" s="109">
        <f>ROUND(('1.1 과거인구'!D13-'1.1 과거인구'!C13)*100/'1.1 과거인구'!C13,2)</f>
        <v>-2.29</v>
      </c>
      <c r="D12" s="109">
        <f>ROUND(('1.1 과거인구'!E13-'1.1 과거인구'!D13)*100/'1.1 과거인구'!D13,2)</f>
        <v>-2.16</v>
      </c>
      <c r="E12" s="109">
        <f>ROUND(('1.1 과거인구'!F13-'1.1 과거인구'!E13)*100/'1.1 과거인구'!E13,2)</f>
        <v>-1.1000000000000001</v>
      </c>
      <c r="F12" s="109">
        <f>ROUND(('1.1 과거인구'!G13-'1.1 과거인구'!F13)*100/'1.1 과거인구'!F13,2)</f>
        <v>-1.92</v>
      </c>
      <c r="G12" s="109">
        <f>ROUND(('1.1 과거인구'!H13-'1.1 과거인구'!G13)*100/'1.1 과거인구'!G13,2)</f>
        <v>0.39</v>
      </c>
      <c r="H12" s="109">
        <f>ROUND(('1.1 과거인구'!I13-'1.1 과거인구'!H13)*100/'1.1 과거인구'!H13,2)</f>
        <v>-0.01</v>
      </c>
      <c r="I12" s="109">
        <f>ROUND(('1.1 과거인구'!J13-'1.1 과거인구'!I13)*100/'1.1 과거인구'!I13,2)</f>
        <v>-7.0000000000000007E-2</v>
      </c>
      <c r="J12" s="109">
        <f>ROUND(('1.1 과거인구'!K13-'1.1 과거인구'!J13)*100/'1.1 과거인구'!J13,2)</f>
        <v>-0.32</v>
      </c>
      <c r="K12" s="109">
        <f>ROUND(('1.1 과거인구'!L13-'1.1 과거인구'!K13)*100/'1.1 과거인구'!K13,2)</f>
        <v>-1.3</v>
      </c>
      <c r="L12" s="109">
        <f>ROUND(('1.1 과거인구'!M13-'1.1 과거인구'!L13)*100/'1.1 과거인구'!L13,2)</f>
        <v>-4.47</v>
      </c>
      <c r="M12" s="109">
        <f>ROUND(('1.1 과거인구'!M13-'1.1 과거인구'!D13)*100/'1.1 과거인구'!D13/10,2)</f>
        <v>-1.05</v>
      </c>
      <c r="N12" s="110">
        <f>ROUND(('1.1 과거인구'!M13-'1.1 과거인구'!I13)*100/'1.1 과거인구'!I13/5,2)</f>
        <v>-1.22</v>
      </c>
    </row>
    <row r="13" spans="1:14" ht="19.5" customHeight="1">
      <c r="A13" s="49"/>
      <c r="B13" s="50" t="s">
        <v>21</v>
      </c>
      <c r="C13" s="109">
        <f>ROUND(('1.1 과거인구'!D14-'1.1 과거인구'!C14)*100/'1.1 과거인구'!C14,2)</f>
        <v>-1.32</v>
      </c>
      <c r="D13" s="109">
        <f>ROUND(('1.1 과거인구'!E14-'1.1 과거인구'!D14)*100/'1.1 과거인구'!D14,2)</f>
        <v>12.21</v>
      </c>
      <c r="E13" s="109">
        <f>ROUND(('1.1 과거인구'!F14-'1.1 과거인구'!E14)*100/'1.1 과거인구'!E14,2)</f>
        <v>0.68</v>
      </c>
      <c r="F13" s="109">
        <f>ROUND(('1.1 과거인구'!G14-'1.1 과거인구'!F14)*100/'1.1 과거인구'!F14,2)</f>
        <v>-0.43</v>
      </c>
      <c r="G13" s="109">
        <f>ROUND(('1.1 과거인구'!H14-'1.1 과거인구'!G14)*100/'1.1 과거인구'!G14,2)</f>
        <v>0.55000000000000004</v>
      </c>
      <c r="H13" s="109">
        <f>ROUND(('1.1 과거인구'!I14-'1.1 과거인구'!H14)*100/'1.1 과거인구'!H14,2)</f>
        <v>-0.06</v>
      </c>
      <c r="I13" s="109">
        <f>ROUND(('1.1 과거인구'!J14-'1.1 과거인구'!I14)*100/'1.1 과거인구'!I14,2)</f>
        <v>4.75</v>
      </c>
      <c r="J13" s="109">
        <f>ROUND(('1.1 과거인구'!K14-'1.1 과거인구'!J14)*100/'1.1 과거인구'!J14,2)</f>
        <v>1.94</v>
      </c>
      <c r="K13" s="109">
        <f>ROUND(('1.1 과거인구'!L14-'1.1 과거인구'!K14)*100/'1.1 과거인구'!K14,2)</f>
        <v>7.0000000000000007E-2</v>
      </c>
      <c r="L13" s="109">
        <f>ROUND(('1.1 과거인구'!M14-'1.1 과거인구'!L14)*100/'1.1 과거인구'!L14,2)</f>
        <v>-3.16</v>
      </c>
      <c r="M13" s="109">
        <f>ROUND(('1.1 과거인구'!M14-'1.1 과거인구'!D14)*100/'1.1 과거인구'!D14/10,2)</f>
        <v>1.7</v>
      </c>
      <c r="N13" s="110">
        <f>ROUND(('1.1 과거인구'!M14-'1.1 과거인구'!I14)*100/'1.1 과거인구'!I14/5,2)</f>
        <v>0.7</v>
      </c>
    </row>
    <row r="14" spans="1:14" ht="19.5" customHeight="1">
      <c r="A14" s="49"/>
      <c r="B14" s="50" t="s">
        <v>64</v>
      </c>
      <c r="C14" s="144" t="s">
        <v>65</v>
      </c>
      <c r="D14" s="145"/>
      <c r="E14" s="145"/>
      <c r="F14" s="145"/>
      <c r="G14" s="145"/>
      <c r="H14" s="145"/>
      <c r="I14" s="145"/>
      <c r="J14" s="145"/>
      <c r="K14" s="145"/>
      <c r="L14" s="109">
        <f>ROUND(('1.1 과거인구'!M15-'1.1 과거인구'!L15)*100/'1.1 과거인구'!L15,2)</f>
        <v>361.98</v>
      </c>
      <c r="M14" s="109">
        <f>L14</f>
        <v>361.98</v>
      </c>
      <c r="N14" s="110">
        <f>M14</f>
        <v>361.98</v>
      </c>
    </row>
    <row r="15" spans="1:14" ht="19.5" customHeight="1">
      <c r="A15" s="51" t="s">
        <v>22</v>
      </c>
      <c r="B15" s="52" t="s">
        <v>7</v>
      </c>
      <c r="C15" s="111">
        <f>ROUND(('1.1 과거인구'!D16-'1.1 과거인구'!C16)*100/'1.1 과거인구'!C16,2)</f>
        <v>-1.91</v>
      </c>
      <c r="D15" s="111">
        <f>ROUND(('1.1 과거인구'!E16-'1.1 과거인구'!D16)*100/'1.1 과거인구'!D16,2)</f>
        <v>-1.76</v>
      </c>
      <c r="E15" s="111">
        <f>ROUND(('1.1 과거인구'!F16-'1.1 과거인구'!E16)*100/'1.1 과거인구'!E16,2)</f>
        <v>-0.94</v>
      </c>
      <c r="F15" s="111">
        <f>ROUND(('1.1 과거인구'!G16-'1.1 과거인구'!F16)*100/'1.1 과거인구'!F16,2)</f>
        <v>0</v>
      </c>
      <c r="G15" s="111">
        <f>ROUND(('1.1 과거인구'!H16-'1.1 과거인구'!G16)*100/'1.1 과거인구'!G16,2)</f>
        <v>-2.62</v>
      </c>
      <c r="H15" s="111">
        <f>ROUND(('1.1 과거인구'!I16-'1.1 과거인구'!H16)*100/'1.1 과거인구'!H16,2)</f>
        <v>-0.09</v>
      </c>
      <c r="I15" s="111">
        <f>ROUND(('1.1 과거인구'!J16-'1.1 과거인구'!I16)*100/'1.1 과거인구'!I16,2)</f>
        <v>-1.35</v>
      </c>
      <c r="J15" s="111">
        <f>ROUND(('1.1 과거인구'!K16-'1.1 과거인구'!J16)*100/'1.1 과거인구'!J16,2)</f>
        <v>0.62</v>
      </c>
      <c r="K15" s="111">
        <f>ROUND(('1.1 과거인구'!L16-'1.1 과거인구'!K16)*100/'1.1 과거인구'!K16,2)</f>
        <v>-2.2599999999999998</v>
      </c>
      <c r="L15" s="111">
        <f>ROUND(('1.1 과거인구'!M16-'1.1 과거인구'!L16)*100/'1.1 과거인구'!L16,2)</f>
        <v>-0.28000000000000003</v>
      </c>
      <c r="M15" s="111">
        <f>ROUND(('1.1 과거인구'!M16-'1.1 과거인구'!D16)*100/'1.1 과거인구'!D16/10,2)</f>
        <v>-0.84</v>
      </c>
      <c r="N15" s="112">
        <f>ROUND(('1.1 과거인구'!M16-'1.1 과거인구'!I16)*100/'1.1 과거인구'!I16/5,2)</f>
        <v>-0.65</v>
      </c>
    </row>
    <row r="16" spans="1:14" ht="19.5" customHeight="1">
      <c r="A16" s="49"/>
      <c r="B16" s="50" t="s">
        <v>23</v>
      </c>
      <c r="C16" s="109">
        <f>ROUND(('1.1 과거인구'!D17-'1.1 과거인구'!C17)*100/'1.1 과거인구'!C17,2)</f>
        <v>0.9</v>
      </c>
      <c r="D16" s="109">
        <f>ROUND(('1.1 과거인구'!E17-'1.1 과거인구'!D17)*100/'1.1 과거인구'!D17,2)</f>
        <v>1.06</v>
      </c>
      <c r="E16" s="109">
        <f>ROUND(('1.1 과거인구'!F17-'1.1 과거인구'!E17)*100/'1.1 과거인구'!E17,2)</f>
        <v>0.16</v>
      </c>
      <c r="F16" s="109">
        <f>ROUND(('1.1 과거인구'!G17-'1.1 과거인구'!F17)*100/'1.1 과거인구'!F17,2)</f>
        <v>-2.87</v>
      </c>
      <c r="G16" s="109">
        <f>ROUND(('1.1 과거인구'!H17-'1.1 과거인구'!G17)*100/'1.1 과거인구'!G17,2)</f>
        <v>-1.84</v>
      </c>
      <c r="H16" s="109">
        <f>ROUND(('1.1 과거인구'!I17-'1.1 과거인구'!H17)*100/'1.1 과거인구'!H17,2)</f>
        <v>0.41</v>
      </c>
      <c r="I16" s="109">
        <f>ROUND(('1.1 과거인구'!J17-'1.1 과거인구'!I17)*100/'1.1 과거인구'!I17,2)</f>
        <v>-1.68</v>
      </c>
      <c r="J16" s="109">
        <f>ROUND(('1.1 과거인구'!K17-'1.1 과거인구'!J17)*100/'1.1 과거인구'!J17,2)</f>
        <v>0.03</v>
      </c>
      <c r="K16" s="109">
        <f>ROUND(('1.1 과거인구'!L17-'1.1 과거인구'!K17)*100/'1.1 과거인구'!K17,2)</f>
        <v>-0.75</v>
      </c>
      <c r="L16" s="109">
        <f>ROUND(('1.1 과거인구'!M17-'1.1 과거인구'!L17)*100/'1.1 과거인구'!L17,2)</f>
        <v>-0.6</v>
      </c>
      <c r="M16" s="109">
        <f>ROUND(('1.1 과거인구'!M17-'1.1 과거인구'!D17)*100/'1.1 과거인구'!D17/10,2)</f>
        <v>-0.6</v>
      </c>
      <c r="N16" s="110">
        <f>ROUND(('1.1 과거인구'!M17-'1.1 과거인구'!I17)*100/'1.1 과거인구'!I17/5,2)</f>
        <v>-0.59</v>
      </c>
    </row>
    <row r="17" spans="1:14" ht="19.5" customHeight="1">
      <c r="A17" s="49"/>
      <c r="B17" s="50" t="s">
        <v>24</v>
      </c>
      <c r="C17" s="109">
        <f>ROUND(('1.1 과거인구'!D18-'1.1 과거인구'!C18)*100/'1.1 과거인구'!C18,2)</f>
        <v>-1.07</v>
      </c>
      <c r="D17" s="109">
        <f>ROUND(('1.1 과거인구'!E18-'1.1 과거인구'!D18)*100/'1.1 과거인구'!D18,2)</f>
        <v>-3</v>
      </c>
      <c r="E17" s="109">
        <f>ROUND(('1.1 과거인구'!F18-'1.1 과거인구'!E18)*100/'1.1 과거인구'!E18,2)</f>
        <v>-2.25</v>
      </c>
      <c r="F17" s="109">
        <f>ROUND(('1.1 과거인구'!G18-'1.1 과거인구'!F18)*100/'1.1 과거인구'!F18,2)</f>
        <v>-2.12</v>
      </c>
      <c r="G17" s="109">
        <f>ROUND(('1.1 과거인구'!H18-'1.1 과거인구'!G18)*100/'1.1 과거인구'!G18,2)</f>
        <v>2.57</v>
      </c>
      <c r="H17" s="109">
        <f>ROUND(('1.1 과거인구'!I18-'1.1 과거인구'!H18)*100/'1.1 과거인구'!H18,2)</f>
        <v>1.34</v>
      </c>
      <c r="I17" s="109">
        <f>ROUND(('1.1 과거인구'!J18-'1.1 과거인구'!I18)*100/'1.1 과거인구'!I18,2)</f>
        <v>-0.62</v>
      </c>
      <c r="J17" s="109">
        <f>ROUND(('1.1 과거인구'!K18-'1.1 과거인구'!J18)*100/'1.1 과거인구'!J18,2)</f>
        <v>0.21</v>
      </c>
      <c r="K17" s="109">
        <f>ROUND(('1.1 과거인구'!L18-'1.1 과거인구'!K18)*100/'1.1 과거인구'!K18,2)</f>
        <v>-2.33</v>
      </c>
      <c r="L17" s="109">
        <f>ROUND(('1.1 과거인구'!M18-'1.1 과거인구'!L18)*100/'1.1 과거인구'!L18,2)</f>
        <v>1.24</v>
      </c>
      <c r="M17" s="109">
        <f>ROUND(('1.1 과거인구'!M18-'1.1 과거인구'!D18)*100/'1.1 과거인구'!D18/10,2)</f>
        <v>-0.5</v>
      </c>
      <c r="N17" s="110">
        <f>ROUND(('1.1 과거인구'!M18-'1.1 과거인구'!I18)*100/'1.1 과거인구'!I18/5,2)</f>
        <v>-0.31</v>
      </c>
    </row>
    <row r="18" spans="1:14" ht="19.5" customHeight="1">
      <c r="A18" s="49"/>
      <c r="B18" s="50" t="s">
        <v>25</v>
      </c>
      <c r="C18" s="109">
        <f>ROUND(('1.1 과거인구'!D19-'1.1 과거인구'!C19)*100/'1.1 과거인구'!C19,2)</f>
        <v>0.19</v>
      </c>
      <c r="D18" s="109">
        <f>ROUND(('1.1 과거인구'!E19-'1.1 과거인구'!D19)*100/'1.1 과거인구'!D19,2)</f>
        <v>0.43</v>
      </c>
      <c r="E18" s="109">
        <f>ROUND(('1.1 과거인구'!F19-'1.1 과거인구'!E19)*100/'1.1 과거인구'!E19,2)</f>
        <v>-1.88</v>
      </c>
      <c r="F18" s="109">
        <f>ROUND(('1.1 과거인구'!G19-'1.1 과거인구'!F19)*100/'1.1 과거인구'!F19,2)</f>
        <v>-8.41</v>
      </c>
      <c r="G18" s="109">
        <f>ROUND(('1.1 과거인구'!H19-'1.1 과거인구'!G19)*100/'1.1 과거인구'!G19,2)</f>
        <v>0.35</v>
      </c>
      <c r="H18" s="109">
        <f>ROUND(('1.1 과거인구'!I19-'1.1 과거인구'!H19)*100/'1.1 과거인구'!H19,2)</f>
        <v>0</v>
      </c>
      <c r="I18" s="109">
        <f>ROUND(('1.1 과거인구'!J19-'1.1 과거인구'!I19)*100/'1.1 과거인구'!I19,2)</f>
        <v>-2.2400000000000002</v>
      </c>
      <c r="J18" s="109">
        <f>ROUND(('1.1 과거인구'!K19-'1.1 과거인구'!J19)*100/'1.1 과거인구'!J19,2)</f>
        <v>13.16</v>
      </c>
      <c r="K18" s="109">
        <f>ROUND(('1.1 과거인구'!L19-'1.1 과거인구'!K19)*100/'1.1 과거인구'!K19,2)</f>
        <v>-12.52</v>
      </c>
      <c r="L18" s="109">
        <f>ROUND(('1.1 과거인구'!M19-'1.1 과거인구'!L19)*100/'1.1 과거인구'!L19,2)</f>
        <v>1.24</v>
      </c>
      <c r="M18" s="109">
        <f>ROUND(('1.1 과거인구'!M19-'1.1 과거인구'!D19)*100/'1.1 과거인구'!D19/10,2)</f>
        <v>-1.1299999999999999</v>
      </c>
      <c r="N18" s="110">
        <f>ROUND(('1.1 과거인구'!M19-'1.1 과거인구'!I19)*100/'1.1 과거인구'!I19/5,2)</f>
        <v>-0.41</v>
      </c>
    </row>
    <row r="19" spans="1:14" ht="19.5" customHeight="1">
      <c r="A19" s="49"/>
      <c r="B19" s="50" t="s">
        <v>26</v>
      </c>
      <c r="C19" s="109">
        <f>ROUND(('1.1 과거인구'!D20-'1.1 과거인구'!C20)*100/'1.1 과거인구'!C20,2)</f>
        <v>-2.4</v>
      </c>
      <c r="D19" s="109">
        <f>ROUND(('1.1 과거인구'!E20-'1.1 과거인구'!D20)*100/'1.1 과거인구'!D20,2)</f>
        <v>-2.0699999999999998</v>
      </c>
      <c r="E19" s="109">
        <f>ROUND(('1.1 과거인구'!F20-'1.1 과거인구'!E20)*100/'1.1 과거인구'!E20,2)</f>
        <v>-0.26</v>
      </c>
      <c r="F19" s="109">
        <f>ROUND(('1.1 과거인구'!G20-'1.1 과거인구'!F20)*100/'1.1 과거인구'!F20,2)</f>
        <v>-1.19</v>
      </c>
      <c r="G19" s="109">
        <f>ROUND(('1.1 과거인구'!H20-'1.1 과거인구'!G20)*100/'1.1 과거인구'!G20,2)</f>
        <v>1.21</v>
      </c>
      <c r="H19" s="109">
        <f>ROUND(('1.1 과거인구'!I20-'1.1 과거인구'!H20)*100/'1.1 과거인구'!H20,2)</f>
        <v>0.6</v>
      </c>
      <c r="I19" s="109">
        <f>ROUND(('1.1 과거인구'!J20-'1.1 과거인구'!I20)*100/'1.1 과거인구'!I20,2)</f>
        <v>-0.4</v>
      </c>
      <c r="J19" s="109">
        <f>ROUND(('1.1 과거인구'!K20-'1.1 과거인구'!J20)*100/'1.1 과거인구'!J20,2)</f>
        <v>0.17</v>
      </c>
      <c r="K19" s="109">
        <f>ROUND(('1.1 과거인구'!L20-'1.1 과거인구'!K20)*100/'1.1 과거인구'!K20,2)</f>
        <v>-2.0499999999999998</v>
      </c>
      <c r="L19" s="109">
        <f>ROUND(('1.1 과거인구'!M20-'1.1 과거인구'!L20)*100/'1.1 과거인구'!L20,2)</f>
        <v>-1.58</v>
      </c>
      <c r="M19" s="109">
        <f>ROUND(('1.1 과거인구'!M20-'1.1 과거인구'!D20)*100/'1.1 과거인구'!D20/10,2)</f>
        <v>-0.55000000000000004</v>
      </c>
      <c r="N19" s="110">
        <f>ROUND(('1.1 과거인구'!M20-'1.1 과거인구'!I20)*100/'1.1 과거인구'!I20/5,2)</f>
        <v>-0.76</v>
      </c>
    </row>
    <row r="20" spans="1:14" ht="19.5" customHeight="1">
      <c r="A20" s="49"/>
      <c r="B20" s="50" t="s">
        <v>27</v>
      </c>
      <c r="C20" s="109">
        <f>ROUND(('1.1 과거인구'!D21-'1.1 과거인구'!C21)*100/'1.1 과거인구'!C21,2)</f>
        <v>-2.58</v>
      </c>
      <c r="D20" s="109">
        <f>ROUND(('1.1 과거인구'!E21-'1.1 과거인구'!D21)*100/'1.1 과거인구'!D21,2)</f>
        <v>-2.0499999999999998</v>
      </c>
      <c r="E20" s="109">
        <f>ROUND(('1.1 과거인구'!F21-'1.1 과거인구'!E21)*100/'1.1 과거인구'!E21,2)</f>
        <v>-1.0900000000000001</v>
      </c>
      <c r="F20" s="109">
        <f>ROUND(('1.1 과거인구'!G21-'1.1 과거인구'!F21)*100/'1.1 과거인구'!F21,2)</f>
        <v>-2.88</v>
      </c>
      <c r="G20" s="109">
        <f>ROUND(('1.1 과거인구'!H21-'1.1 과거인구'!G21)*100/'1.1 과거인구'!G21,2)</f>
        <v>-1.85</v>
      </c>
      <c r="H20" s="109">
        <f>ROUND(('1.1 과거인구'!I21-'1.1 과거인구'!H21)*100/'1.1 과거인구'!H21,2)</f>
        <v>0.7</v>
      </c>
      <c r="I20" s="109">
        <f>ROUND(('1.1 과거인구'!J21-'1.1 과거인구'!I21)*100/'1.1 과거인구'!I21,2)</f>
        <v>-0.6</v>
      </c>
      <c r="J20" s="109">
        <f>ROUND(('1.1 과거인구'!K21-'1.1 과거인구'!J21)*100/'1.1 과거인구'!J21,2)</f>
        <v>-0.83</v>
      </c>
      <c r="K20" s="109">
        <f>ROUND(('1.1 과거인구'!L21-'1.1 과거인구'!K21)*100/'1.1 과거인구'!K21,2)</f>
        <v>-2.23</v>
      </c>
      <c r="L20" s="109">
        <f>ROUND(('1.1 과거인구'!M21-'1.1 과거인구'!L21)*100/'1.1 과거인구'!L21,2)</f>
        <v>0.75</v>
      </c>
      <c r="M20" s="109">
        <f>ROUND(('1.1 과거인구'!M21-'1.1 과거인구'!D21)*100/'1.1 과거인구'!D21/10,2)</f>
        <v>-0.97</v>
      </c>
      <c r="N20" s="110">
        <f>ROUND(('1.1 과거인구'!M21-'1.1 과거인구'!I21)*100/'1.1 과거인구'!I21/5,2)</f>
        <v>-0.57999999999999996</v>
      </c>
    </row>
    <row r="21" spans="1:14" ht="19.5" customHeight="1">
      <c r="A21" s="49"/>
      <c r="B21" s="50" t="s">
        <v>28</v>
      </c>
      <c r="C21" s="109">
        <f>ROUND(('1.1 과거인구'!D22-'1.1 과거인구'!C22)*100/'1.1 과거인구'!C22,2)</f>
        <v>-3.56</v>
      </c>
      <c r="D21" s="109">
        <f>ROUND(('1.1 과거인구'!E22-'1.1 과거인구'!D22)*100/'1.1 과거인구'!D22,2)</f>
        <v>-0.13</v>
      </c>
      <c r="E21" s="109">
        <f>ROUND(('1.1 과거인구'!F22-'1.1 과거인구'!E22)*100/'1.1 과거인구'!E22,2)</f>
        <v>-0.13</v>
      </c>
      <c r="F21" s="109">
        <f>ROUND(('1.1 과거인구'!G22-'1.1 과거인구'!F22)*100/'1.1 과거인구'!F22,2)</f>
        <v>-3.05</v>
      </c>
      <c r="G21" s="109">
        <f>ROUND(('1.1 과거인구'!H22-'1.1 과거인구'!G22)*100/'1.1 과거인구'!G22,2)</f>
        <v>-2.2200000000000002</v>
      </c>
      <c r="H21" s="109">
        <f>ROUND(('1.1 과거인구'!I22-'1.1 과거인구'!H22)*100/'1.1 과거인구'!H22,2)</f>
        <v>0.86</v>
      </c>
      <c r="I21" s="109">
        <f>ROUND(('1.1 과거인구'!J22-'1.1 과거인구'!I22)*100/'1.1 과거인구'!I22,2)</f>
        <v>-0.66</v>
      </c>
      <c r="J21" s="109">
        <f>ROUND(('1.1 과거인구'!K22-'1.1 과거인구'!J22)*100/'1.1 과거인구'!J22,2)</f>
        <v>-1.64</v>
      </c>
      <c r="K21" s="109">
        <f>ROUND(('1.1 과거인구'!L22-'1.1 과거인구'!K22)*100/'1.1 과거인구'!K22,2)</f>
        <v>-1.35</v>
      </c>
      <c r="L21" s="109">
        <f>ROUND(('1.1 과거인구'!M22-'1.1 과거인구'!L22)*100/'1.1 과거인구'!L22,2)</f>
        <v>-0.77</v>
      </c>
      <c r="M21" s="109">
        <f>ROUND(('1.1 과거인구'!M22-'1.1 과거인구'!D22)*100/'1.1 과거인구'!D22/10,2)</f>
        <v>-0.88</v>
      </c>
      <c r="N21" s="110">
        <f>ROUND(('1.1 과거인구'!M22-'1.1 과거인구'!I22)*100/'1.1 과거인구'!I22/5,2)</f>
        <v>-0.87</v>
      </c>
    </row>
    <row r="22" spans="1:14" ht="19.5" customHeight="1">
      <c r="A22" s="49"/>
      <c r="B22" s="50" t="s">
        <v>29</v>
      </c>
      <c r="C22" s="109">
        <f>ROUND(('1.1 과거인구'!D23-'1.1 과거인구'!C23)*100/'1.1 과거인구'!C23,2)</f>
        <v>-2.56</v>
      </c>
      <c r="D22" s="109">
        <f>ROUND(('1.1 과거인구'!E23-'1.1 과거인구'!D23)*100/'1.1 과거인구'!D23,2)</f>
        <v>-2.73</v>
      </c>
      <c r="E22" s="109">
        <f>ROUND(('1.1 과거인구'!F23-'1.1 과거인구'!E23)*100/'1.1 과거인구'!E23,2)</f>
        <v>1.49</v>
      </c>
      <c r="F22" s="109">
        <f>ROUND(('1.1 과거인구'!G23-'1.1 과거인구'!F23)*100/'1.1 과거인구'!F23,2)</f>
        <v>-1.81</v>
      </c>
      <c r="G22" s="109">
        <f>ROUND(('1.1 과거인구'!H23-'1.1 과거인구'!G23)*100/'1.1 과거인구'!G23,2)</f>
        <v>1.33</v>
      </c>
      <c r="H22" s="109">
        <f>ROUND(('1.1 과거인구'!I23-'1.1 과거인구'!H23)*100/'1.1 과거인구'!H23,2)</f>
        <v>0.62</v>
      </c>
      <c r="I22" s="109">
        <f>ROUND(('1.1 과거인구'!J23-'1.1 과거인구'!I23)*100/'1.1 과거인구'!I23,2)</f>
        <v>-1.1399999999999999</v>
      </c>
      <c r="J22" s="109">
        <f>ROUND(('1.1 과거인구'!K23-'1.1 과거인구'!J23)*100/'1.1 과거인구'!J23,2)</f>
        <v>-1.37</v>
      </c>
      <c r="K22" s="109">
        <f>ROUND(('1.1 과거인구'!L23-'1.1 과거인구'!K23)*100/'1.1 과거인구'!K23,2)</f>
        <v>0.85</v>
      </c>
      <c r="L22" s="109">
        <f>ROUND(('1.1 과거인구'!M23-'1.1 과거인구'!L23)*100/'1.1 과거인구'!L23,2)</f>
        <v>0.97</v>
      </c>
      <c r="M22" s="109">
        <f>ROUND(('1.1 과거인구'!M23-'1.1 과거인구'!D23)*100/'1.1 과거인구'!D23/10,2)</f>
        <v>-0.19</v>
      </c>
      <c r="N22" s="110">
        <f>ROUND(('1.1 과거인구'!M23-'1.1 과거인구'!I23)*100/'1.1 과거인구'!I23/5,2)</f>
        <v>-0.14000000000000001</v>
      </c>
    </row>
    <row r="23" spans="1:14" ht="19.5" customHeight="1">
      <c r="A23" s="49"/>
      <c r="B23" s="50" t="s">
        <v>30</v>
      </c>
      <c r="C23" s="109">
        <f>ROUND(('1.1 과거인구'!D24-'1.1 과거인구'!C24)*100/'1.1 과거인구'!C24,2)</f>
        <v>-1.98</v>
      </c>
      <c r="D23" s="109">
        <f>ROUND(('1.1 과거인구'!E24-'1.1 과거인구'!D24)*100/'1.1 과거인구'!D24,2)</f>
        <v>0.11</v>
      </c>
      <c r="E23" s="109">
        <f>ROUND(('1.1 과거인구'!F24-'1.1 과거인구'!E24)*100/'1.1 과거인구'!E24,2)</f>
        <v>-1.27</v>
      </c>
      <c r="F23" s="109">
        <f>ROUND(('1.1 과거인구'!G24-'1.1 과거인구'!F24)*100/'1.1 과거인구'!F24,2)</f>
        <v>-0.71</v>
      </c>
      <c r="G23" s="109">
        <f>ROUND(('1.1 과거인구'!H24-'1.1 과거인구'!G24)*100/'1.1 과거인구'!G24,2)</f>
        <v>-0.97</v>
      </c>
      <c r="H23" s="109">
        <f>ROUND(('1.1 과거인구'!I24-'1.1 과거인구'!H24)*100/'1.1 과거인구'!H24,2)</f>
        <v>7.0000000000000007E-2</v>
      </c>
      <c r="I23" s="109">
        <f>ROUND(('1.1 과거인구'!J24-'1.1 과거인구'!I24)*100/'1.1 과거인구'!I24,2)</f>
        <v>-0.37</v>
      </c>
      <c r="J23" s="109">
        <f>ROUND(('1.1 과거인구'!K24-'1.1 과거인구'!J24)*100/'1.1 과거인구'!J24,2)</f>
        <v>-0.63</v>
      </c>
      <c r="K23" s="109">
        <f>ROUND(('1.1 과거인구'!L24-'1.1 과거인구'!K24)*100/'1.1 과거인구'!K24,2)</f>
        <v>-1.53</v>
      </c>
      <c r="L23" s="109">
        <f>ROUND(('1.1 과거인구'!M24-'1.1 과거인구'!L24)*100/'1.1 과거인구'!L24,2)</f>
        <v>-2.78</v>
      </c>
      <c r="M23" s="109">
        <f>ROUND(('1.1 과거인구'!M24-'1.1 과거인구'!D24)*100/'1.1 과거인구'!D24/10,2)</f>
        <v>-0.78</v>
      </c>
      <c r="N23" s="110">
        <f>ROUND(('1.1 과거인구'!M24-'1.1 과거인구'!I24)*100/'1.1 과거인구'!I24/5,2)</f>
        <v>-1.05</v>
      </c>
    </row>
    <row r="24" spans="1:14" ht="19.5" customHeight="1">
      <c r="A24" s="49"/>
      <c r="B24" s="50" t="s">
        <v>31</v>
      </c>
      <c r="C24" s="109">
        <f>ROUND(('1.1 과거인구'!D25-'1.1 과거인구'!C25)*100/'1.1 과거인구'!C25,2)</f>
        <v>-1.95</v>
      </c>
      <c r="D24" s="109">
        <f>ROUND(('1.1 과거인구'!E25-'1.1 과거인구'!D25)*100/'1.1 과거인구'!D25,2)</f>
        <v>-0.87</v>
      </c>
      <c r="E24" s="109">
        <f>ROUND(('1.1 과거인구'!F25-'1.1 과거인구'!E25)*100/'1.1 과거인구'!E25,2)</f>
        <v>1.29</v>
      </c>
      <c r="F24" s="109">
        <f>ROUND(('1.1 과거인구'!G25-'1.1 과거인구'!F25)*100/'1.1 과거인구'!F25,2)</f>
        <v>-2.97</v>
      </c>
      <c r="G24" s="109">
        <f>ROUND(('1.1 과거인구'!H25-'1.1 과거인구'!G25)*100/'1.1 과거인구'!G25,2)</f>
        <v>0</v>
      </c>
      <c r="H24" s="109">
        <f>ROUND(('1.1 과거인구'!I25-'1.1 과거인구'!H25)*100/'1.1 과거인구'!H25,2)</f>
        <v>0.34</v>
      </c>
      <c r="I24" s="109">
        <f>ROUND(('1.1 과거인구'!J25-'1.1 과거인구'!I25)*100/'1.1 과거인구'!I25,2)</f>
        <v>-2.2000000000000002</v>
      </c>
      <c r="J24" s="109">
        <f>ROUND(('1.1 과거인구'!K25-'1.1 과거인구'!J25)*100/'1.1 과거인구'!J25,2)</f>
        <v>0.61</v>
      </c>
      <c r="K24" s="109">
        <f>ROUND(('1.1 과거인구'!L25-'1.1 과거인구'!K25)*100/'1.1 과거인구'!K25,2)</f>
        <v>-1.68</v>
      </c>
      <c r="L24" s="109">
        <f>ROUND(('1.1 과거인구'!M25-'1.1 과거인구'!L25)*100/'1.1 과거인구'!L25,2)</f>
        <v>-0.83</v>
      </c>
      <c r="M24" s="109">
        <f>ROUND(('1.1 과거인구'!M25-'1.1 과거인구'!D25)*100/'1.1 과거인구'!D25/10,2)</f>
        <v>-0.62</v>
      </c>
      <c r="N24" s="110">
        <f>ROUND(('1.1 과거인구'!M25-'1.1 과거인구'!I25)*100/'1.1 과거인구'!I25/5,2)</f>
        <v>-0.81</v>
      </c>
    </row>
    <row r="25" spans="1:14" ht="19.5" customHeight="1">
      <c r="A25" s="49"/>
      <c r="B25" s="50" t="s">
        <v>32</v>
      </c>
      <c r="C25" s="109">
        <f>ROUND(('1.1 과거인구'!D26-'1.1 과거인구'!C26)*100/'1.1 과거인구'!C26,2)</f>
        <v>-1.56</v>
      </c>
      <c r="D25" s="109">
        <f>ROUND(('1.1 과거인구'!E26-'1.1 과거인구'!D26)*100/'1.1 과거인구'!D26,2)</f>
        <v>-7.0000000000000007E-2</v>
      </c>
      <c r="E25" s="109">
        <f>ROUND(('1.1 과거인구'!F26-'1.1 과거인구'!E26)*100/'1.1 과거인구'!E26,2)</f>
        <v>0.18</v>
      </c>
      <c r="F25" s="109">
        <f>ROUND(('1.1 과거인구'!G26-'1.1 과거인구'!F26)*100/'1.1 과거인구'!F26,2)</f>
        <v>-1.1499999999999999</v>
      </c>
      <c r="G25" s="109">
        <f>ROUND(('1.1 과거인구'!H26-'1.1 과거인구'!G26)*100/'1.1 과거인구'!G26,2)</f>
        <v>-1.49</v>
      </c>
      <c r="H25" s="109">
        <f>ROUND(('1.1 과거인구'!I26-'1.1 과거인구'!H26)*100/'1.1 과거인구'!H26,2)</f>
        <v>0.33</v>
      </c>
      <c r="I25" s="109">
        <f>ROUND(('1.1 과거인구'!J26-'1.1 과거인구'!I26)*100/'1.1 과거인구'!I26,2)</f>
        <v>-1.88</v>
      </c>
      <c r="J25" s="109">
        <f>ROUND(('1.1 과거인구'!K26-'1.1 과거인구'!J26)*100/'1.1 과거인구'!J26,2)</f>
        <v>0.19</v>
      </c>
      <c r="K25" s="109">
        <f>ROUND(('1.1 과거인구'!L26-'1.1 과거인구'!K26)*100/'1.1 과거인구'!K26,2)</f>
        <v>0.11</v>
      </c>
      <c r="L25" s="109">
        <f>ROUND(('1.1 과거인구'!M26-'1.1 과거인구'!L26)*100/'1.1 과거인구'!L26,2)</f>
        <v>-0.75</v>
      </c>
      <c r="M25" s="109">
        <f>ROUND(('1.1 과거인구'!M26-'1.1 과거인구'!D26)*100/'1.1 과거인구'!D26/10,2)</f>
        <v>-0.45</v>
      </c>
      <c r="N25" s="110">
        <f>ROUND(('1.1 과거인구'!M26-'1.1 과거인구'!I26)*100/'1.1 과거인구'!I26/5,2)</f>
        <v>-0.46</v>
      </c>
    </row>
    <row r="26" spans="1:14" ht="19.5" customHeight="1">
      <c r="A26" s="49"/>
      <c r="B26" s="50" t="s">
        <v>33</v>
      </c>
      <c r="C26" s="109">
        <f>ROUND(('1.1 과거인구'!D27-'1.1 과거인구'!C27)*100/'1.1 과거인구'!C27,2)</f>
        <v>-2.78</v>
      </c>
      <c r="D26" s="109">
        <f>ROUND(('1.1 과거인구'!E27-'1.1 과거인구'!D27)*100/'1.1 과거인구'!D27,2)</f>
        <v>-2.86</v>
      </c>
      <c r="E26" s="109">
        <f>ROUND(('1.1 과거인구'!F27-'1.1 과거인구'!E27)*100/'1.1 과거인구'!E27,2)</f>
        <v>-0.2</v>
      </c>
      <c r="F26" s="109">
        <f>ROUND(('1.1 과거인구'!G27-'1.1 과거인구'!F27)*100/'1.1 과거인구'!F27,2)</f>
        <v>-2.52</v>
      </c>
      <c r="G26" s="109">
        <f>ROUND(('1.1 과거인구'!H27-'1.1 과거인구'!G27)*100/'1.1 과거인구'!G27,2)</f>
        <v>0.88</v>
      </c>
      <c r="H26" s="109">
        <f>ROUND(('1.1 과거인구'!I27-'1.1 과거인구'!H27)*100/'1.1 과거인구'!H27,2)</f>
        <v>-0.35</v>
      </c>
      <c r="I26" s="109">
        <f>ROUND(('1.1 과거인구'!J27-'1.1 과거인구'!I27)*100/'1.1 과거인구'!I27,2)</f>
        <v>-3.13</v>
      </c>
      <c r="J26" s="109">
        <f>ROUND(('1.1 과거인구'!K27-'1.1 과거인구'!J27)*100/'1.1 과거인구'!J27,2)</f>
        <v>0.15</v>
      </c>
      <c r="K26" s="109">
        <f>ROUND(('1.1 과거인구'!L27-'1.1 과거인구'!K27)*100/'1.1 과거인구'!K27,2)</f>
        <v>-1.57</v>
      </c>
      <c r="L26" s="109">
        <f>ROUND(('1.1 과거인구'!M27-'1.1 과거인구'!L27)*100/'1.1 과거인구'!L27,2)</f>
        <v>-1.07</v>
      </c>
      <c r="M26" s="109">
        <f>ROUND(('1.1 과거인구'!M27-'1.1 과거인구'!D27)*100/'1.1 과거인구'!D27/10,2)</f>
        <v>-1.02</v>
      </c>
      <c r="N26" s="110">
        <f>ROUND(('1.1 과거인구'!M27-'1.1 과거인구'!I27)*100/'1.1 과거인구'!I27/5,2)</f>
        <v>-1.1000000000000001</v>
      </c>
    </row>
    <row r="27" spans="1:14" ht="19.5" customHeight="1">
      <c r="A27" s="49"/>
      <c r="B27" s="50" t="s">
        <v>34</v>
      </c>
      <c r="C27" s="109">
        <f>ROUND(('1.1 과거인구'!D28-'1.1 과거인구'!C28)*100/'1.1 과거인구'!C28,2)</f>
        <v>-1.91</v>
      </c>
      <c r="D27" s="109">
        <f>ROUND(('1.1 과거인구'!E28-'1.1 과거인구'!D28)*100/'1.1 과거인구'!D28,2)</f>
        <v>0.85</v>
      </c>
      <c r="E27" s="109">
        <f>ROUND(('1.1 과거인구'!F28-'1.1 과거인구'!E28)*100/'1.1 과거인구'!E28,2)</f>
        <v>-1.29</v>
      </c>
      <c r="F27" s="109">
        <f>ROUND(('1.1 과거인구'!G28-'1.1 과거인구'!F28)*100/'1.1 과거인구'!F28,2)</f>
        <v>0.6</v>
      </c>
      <c r="G27" s="109">
        <f>ROUND(('1.1 과거인구'!H28-'1.1 과거인구'!G28)*100/'1.1 과거인구'!G28,2)</f>
        <v>0.9</v>
      </c>
      <c r="H27" s="109">
        <f>ROUND(('1.1 과거인구'!I28-'1.1 과거인구'!H28)*100/'1.1 과거인구'!H28,2)</f>
        <v>0.59</v>
      </c>
      <c r="I27" s="109">
        <f>ROUND(('1.1 과거인구'!J28-'1.1 과거인구'!I28)*100/'1.1 과거인구'!I28,2)</f>
        <v>-1.77</v>
      </c>
      <c r="J27" s="109">
        <f>ROUND(('1.1 과거인구'!K28-'1.1 과거인구'!J28)*100/'1.1 과거인구'!J28,2)</f>
        <v>-3.5</v>
      </c>
      <c r="K27" s="109">
        <f>ROUND(('1.1 과거인구'!L28-'1.1 과거인구'!K28)*100/'1.1 과거인구'!K28,2)</f>
        <v>-1.66</v>
      </c>
      <c r="L27" s="109">
        <f>ROUND(('1.1 과거인구'!M28-'1.1 과거인구'!L28)*100/'1.1 과거인구'!L28,2)</f>
        <v>0.68</v>
      </c>
      <c r="M27" s="109">
        <f>ROUND(('1.1 과거인구'!M28-'1.1 과거인구'!D28)*100/'1.1 과거인구'!D28/10,2)</f>
        <v>-0.46</v>
      </c>
      <c r="N27" s="110">
        <f>ROUND(('1.1 과거인구'!M28-'1.1 과거인구'!I28)*100/'1.1 과거인구'!I28/5,2)</f>
        <v>-1.23</v>
      </c>
    </row>
    <row r="28" spans="1:14" ht="19.5" customHeight="1">
      <c r="A28" s="49"/>
      <c r="B28" s="50" t="s">
        <v>35</v>
      </c>
      <c r="C28" s="109">
        <f>ROUND(('1.1 과거인구'!D29-'1.1 과거인구'!C29)*100/'1.1 과거인구'!C29,2)</f>
        <v>-5.01</v>
      </c>
      <c r="D28" s="109">
        <f>ROUND(('1.1 과거인구'!E29-'1.1 과거인구'!D29)*100/'1.1 과거인구'!D29,2)</f>
        <v>-22.73</v>
      </c>
      <c r="E28" s="109">
        <f>ROUND(('1.1 과거인구'!F29-'1.1 과거인구'!E29)*100/'1.1 과거인구'!E29,2)</f>
        <v>-13.12</v>
      </c>
      <c r="F28" s="109">
        <f>ROUND(('1.1 과거인구'!G29-'1.1 과거인구'!F29)*100/'1.1 과거인구'!F29,2)</f>
        <v>-2.5499999999999998</v>
      </c>
      <c r="G28" s="109">
        <f>ROUND(('1.1 과거인구'!H29-'1.1 과거인구'!G29)*100/'1.1 과거인구'!G29,2)</f>
        <v>-0.85</v>
      </c>
      <c r="H28" s="109">
        <f>ROUND(('1.1 과거인구'!I29-'1.1 과거인구'!H29)*100/'1.1 과거인구'!H29,2)</f>
        <v>1.43</v>
      </c>
      <c r="I28" s="109">
        <f>ROUND(('1.1 과거인구'!J29-'1.1 과거인구'!I29)*100/'1.1 과거인구'!I29,2)</f>
        <v>-2.5299999999999998</v>
      </c>
      <c r="J28" s="109">
        <f>ROUND(('1.1 과거인구'!K29-'1.1 과거인구'!J29)*100/'1.1 과거인구'!J29,2)</f>
        <v>3.32</v>
      </c>
      <c r="K28" s="109">
        <f>ROUND(('1.1 과거인구'!L29-'1.1 과거인구'!K29)*100/'1.1 과거인구'!K29,2)</f>
        <v>-5.38</v>
      </c>
      <c r="L28" s="109">
        <f>ROUND(('1.1 과거인구'!M29-'1.1 과거인구'!L29)*100/'1.1 과거인구'!L29,2)</f>
        <v>0.66</v>
      </c>
      <c r="M28" s="109">
        <f>ROUND(('1.1 과거인구'!M29-'1.1 과거인구'!D29)*100/'1.1 과거인구'!D29/10,2)</f>
        <v>-3.69</v>
      </c>
      <c r="N28" s="110">
        <f>ROUND(('1.1 과거인구'!M29-'1.1 과거인구'!I29)*100/'1.1 과거인구'!I29/5,2)</f>
        <v>-0.82</v>
      </c>
    </row>
    <row r="29" spans="1:14" ht="19.5" customHeight="1">
      <c r="A29" s="49"/>
      <c r="B29" s="50" t="s">
        <v>36</v>
      </c>
      <c r="C29" s="109">
        <f>ROUND(('1.1 과거인구'!D30-'1.1 과거인구'!C30)*100/'1.1 과거인구'!C30,2)</f>
        <v>-4.9400000000000004</v>
      </c>
      <c r="D29" s="109">
        <f>ROUND(('1.1 과거인구'!E30-'1.1 과거인구'!D30)*100/'1.1 과거인구'!D30,2)</f>
        <v>-2.6</v>
      </c>
      <c r="E29" s="109">
        <f>ROUND(('1.1 과거인구'!F30-'1.1 과거인구'!E30)*100/'1.1 과거인구'!E30,2)</f>
        <v>-3.44</v>
      </c>
      <c r="F29" s="109">
        <f>ROUND(('1.1 과거인구'!G30-'1.1 과거인구'!F30)*100/'1.1 과거인구'!F30,2)</f>
        <v>-2.57</v>
      </c>
      <c r="G29" s="109">
        <f>ROUND(('1.1 과거인구'!H30-'1.1 과거인구'!G30)*100/'1.1 과거인구'!G30,2)</f>
        <v>-1.85</v>
      </c>
      <c r="H29" s="109">
        <f>ROUND(('1.1 과거인구'!I30-'1.1 과거인구'!H30)*100/'1.1 과거인구'!H30,2)</f>
        <v>0.44</v>
      </c>
      <c r="I29" s="109">
        <f>ROUND(('1.1 과거인구'!J30-'1.1 과거인구'!I30)*100/'1.1 과거인구'!I30,2)</f>
        <v>-1.48</v>
      </c>
      <c r="J29" s="109">
        <f>ROUND(('1.1 과거인구'!K30-'1.1 과거인구'!J30)*100/'1.1 과거인구'!J30,2)</f>
        <v>-0.24</v>
      </c>
      <c r="K29" s="109">
        <f>ROUND(('1.1 과거인구'!L30-'1.1 과거인구'!K30)*100/'1.1 과거인구'!K30,2)</f>
        <v>-1.58</v>
      </c>
      <c r="L29" s="109">
        <f>ROUND(('1.1 과거인구'!M30-'1.1 과거인구'!L30)*100/'1.1 과거인구'!L30,2)</f>
        <v>0.41</v>
      </c>
      <c r="M29" s="109">
        <f>ROUND(('1.1 과거인구'!M30-'1.1 과거인구'!D30)*100/'1.1 과거인구'!D30/10,2)</f>
        <v>-1.23</v>
      </c>
      <c r="N29" s="110">
        <f>ROUND(('1.1 과거인구'!M30-'1.1 과거인구'!I30)*100/'1.1 과거인구'!I30/5,2)</f>
        <v>-0.57999999999999996</v>
      </c>
    </row>
    <row r="30" spans="1:14" ht="19.5" customHeight="1">
      <c r="A30" s="53"/>
      <c r="B30" s="54" t="s">
        <v>37</v>
      </c>
      <c r="C30" s="113">
        <f>ROUND(('1.1 과거인구'!D31-'1.1 과거인구'!C31)*100/'1.1 과거인구'!C31,2)</f>
        <v>-3.47</v>
      </c>
      <c r="D30" s="113">
        <f>ROUND(('1.1 과거인구'!E31-'1.1 과거인구'!D31)*100/'1.1 과거인구'!D31,2)</f>
        <v>-3.3</v>
      </c>
      <c r="E30" s="113">
        <f>ROUND(('1.1 과거인구'!F31-'1.1 과거인구'!E31)*100/'1.1 과거인구'!E31,2)</f>
        <v>0.23</v>
      </c>
      <c r="F30" s="113">
        <f>ROUND(('1.1 과거인구'!G31-'1.1 과거인구'!F31)*100/'1.1 과거인구'!F31,2)</f>
        <v>-1.24</v>
      </c>
      <c r="G30" s="113">
        <f>ROUND(('1.1 과거인구'!H31-'1.1 과거인구'!G31)*100/'1.1 과거인구'!G31,2)</f>
        <v>-2.27</v>
      </c>
      <c r="H30" s="113">
        <f>ROUND(('1.1 과거인구'!I31-'1.1 과거인구'!H31)*100/'1.1 과거인구'!H31,2)</f>
        <v>0.24</v>
      </c>
      <c r="I30" s="113">
        <f>ROUND(('1.1 과거인구'!J31-'1.1 과거인구'!I31)*100/'1.1 과거인구'!I31,2)</f>
        <v>0.16</v>
      </c>
      <c r="J30" s="113">
        <f>ROUND(('1.1 과거인구'!K31-'1.1 과거인구'!J31)*100/'1.1 과거인구'!J31,2)</f>
        <v>1.59</v>
      </c>
      <c r="K30" s="113">
        <f>ROUND(('1.1 과거인구'!L31-'1.1 과거인구'!K31)*100/'1.1 과거인구'!K31,2)</f>
        <v>-1.02</v>
      </c>
      <c r="L30" s="113">
        <f>ROUND(('1.1 과거인구'!M31-'1.1 과거인구'!L31)*100/'1.1 과거인구'!L31,2)</f>
        <v>0.4</v>
      </c>
      <c r="M30" s="113">
        <f>ROUND(('1.1 과거인구'!M31-'1.1 과거인구'!D31)*100/'1.1 과거인구'!D31/10,2)</f>
        <v>-0.52</v>
      </c>
      <c r="N30" s="114">
        <f>ROUND(('1.1 과거인구'!M31-'1.1 과거인구'!I31)*100/'1.1 과거인구'!I31/5,2)</f>
        <v>0.22</v>
      </c>
    </row>
    <row r="33" spans="1:2" ht="20.100000000000001" customHeight="1">
      <c r="A33" s="43"/>
      <c r="B33" s="43"/>
    </row>
    <row r="34" spans="1:2" ht="20.100000000000001" customHeight="1">
      <c r="A34" s="43"/>
      <c r="B34" s="43"/>
    </row>
    <row r="35" spans="1:2" ht="20.100000000000001" customHeight="1">
      <c r="A35" s="43"/>
      <c r="B35" s="43"/>
    </row>
    <row r="36" spans="1:2" ht="20.100000000000001" customHeight="1">
      <c r="A36" s="43"/>
      <c r="B36" s="43"/>
    </row>
    <row r="37" spans="1:2" ht="20.100000000000001" customHeight="1">
      <c r="A37" s="43"/>
      <c r="B37" s="43"/>
    </row>
    <row r="38" spans="1:2" ht="20.100000000000001" customHeight="1">
      <c r="A38" s="43"/>
      <c r="B38" s="43"/>
    </row>
    <row r="39" spans="1:2" ht="20.100000000000001" customHeight="1">
      <c r="A39" s="43"/>
      <c r="B39" s="43"/>
    </row>
    <row r="40" spans="1:2" ht="20.100000000000001" customHeight="1">
      <c r="A40" s="43"/>
      <c r="B40" s="43"/>
    </row>
    <row r="41" spans="1:2" ht="20.100000000000001" customHeight="1">
      <c r="A41" s="43"/>
      <c r="B41" s="43"/>
    </row>
    <row r="42" spans="1:2" ht="20.100000000000001" customHeight="1">
      <c r="A42" s="43"/>
      <c r="B42" s="43"/>
    </row>
    <row r="43" spans="1:2" ht="20.100000000000001" customHeight="1">
      <c r="A43" s="43"/>
      <c r="B43" s="43"/>
    </row>
    <row r="44" spans="1:2" ht="20.100000000000001" customHeight="1">
      <c r="A44" s="43"/>
      <c r="B44" s="43"/>
    </row>
    <row r="45" spans="1:2" ht="20.100000000000001" customHeight="1">
      <c r="A45" s="43"/>
      <c r="B45" s="43"/>
    </row>
    <row r="46" spans="1:2" ht="20.100000000000001" customHeight="1">
      <c r="A46" s="43"/>
      <c r="B46" s="43"/>
    </row>
    <row r="47" spans="1:2" ht="20.100000000000001" customHeight="1">
      <c r="A47" s="43"/>
      <c r="B47" s="43"/>
    </row>
    <row r="48" spans="1:2" ht="20.100000000000001" customHeight="1">
      <c r="A48" s="43"/>
      <c r="B48" s="43"/>
    </row>
    <row r="49" spans="1:2" ht="20.100000000000001" customHeight="1">
      <c r="A49" s="43"/>
      <c r="B49" s="43"/>
    </row>
    <row r="50" spans="1:2" ht="20.100000000000001" customHeight="1">
      <c r="A50" s="43"/>
      <c r="B50" s="43"/>
    </row>
    <row r="51" spans="1:2" ht="20.100000000000001" customHeight="1">
      <c r="A51" s="43"/>
      <c r="B51" s="43"/>
    </row>
    <row r="52" spans="1:2" ht="20.100000000000001" customHeight="1">
      <c r="A52" s="43"/>
      <c r="B52" s="43"/>
    </row>
    <row r="53" spans="1:2" ht="20.100000000000001" customHeight="1">
      <c r="A53" s="43"/>
      <c r="B53" s="43"/>
    </row>
    <row r="54" spans="1:2" ht="20.100000000000001" customHeight="1">
      <c r="A54" s="43"/>
      <c r="B54" s="43"/>
    </row>
    <row r="55" spans="1:2" ht="20.100000000000001" customHeight="1">
      <c r="A55" s="43"/>
      <c r="B55" s="43"/>
    </row>
    <row r="56" spans="1:2" ht="20.100000000000001" customHeight="1">
      <c r="A56" s="43"/>
      <c r="B56" s="43"/>
    </row>
    <row r="57" spans="1:2" ht="20.100000000000001" customHeight="1">
      <c r="A57" s="43"/>
      <c r="B57" s="43"/>
    </row>
    <row r="58" spans="1:2" ht="20.100000000000001" customHeight="1">
      <c r="A58" s="43"/>
      <c r="B58" s="43"/>
    </row>
    <row r="59" spans="1:2" ht="20.100000000000001" customHeight="1">
      <c r="A59" s="43"/>
      <c r="B59" s="43"/>
    </row>
    <row r="60" spans="1:2" ht="20.100000000000001" customHeight="1">
      <c r="A60" s="43"/>
      <c r="B60" s="43"/>
    </row>
    <row r="61" spans="1:2" ht="20.100000000000001" customHeight="1">
      <c r="A61" s="43"/>
      <c r="B61" s="43"/>
    </row>
    <row r="62" spans="1:2" ht="20.100000000000001" customHeight="1">
      <c r="A62" s="43"/>
      <c r="B62" s="43"/>
    </row>
    <row r="63" spans="1:2" ht="20.100000000000001" customHeight="1">
      <c r="A63" s="43"/>
      <c r="B63" s="43"/>
    </row>
    <row r="64" spans="1:2" ht="20.100000000000001" customHeight="1">
      <c r="A64" s="43"/>
      <c r="B64" s="43"/>
    </row>
    <row r="65" spans="1:2" ht="20.100000000000001" customHeight="1">
      <c r="A65" s="43"/>
      <c r="B65" s="43"/>
    </row>
    <row r="66" spans="1:2" ht="20.100000000000001" customHeight="1">
      <c r="A66" s="43"/>
      <c r="B66" s="43"/>
    </row>
    <row r="67" spans="1:2" ht="20.100000000000001" customHeight="1">
      <c r="A67" s="43"/>
      <c r="B67" s="43"/>
    </row>
    <row r="68" spans="1:2" ht="20.100000000000001" customHeight="1">
      <c r="A68" s="43"/>
      <c r="B68" s="43"/>
    </row>
    <row r="69" spans="1:2" ht="20.100000000000001" customHeight="1">
      <c r="A69" s="43"/>
      <c r="B69" s="43"/>
    </row>
    <row r="70" spans="1:2" ht="20.100000000000001" customHeight="1">
      <c r="A70" s="43"/>
      <c r="B70" s="43"/>
    </row>
    <row r="71" spans="1:2" ht="20.100000000000001" customHeight="1">
      <c r="A71" s="43"/>
      <c r="B71" s="43"/>
    </row>
    <row r="72" spans="1:2" ht="20.100000000000001" customHeight="1">
      <c r="A72" s="43"/>
      <c r="B72" s="43"/>
    </row>
    <row r="73" spans="1:2" ht="20.100000000000001" customHeight="1">
      <c r="A73" s="43"/>
      <c r="B73" s="43"/>
    </row>
    <row r="74" spans="1:2" ht="20.100000000000001" customHeight="1">
      <c r="A74" s="43"/>
      <c r="B74" s="43"/>
    </row>
    <row r="75" spans="1:2" ht="20.100000000000001" customHeight="1">
      <c r="A75" s="43"/>
      <c r="B75" s="43"/>
    </row>
    <row r="76" spans="1:2" ht="20.100000000000001" customHeight="1">
      <c r="A76" s="43"/>
      <c r="B76" s="43"/>
    </row>
    <row r="77" spans="1:2" ht="20.100000000000001" customHeight="1">
      <c r="A77" s="43"/>
      <c r="B77" s="43"/>
    </row>
    <row r="78" spans="1:2" ht="20.100000000000001" customHeight="1">
      <c r="A78" s="43"/>
      <c r="B78" s="43"/>
    </row>
    <row r="79" spans="1:2" ht="20.100000000000001" customHeight="1">
      <c r="A79" s="43"/>
      <c r="B79" s="43"/>
    </row>
    <row r="80" spans="1:2" ht="20.100000000000001" customHeight="1">
      <c r="A80" s="43"/>
      <c r="B80" s="43"/>
    </row>
    <row r="81" spans="1:2" ht="20.100000000000001" customHeight="1">
      <c r="A81" s="43"/>
      <c r="B81" s="43"/>
    </row>
    <row r="82" spans="1:2" ht="20.100000000000001" customHeight="1">
      <c r="A82" s="43"/>
      <c r="B82" s="43"/>
    </row>
    <row r="83" spans="1:2" ht="20.100000000000001" customHeight="1">
      <c r="A83" s="43"/>
      <c r="B83" s="43"/>
    </row>
    <row r="84" spans="1:2" ht="20.100000000000001" customHeight="1">
      <c r="A84" s="43"/>
      <c r="B84" s="43"/>
    </row>
    <row r="85" spans="1:2" ht="20.100000000000001" customHeight="1">
      <c r="A85" s="43"/>
      <c r="B85" s="43"/>
    </row>
    <row r="86" spans="1:2" ht="20.100000000000001" customHeight="1">
      <c r="A86" s="43"/>
      <c r="B86" s="43"/>
    </row>
    <row r="87" spans="1:2" ht="20.100000000000001" customHeight="1">
      <c r="A87" s="43"/>
      <c r="B87" s="43"/>
    </row>
    <row r="88" spans="1:2" ht="20.100000000000001" customHeight="1">
      <c r="A88" s="43"/>
      <c r="B88" s="43"/>
    </row>
    <row r="89" spans="1:2" ht="20.100000000000001" customHeight="1">
      <c r="A89" s="43"/>
      <c r="B89" s="43"/>
    </row>
    <row r="90" spans="1:2" ht="20.100000000000001" customHeight="1">
      <c r="A90" s="43"/>
      <c r="B90" s="43"/>
    </row>
    <row r="91" spans="1:2" ht="20.100000000000001" customHeight="1">
      <c r="A91" s="43"/>
      <c r="B91" s="43"/>
    </row>
    <row r="92" spans="1:2" ht="20.100000000000001" customHeight="1">
      <c r="A92" s="43"/>
      <c r="B92" s="43"/>
    </row>
    <row r="93" spans="1:2" ht="20.100000000000001" customHeight="1">
      <c r="A93" s="43"/>
      <c r="B93" s="43"/>
    </row>
    <row r="94" spans="1:2" ht="20.100000000000001" customHeight="1">
      <c r="A94" s="43"/>
      <c r="B94" s="43"/>
    </row>
    <row r="95" spans="1:2" ht="20.100000000000001" customHeight="1">
      <c r="A95" s="43"/>
      <c r="B95" s="43"/>
    </row>
    <row r="96" spans="1:2" ht="20.100000000000001" customHeight="1">
      <c r="A96" s="43"/>
      <c r="B96" s="43"/>
    </row>
    <row r="97" spans="1:2" ht="20.100000000000001" customHeight="1">
      <c r="A97" s="43"/>
      <c r="B97" s="43"/>
    </row>
    <row r="98" spans="1:2" ht="20.100000000000001" customHeight="1">
      <c r="A98" s="43"/>
      <c r="B98" s="43"/>
    </row>
    <row r="99" spans="1:2" ht="20.100000000000001" customHeight="1">
      <c r="A99" s="43"/>
      <c r="B99" s="43"/>
    </row>
    <row r="100" spans="1:2" ht="20.100000000000001" customHeight="1">
      <c r="A100" s="43"/>
      <c r="B100" s="43"/>
    </row>
    <row r="101" spans="1:2" ht="20.100000000000001" customHeight="1">
      <c r="A101" s="43"/>
      <c r="B101" s="43"/>
    </row>
    <row r="102" spans="1:2" ht="20.100000000000001" customHeight="1">
      <c r="A102" s="43"/>
      <c r="B102" s="43"/>
    </row>
    <row r="103" spans="1:2" ht="20.100000000000001" customHeight="1">
      <c r="A103" s="43"/>
      <c r="B103" s="43"/>
    </row>
    <row r="104" spans="1:2" ht="20.100000000000001" customHeight="1">
      <c r="A104" s="43"/>
      <c r="B104" s="43"/>
    </row>
    <row r="105" spans="1:2" ht="20.100000000000001" customHeight="1">
      <c r="A105" s="43"/>
      <c r="B105" s="43"/>
    </row>
    <row r="106" spans="1:2" ht="20.100000000000001" customHeight="1">
      <c r="A106" s="43"/>
      <c r="B106" s="43"/>
    </row>
    <row r="107" spans="1:2" ht="20.100000000000001" customHeight="1">
      <c r="A107" s="43"/>
      <c r="B107" s="43"/>
    </row>
  </sheetData>
  <mergeCells count="4">
    <mergeCell ref="A2:B2"/>
    <mergeCell ref="E5:L7"/>
    <mergeCell ref="C8:E9"/>
    <mergeCell ref="C14:K14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4"/>
  <sheetViews>
    <sheetView showGridLines="0" view="pageBreakPreview" topLeftCell="A43" zoomScale="115" zoomScaleNormal="100" zoomScaleSheetLayoutView="115" workbookViewId="0">
      <selection activeCell="M40" sqref="M40:M62"/>
    </sheetView>
  </sheetViews>
  <sheetFormatPr defaultColWidth="5.77734375" defaultRowHeight="20.100000000000001" customHeight="1"/>
  <cols>
    <col min="1" max="2" width="5.77734375" style="40" customWidth="1"/>
    <col min="3" max="3" width="5.77734375" style="39" customWidth="1"/>
    <col min="4" max="13" width="5.77734375" style="40" customWidth="1"/>
    <col min="14" max="16384" width="5.77734375" style="40"/>
  </cols>
  <sheetData>
    <row r="1" spans="1:13" ht="19.5" customHeight="1">
      <c r="A1" s="41" t="s">
        <v>61</v>
      </c>
      <c r="B1" s="42"/>
    </row>
    <row r="2" spans="1:13" ht="19.5" customHeight="1">
      <c r="A2" s="41" t="s">
        <v>59</v>
      </c>
      <c r="B2" s="42"/>
      <c r="M2" s="43" t="s">
        <v>56</v>
      </c>
    </row>
    <row r="3" spans="1:13" ht="19.5" customHeight="1" thickBot="1">
      <c r="A3" s="133" t="s">
        <v>1</v>
      </c>
      <c r="B3" s="134"/>
      <c r="C3" s="44">
        <v>2005</v>
      </c>
      <c r="D3" s="44">
        <f t="shared" ref="D3:M3" si="0">C3+1</f>
        <v>2006</v>
      </c>
      <c r="E3" s="44">
        <f t="shared" si="0"/>
        <v>2007</v>
      </c>
      <c r="F3" s="44">
        <f t="shared" si="0"/>
        <v>2008</v>
      </c>
      <c r="G3" s="44">
        <f t="shared" si="0"/>
        <v>2009</v>
      </c>
      <c r="H3" s="44">
        <f t="shared" si="0"/>
        <v>2010</v>
      </c>
      <c r="I3" s="44">
        <f t="shared" si="0"/>
        <v>2011</v>
      </c>
      <c r="J3" s="44">
        <f t="shared" si="0"/>
        <v>2012</v>
      </c>
      <c r="K3" s="44">
        <f t="shared" si="0"/>
        <v>2013</v>
      </c>
      <c r="L3" s="122">
        <f t="shared" si="0"/>
        <v>2014</v>
      </c>
      <c r="M3" s="69">
        <f t="shared" si="0"/>
        <v>2015</v>
      </c>
    </row>
    <row r="4" spans="1:13" ht="19.5" customHeight="1" thickTop="1">
      <c r="A4" s="45" t="s">
        <v>38</v>
      </c>
      <c r="B4" s="46" t="s">
        <v>6</v>
      </c>
      <c r="C4" s="95">
        <f t="shared" ref="C4:K4" si="1">C5+C16</f>
        <v>51244</v>
      </c>
      <c r="D4" s="95">
        <f t="shared" si="1"/>
        <v>51688</v>
      </c>
      <c r="E4" s="95">
        <f t="shared" si="1"/>
        <v>52352</v>
      </c>
      <c r="F4" s="95">
        <f t="shared" si="1"/>
        <v>53071</v>
      </c>
      <c r="G4" s="95">
        <f t="shared" si="1"/>
        <v>53122</v>
      </c>
      <c r="H4" s="95">
        <f t="shared" si="1"/>
        <v>54693</v>
      </c>
      <c r="I4" s="95">
        <f t="shared" si="1"/>
        <v>55334</v>
      </c>
      <c r="J4" s="95">
        <f t="shared" si="1"/>
        <v>55964</v>
      </c>
      <c r="K4" s="95">
        <f t="shared" si="1"/>
        <v>56681</v>
      </c>
      <c r="L4" s="123">
        <f>L5+L16</f>
        <v>57275</v>
      </c>
      <c r="M4" s="96">
        <f>M5+M16</f>
        <v>60757</v>
      </c>
    </row>
    <row r="5" spans="1:13" ht="19.5" customHeight="1">
      <c r="A5" s="47" t="s">
        <v>14</v>
      </c>
      <c r="B5" s="48" t="s">
        <v>7</v>
      </c>
      <c r="C5" s="97">
        <f t="shared" ref="C5:L5" si="2">SUM(C6:C15)</f>
        <v>29627</v>
      </c>
      <c r="D5" s="97">
        <f t="shared" si="2"/>
        <v>30057</v>
      </c>
      <c r="E5" s="97">
        <f t="shared" si="2"/>
        <v>30735</v>
      </c>
      <c r="F5" s="97">
        <f t="shared" si="2"/>
        <v>31319</v>
      </c>
      <c r="G5" s="97">
        <f t="shared" si="2"/>
        <v>31498</v>
      </c>
      <c r="H5" s="97">
        <f t="shared" si="2"/>
        <v>32625</v>
      </c>
      <c r="I5" s="97">
        <f t="shared" si="2"/>
        <v>32896</v>
      </c>
      <c r="J5" s="97">
        <f t="shared" si="2"/>
        <v>33407</v>
      </c>
      <c r="K5" s="97">
        <f t="shared" si="2"/>
        <v>33737</v>
      </c>
      <c r="L5" s="124">
        <f t="shared" si="2"/>
        <v>34644</v>
      </c>
      <c r="M5" s="98">
        <f>SUM(M6:M15)</f>
        <v>37668</v>
      </c>
    </row>
    <row r="6" spans="1:13" ht="19.5" customHeight="1">
      <c r="A6" s="49"/>
      <c r="B6" s="50" t="s">
        <v>15</v>
      </c>
      <c r="C6" s="99">
        <v>2481</v>
      </c>
      <c r="D6" s="99">
        <v>2451</v>
      </c>
      <c r="E6" s="99">
        <v>2434</v>
      </c>
      <c r="F6" s="146" t="s">
        <v>47</v>
      </c>
      <c r="G6" s="147"/>
      <c r="H6" s="147"/>
      <c r="I6" s="147"/>
      <c r="J6" s="147"/>
      <c r="K6" s="147"/>
      <c r="L6" s="147"/>
      <c r="M6" s="148"/>
    </row>
    <row r="7" spans="1:13" ht="19.5" customHeight="1">
      <c r="A7" s="49"/>
      <c r="B7" s="50" t="s">
        <v>16</v>
      </c>
      <c r="C7" s="99">
        <v>2837</v>
      </c>
      <c r="D7" s="99">
        <v>2819</v>
      </c>
      <c r="E7" s="99">
        <v>2779</v>
      </c>
      <c r="F7" s="149"/>
      <c r="G7" s="150"/>
      <c r="H7" s="150"/>
      <c r="I7" s="150"/>
      <c r="J7" s="150"/>
      <c r="K7" s="150"/>
      <c r="L7" s="150"/>
      <c r="M7" s="151"/>
    </row>
    <row r="8" spans="1:13" ht="19.5" customHeight="1">
      <c r="A8" s="49"/>
      <c r="B8" s="50" t="s">
        <v>17</v>
      </c>
      <c r="C8" s="99">
        <v>3139</v>
      </c>
      <c r="D8" s="99">
        <v>3113</v>
      </c>
      <c r="E8" s="99">
        <v>3127</v>
      </c>
      <c r="F8" s="152"/>
      <c r="G8" s="153"/>
      <c r="H8" s="153"/>
      <c r="I8" s="153"/>
      <c r="J8" s="153"/>
      <c r="K8" s="153"/>
      <c r="L8" s="153"/>
      <c r="M8" s="154"/>
    </row>
    <row r="9" spans="1:13" ht="19.5" customHeight="1">
      <c r="A9" s="49"/>
      <c r="B9" s="50" t="s">
        <v>39</v>
      </c>
      <c r="C9" s="146" t="s">
        <v>47</v>
      </c>
      <c r="D9" s="147"/>
      <c r="E9" s="164"/>
      <c r="F9" s="99">
        <v>3963</v>
      </c>
      <c r="G9" s="99">
        <v>3949</v>
      </c>
      <c r="H9" s="99">
        <v>4016</v>
      </c>
      <c r="I9" s="99">
        <v>4072</v>
      </c>
      <c r="J9" s="99">
        <v>4085</v>
      </c>
      <c r="K9" s="99">
        <v>4033</v>
      </c>
      <c r="L9" s="125">
        <v>4045</v>
      </c>
      <c r="M9" s="100">
        <v>3997</v>
      </c>
    </row>
    <row r="10" spans="1:13" ht="19.5" customHeight="1">
      <c r="A10" s="49"/>
      <c r="B10" s="50" t="s">
        <v>40</v>
      </c>
      <c r="C10" s="152"/>
      <c r="D10" s="153"/>
      <c r="E10" s="165"/>
      <c r="F10" s="99">
        <v>4594</v>
      </c>
      <c r="G10" s="99">
        <v>4569</v>
      </c>
      <c r="H10" s="99">
        <v>4673</v>
      </c>
      <c r="I10" s="99">
        <v>4712</v>
      </c>
      <c r="J10" s="99">
        <v>4724</v>
      </c>
      <c r="K10" s="99">
        <v>4758</v>
      </c>
      <c r="L10" s="125">
        <v>4828</v>
      </c>
      <c r="M10" s="100">
        <v>4785</v>
      </c>
    </row>
    <row r="11" spans="1:13" ht="19.5" customHeight="1">
      <c r="A11" s="49"/>
      <c r="B11" s="50" t="s">
        <v>18</v>
      </c>
      <c r="C11" s="99">
        <v>2336</v>
      </c>
      <c r="D11" s="99">
        <v>2348</v>
      </c>
      <c r="E11" s="99">
        <v>2326</v>
      </c>
      <c r="F11" s="99">
        <v>2347</v>
      </c>
      <c r="G11" s="99">
        <v>2316</v>
      </c>
      <c r="H11" s="99">
        <v>2324</v>
      </c>
      <c r="I11" s="99">
        <v>2346</v>
      </c>
      <c r="J11" s="99">
        <v>2369</v>
      </c>
      <c r="K11" s="99">
        <v>2288</v>
      </c>
      <c r="L11" s="125">
        <v>2256</v>
      </c>
      <c r="M11" s="100">
        <v>2262</v>
      </c>
    </row>
    <row r="12" spans="1:13" ht="19.5" customHeight="1">
      <c r="A12" s="49"/>
      <c r="B12" s="50" t="s">
        <v>19</v>
      </c>
      <c r="C12" s="99">
        <v>7318</v>
      </c>
      <c r="D12" s="99">
        <v>7837</v>
      </c>
      <c r="E12" s="99">
        <v>8125</v>
      </c>
      <c r="F12" s="99">
        <v>8350</v>
      </c>
      <c r="G12" s="99">
        <v>8636</v>
      </c>
      <c r="H12" s="99">
        <v>9148</v>
      </c>
      <c r="I12" s="99">
        <v>9185</v>
      </c>
      <c r="J12" s="99">
        <v>9306</v>
      </c>
      <c r="K12" s="99">
        <v>9525</v>
      </c>
      <c r="L12" s="125">
        <v>9633</v>
      </c>
      <c r="M12" s="100">
        <v>9852</v>
      </c>
    </row>
    <row r="13" spans="1:13" ht="19.5" customHeight="1">
      <c r="A13" s="49"/>
      <c r="B13" s="50" t="s">
        <v>20</v>
      </c>
      <c r="C13" s="99">
        <v>8282</v>
      </c>
      <c r="D13" s="99">
        <v>8229</v>
      </c>
      <c r="E13" s="99">
        <v>8194</v>
      </c>
      <c r="F13" s="99">
        <v>8247</v>
      </c>
      <c r="G13" s="99">
        <v>8223</v>
      </c>
      <c r="H13" s="99">
        <v>8578</v>
      </c>
      <c r="I13" s="99">
        <v>8682</v>
      </c>
      <c r="J13" s="99">
        <v>8840</v>
      </c>
      <c r="K13" s="99">
        <v>8964</v>
      </c>
      <c r="L13" s="125">
        <v>8943</v>
      </c>
      <c r="M13" s="100">
        <v>8796</v>
      </c>
    </row>
    <row r="14" spans="1:13" ht="19.5" customHeight="1">
      <c r="A14" s="49"/>
      <c r="B14" s="50" t="s">
        <v>21</v>
      </c>
      <c r="C14" s="99">
        <v>3234</v>
      </c>
      <c r="D14" s="99">
        <v>3260</v>
      </c>
      <c r="E14" s="99">
        <v>3750</v>
      </c>
      <c r="F14" s="99">
        <v>3818</v>
      </c>
      <c r="G14" s="99">
        <v>3805</v>
      </c>
      <c r="H14" s="99">
        <v>3886</v>
      </c>
      <c r="I14" s="99">
        <v>3899</v>
      </c>
      <c r="J14" s="99">
        <v>4083</v>
      </c>
      <c r="K14" s="99">
        <v>4169</v>
      </c>
      <c r="L14" s="125">
        <v>4217</v>
      </c>
      <c r="M14" s="100">
        <v>4304</v>
      </c>
    </row>
    <row r="15" spans="1:13" ht="19.5" customHeight="1">
      <c r="A15" s="49"/>
      <c r="B15" s="50" t="s">
        <v>66</v>
      </c>
      <c r="C15" s="161" t="s">
        <v>47</v>
      </c>
      <c r="D15" s="162"/>
      <c r="E15" s="162"/>
      <c r="F15" s="162"/>
      <c r="G15" s="162"/>
      <c r="H15" s="162"/>
      <c r="I15" s="162"/>
      <c r="J15" s="162"/>
      <c r="K15" s="163"/>
      <c r="L15" s="125">
        <v>722</v>
      </c>
      <c r="M15" s="100">
        <v>3672</v>
      </c>
    </row>
    <row r="16" spans="1:13" ht="19.5" customHeight="1">
      <c r="A16" s="51" t="s">
        <v>22</v>
      </c>
      <c r="B16" s="52" t="s">
        <v>7</v>
      </c>
      <c r="C16" s="101">
        <f t="shared" ref="C16:K16" si="3">SUM(C17:C31)</f>
        <v>21617</v>
      </c>
      <c r="D16" s="101">
        <f t="shared" si="3"/>
        <v>21631</v>
      </c>
      <c r="E16" s="101">
        <f t="shared" si="3"/>
        <v>21617</v>
      </c>
      <c r="F16" s="101">
        <f t="shared" si="3"/>
        <v>21752</v>
      </c>
      <c r="G16" s="101">
        <f t="shared" si="3"/>
        <v>21624</v>
      </c>
      <c r="H16" s="101">
        <f t="shared" si="3"/>
        <v>22068</v>
      </c>
      <c r="I16" s="101">
        <f t="shared" si="3"/>
        <v>22438</v>
      </c>
      <c r="J16" s="101">
        <f t="shared" si="3"/>
        <v>22557</v>
      </c>
      <c r="K16" s="101">
        <f t="shared" si="3"/>
        <v>22944</v>
      </c>
      <c r="L16" s="126">
        <f>SUM(L17:L31)</f>
        <v>22631</v>
      </c>
      <c r="M16" s="102">
        <f>SUM(M17:M31)</f>
        <v>23089</v>
      </c>
    </row>
    <row r="17" spans="1:13" ht="19.5" customHeight="1">
      <c r="A17" s="49"/>
      <c r="B17" s="50" t="s">
        <v>23</v>
      </c>
      <c r="C17" s="99">
        <v>3436</v>
      </c>
      <c r="D17" s="99">
        <v>3502</v>
      </c>
      <c r="E17" s="99">
        <v>3570</v>
      </c>
      <c r="F17" s="99">
        <v>3584</v>
      </c>
      <c r="G17" s="99">
        <v>3525</v>
      </c>
      <c r="H17" s="99">
        <v>3536</v>
      </c>
      <c r="I17" s="99">
        <v>3584</v>
      </c>
      <c r="J17" s="99">
        <v>3627</v>
      </c>
      <c r="K17" s="99">
        <v>3689</v>
      </c>
      <c r="L17" s="125">
        <v>3654</v>
      </c>
      <c r="M17" s="100">
        <v>3743</v>
      </c>
    </row>
    <row r="18" spans="1:13" ht="19.5" customHeight="1">
      <c r="A18" s="49"/>
      <c r="B18" s="50" t="s">
        <v>24</v>
      </c>
      <c r="C18" s="99">
        <v>1310</v>
      </c>
      <c r="D18" s="99">
        <v>1316</v>
      </c>
      <c r="E18" s="99">
        <v>1302</v>
      </c>
      <c r="F18" s="99">
        <v>1301</v>
      </c>
      <c r="G18" s="99">
        <v>1305</v>
      </c>
      <c r="H18" s="99">
        <v>1360</v>
      </c>
      <c r="I18" s="99">
        <v>1375</v>
      </c>
      <c r="J18" s="99">
        <v>1410</v>
      </c>
      <c r="K18" s="99">
        <v>1434</v>
      </c>
      <c r="L18" s="125">
        <v>1428</v>
      </c>
      <c r="M18" s="100">
        <v>1466</v>
      </c>
    </row>
    <row r="19" spans="1:13" ht="19.5" customHeight="1">
      <c r="A19" s="49"/>
      <c r="B19" s="50" t="s">
        <v>25</v>
      </c>
      <c r="C19" s="99">
        <v>1526</v>
      </c>
      <c r="D19" s="99">
        <v>1565</v>
      </c>
      <c r="E19" s="99">
        <v>1618</v>
      </c>
      <c r="F19" s="99">
        <v>1602</v>
      </c>
      <c r="G19" s="99">
        <v>1520</v>
      </c>
      <c r="H19" s="99">
        <v>1617</v>
      </c>
      <c r="I19" s="99">
        <v>1663</v>
      </c>
      <c r="J19" s="99">
        <v>1671</v>
      </c>
      <c r="K19" s="99">
        <v>1860</v>
      </c>
      <c r="L19" s="125">
        <v>1659</v>
      </c>
      <c r="M19" s="100">
        <v>1730</v>
      </c>
    </row>
    <row r="20" spans="1:13" ht="19.5" customHeight="1">
      <c r="A20" s="49"/>
      <c r="B20" s="50" t="s">
        <v>26</v>
      </c>
      <c r="C20" s="99">
        <v>1159</v>
      </c>
      <c r="D20" s="99">
        <v>1145</v>
      </c>
      <c r="E20" s="99">
        <v>1146</v>
      </c>
      <c r="F20" s="99">
        <v>1163</v>
      </c>
      <c r="G20" s="99">
        <v>1167</v>
      </c>
      <c r="H20" s="99">
        <v>1202</v>
      </c>
      <c r="I20" s="99">
        <v>1224</v>
      </c>
      <c r="J20" s="99">
        <v>1239</v>
      </c>
      <c r="K20" s="99">
        <v>1245</v>
      </c>
      <c r="L20" s="125">
        <v>1242</v>
      </c>
      <c r="M20" s="100">
        <v>1246</v>
      </c>
    </row>
    <row r="21" spans="1:13" ht="19.5" customHeight="1">
      <c r="A21" s="49"/>
      <c r="B21" s="50" t="s">
        <v>27</v>
      </c>
      <c r="C21" s="99">
        <v>1811</v>
      </c>
      <c r="D21" s="99">
        <v>1783</v>
      </c>
      <c r="E21" s="99">
        <v>1765</v>
      </c>
      <c r="F21" s="99">
        <v>1783</v>
      </c>
      <c r="G21" s="99">
        <v>1779</v>
      </c>
      <c r="H21" s="99">
        <v>1778</v>
      </c>
      <c r="I21" s="99">
        <v>1800</v>
      </c>
      <c r="J21" s="99">
        <v>1830</v>
      </c>
      <c r="K21" s="99">
        <v>1833</v>
      </c>
      <c r="L21" s="125">
        <v>1818</v>
      </c>
      <c r="M21" s="100">
        <v>1845</v>
      </c>
    </row>
    <row r="22" spans="1:13" ht="19.5" customHeight="1">
      <c r="A22" s="49"/>
      <c r="B22" s="50" t="s">
        <v>28</v>
      </c>
      <c r="C22" s="99">
        <v>2220</v>
      </c>
      <c r="D22" s="99">
        <v>2185</v>
      </c>
      <c r="E22" s="99">
        <v>2194</v>
      </c>
      <c r="F22" s="99">
        <v>2222</v>
      </c>
      <c r="G22" s="99">
        <v>2192</v>
      </c>
      <c r="H22" s="99">
        <v>2201</v>
      </c>
      <c r="I22" s="99">
        <v>2262</v>
      </c>
      <c r="J22" s="99">
        <v>2286</v>
      </c>
      <c r="K22" s="99">
        <v>2267</v>
      </c>
      <c r="L22" s="125">
        <v>2225</v>
      </c>
      <c r="M22" s="100">
        <v>2259</v>
      </c>
    </row>
    <row r="23" spans="1:13" ht="19.5" customHeight="1">
      <c r="A23" s="49"/>
      <c r="B23" s="50" t="s">
        <v>29</v>
      </c>
      <c r="C23" s="99">
        <v>1422</v>
      </c>
      <c r="D23" s="99">
        <v>1437</v>
      </c>
      <c r="E23" s="99">
        <v>1436</v>
      </c>
      <c r="F23" s="99">
        <v>1484</v>
      </c>
      <c r="G23" s="99">
        <v>1481</v>
      </c>
      <c r="H23" s="99">
        <v>1524</v>
      </c>
      <c r="I23" s="99">
        <v>1570</v>
      </c>
      <c r="J23" s="99">
        <v>1577</v>
      </c>
      <c r="K23" s="99">
        <v>1581</v>
      </c>
      <c r="L23" s="125">
        <v>1598</v>
      </c>
      <c r="M23" s="100">
        <v>1670</v>
      </c>
    </row>
    <row r="24" spans="1:13" ht="19.5" customHeight="1">
      <c r="A24" s="49"/>
      <c r="B24" s="50" t="s">
        <v>30</v>
      </c>
      <c r="C24" s="99">
        <v>1561</v>
      </c>
      <c r="D24" s="99">
        <v>1581</v>
      </c>
      <c r="E24" s="99">
        <v>1632</v>
      </c>
      <c r="F24" s="99">
        <v>1635</v>
      </c>
      <c r="G24" s="99">
        <v>1660</v>
      </c>
      <c r="H24" s="99">
        <v>1710</v>
      </c>
      <c r="I24" s="99">
        <v>1725</v>
      </c>
      <c r="J24" s="99">
        <v>1744</v>
      </c>
      <c r="K24" s="99">
        <v>1768</v>
      </c>
      <c r="L24" s="125">
        <v>1784</v>
      </c>
      <c r="M24" s="100">
        <v>1761</v>
      </c>
    </row>
    <row r="25" spans="1:13" ht="19.5" customHeight="1">
      <c r="A25" s="49"/>
      <c r="B25" s="50" t="s">
        <v>31</v>
      </c>
      <c r="C25" s="99">
        <v>880</v>
      </c>
      <c r="D25" s="99">
        <v>879</v>
      </c>
      <c r="E25" s="99">
        <v>879</v>
      </c>
      <c r="F25" s="99">
        <v>912</v>
      </c>
      <c r="G25" s="99">
        <v>928</v>
      </c>
      <c r="H25" s="99">
        <v>952</v>
      </c>
      <c r="I25" s="99">
        <v>960</v>
      </c>
      <c r="J25" s="99">
        <v>937</v>
      </c>
      <c r="K25" s="99">
        <v>943</v>
      </c>
      <c r="L25" s="125">
        <v>934</v>
      </c>
      <c r="M25" s="100">
        <v>965</v>
      </c>
    </row>
    <row r="26" spans="1:13" ht="19.5" customHeight="1">
      <c r="A26" s="49"/>
      <c r="B26" s="50" t="s">
        <v>32</v>
      </c>
      <c r="C26" s="99">
        <v>1089</v>
      </c>
      <c r="D26" s="99">
        <v>1093</v>
      </c>
      <c r="E26" s="99">
        <v>1110</v>
      </c>
      <c r="F26" s="99">
        <v>1129</v>
      </c>
      <c r="G26" s="99">
        <v>1142</v>
      </c>
      <c r="H26" s="99">
        <v>1124</v>
      </c>
      <c r="I26" s="99">
        <v>1145</v>
      </c>
      <c r="J26" s="99">
        <v>1139</v>
      </c>
      <c r="K26" s="99">
        <v>1159</v>
      </c>
      <c r="L26" s="125">
        <v>1160</v>
      </c>
      <c r="M26" s="100">
        <v>1174</v>
      </c>
    </row>
    <row r="27" spans="1:13" ht="19.5" customHeight="1">
      <c r="A27" s="49"/>
      <c r="B27" s="50" t="s">
        <v>33</v>
      </c>
      <c r="C27" s="99">
        <v>1585</v>
      </c>
      <c r="D27" s="99">
        <v>1592</v>
      </c>
      <c r="E27" s="99">
        <v>1586</v>
      </c>
      <c r="F27" s="99">
        <v>1620</v>
      </c>
      <c r="G27" s="99">
        <v>1612</v>
      </c>
      <c r="H27" s="99">
        <v>1654</v>
      </c>
      <c r="I27" s="99">
        <v>1666</v>
      </c>
      <c r="J27" s="99">
        <v>1654</v>
      </c>
      <c r="K27" s="99">
        <v>1673</v>
      </c>
      <c r="L27" s="125">
        <v>1680</v>
      </c>
      <c r="M27" s="100">
        <v>1687</v>
      </c>
    </row>
    <row r="28" spans="1:13" ht="19.5" customHeight="1">
      <c r="A28" s="49"/>
      <c r="B28" s="50" t="s">
        <v>34</v>
      </c>
      <c r="C28" s="99">
        <v>919</v>
      </c>
      <c r="D28" s="99">
        <v>915</v>
      </c>
      <c r="E28" s="99">
        <v>912</v>
      </c>
      <c r="F28" s="99">
        <v>912</v>
      </c>
      <c r="G28" s="99">
        <v>920</v>
      </c>
      <c r="H28" s="99">
        <v>969</v>
      </c>
      <c r="I28" s="99">
        <v>971</v>
      </c>
      <c r="J28" s="99">
        <v>964</v>
      </c>
      <c r="K28" s="99">
        <v>961</v>
      </c>
      <c r="L28" s="125">
        <v>956</v>
      </c>
      <c r="M28" s="100">
        <v>999</v>
      </c>
    </row>
    <row r="29" spans="1:13" ht="19.5" customHeight="1">
      <c r="A29" s="49"/>
      <c r="B29" s="50" t="s">
        <v>35</v>
      </c>
      <c r="C29" s="99">
        <v>927</v>
      </c>
      <c r="D29" s="99">
        <v>894</v>
      </c>
      <c r="E29" s="99">
        <v>734</v>
      </c>
      <c r="F29" s="99">
        <v>665</v>
      </c>
      <c r="G29" s="99">
        <v>650</v>
      </c>
      <c r="H29" s="99">
        <v>672</v>
      </c>
      <c r="I29" s="99">
        <v>689</v>
      </c>
      <c r="J29" s="99">
        <v>679</v>
      </c>
      <c r="K29" s="99">
        <v>699</v>
      </c>
      <c r="L29" s="125">
        <v>682</v>
      </c>
      <c r="M29" s="100">
        <v>705</v>
      </c>
    </row>
    <row r="30" spans="1:13" ht="19.5" customHeight="1">
      <c r="A30" s="49"/>
      <c r="B30" s="50" t="s">
        <v>36</v>
      </c>
      <c r="C30" s="99">
        <v>1199</v>
      </c>
      <c r="D30" s="99">
        <v>1170</v>
      </c>
      <c r="E30" s="99">
        <v>1158</v>
      </c>
      <c r="F30" s="99">
        <v>1155</v>
      </c>
      <c r="G30" s="99">
        <v>1153</v>
      </c>
      <c r="H30" s="99">
        <v>1165</v>
      </c>
      <c r="I30" s="99">
        <v>1190</v>
      </c>
      <c r="J30" s="99">
        <v>1192</v>
      </c>
      <c r="K30" s="99">
        <v>1206</v>
      </c>
      <c r="L30" s="125">
        <v>1199</v>
      </c>
      <c r="M30" s="100">
        <v>1199</v>
      </c>
    </row>
    <row r="31" spans="1:13" ht="19.5" customHeight="1">
      <c r="A31" s="53"/>
      <c r="B31" s="54" t="s">
        <v>37</v>
      </c>
      <c r="C31" s="103">
        <v>573</v>
      </c>
      <c r="D31" s="103">
        <v>574</v>
      </c>
      <c r="E31" s="103">
        <v>575</v>
      </c>
      <c r="F31" s="103">
        <v>585</v>
      </c>
      <c r="G31" s="103">
        <v>590</v>
      </c>
      <c r="H31" s="103">
        <v>604</v>
      </c>
      <c r="I31" s="103">
        <v>614</v>
      </c>
      <c r="J31" s="103">
        <v>608</v>
      </c>
      <c r="K31" s="103">
        <v>626</v>
      </c>
      <c r="L31" s="127">
        <v>612</v>
      </c>
      <c r="M31" s="104">
        <v>640</v>
      </c>
    </row>
    <row r="32" spans="1:13" ht="20.100000000000001" customHeight="1">
      <c r="A32" s="43"/>
      <c r="B32" s="43"/>
      <c r="C32" s="43"/>
    </row>
    <row r="33" spans="1:13" ht="19.5" customHeight="1">
      <c r="A33" s="41" t="s">
        <v>60</v>
      </c>
      <c r="B33" s="42"/>
      <c r="M33" s="43"/>
    </row>
    <row r="34" spans="1:13" ht="19.5" customHeight="1" thickBot="1">
      <c r="A34" s="133" t="s">
        <v>1</v>
      </c>
      <c r="B34" s="134"/>
      <c r="C34" s="44">
        <v>2005</v>
      </c>
      <c r="D34" s="44">
        <f>C34+1</f>
        <v>2006</v>
      </c>
      <c r="E34" s="44">
        <f t="shared" ref="E34:M34" si="4">D34+1</f>
        <v>2007</v>
      </c>
      <c r="F34" s="44">
        <f t="shared" si="4"/>
        <v>2008</v>
      </c>
      <c r="G34" s="44">
        <f t="shared" si="4"/>
        <v>2009</v>
      </c>
      <c r="H34" s="44">
        <f t="shared" si="4"/>
        <v>2010</v>
      </c>
      <c r="I34" s="44">
        <f t="shared" si="4"/>
        <v>2011</v>
      </c>
      <c r="J34" s="44">
        <f t="shared" si="4"/>
        <v>2012</v>
      </c>
      <c r="K34" s="44">
        <f t="shared" si="4"/>
        <v>2013</v>
      </c>
      <c r="L34" s="44">
        <f t="shared" si="4"/>
        <v>2014</v>
      </c>
      <c r="M34" s="69">
        <f t="shared" si="4"/>
        <v>2015</v>
      </c>
    </row>
    <row r="35" spans="1:13" ht="19.5" customHeight="1" thickTop="1">
      <c r="A35" s="45" t="s">
        <v>38</v>
      </c>
      <c r="B35" s="46" t="s">
        <v>6</v>
      </c>
      <c r="C35" s="64">
        <f>ROUND('1.1 과거인구'!C4/'1.3 세대현황'!C4,2)</f>
        <v>2.78</v>
      </c>
      <c r="D35" s="64">
        <f>ROUND('1.1 과거인구'!D4/'1.3 세대현황'!D4,2)</f>
        <v>2.73</v>
      </c>
      <c r="E35" s="64">
        <f>ROUND('1.1 과거인구'!E4/'1.3 세대현황'!E4,2)</f>
        <v>2.68</v>
      </c>
      <c r="F35" s="64">
        <f>ROUND('1.1 과거인구'!F4/'1.3 세대현황'!F4,2)</f>
        <v>2.64</v>
      </c>
      <c r="G35" s="64">
        <f>ROUND('1.1 과거인구'!G4/'1.3 세대현황'!G4,2)</f>
        <v>2.62</v>
      </c>
      <c r="H35" s="64">
        <f>ROUND('1.1 과거인구'!H4/'1.3 세대현황'!H4,2)</f>
        <v>2.5299999999999998</v>
      </c>
      <c r="I35" s="64">
        <f>ROUND('1.1 과거인구'!I4/'1.3 세대현황'!I4,2)</f>
        <v>2.4900000000000002</v>
      </c>
      <c r="J35" s="64">
        <f>ROUND('1.1 과거인구'!J4/'1.3 세대현황'!J4,2)</f>
        <v>2.4500000000000002</v>
      </c>
      <c r="K35" s="64">
        <f>ROUND('1.1 과거인구'!K4/'1.3 세대현황'!K4,2)</f>
        <v>2.41</v>
      </c>
      <c r="L35" s="64">
        <f>ROUND('1.1 과거인구'!L4/'1.3 세대현황'!L4,2)</f>
        <v>2.39</v>
      </c>
      <c r="M35" s="70">
        <f>ROUND('1.1 과거인구'!M4/'1.3 세대현황'!M4,2)</f>
        <v>2.34</v>
      </c>
    </row>
    <row r="36" spans="1:13" ht="19.5" customHeight="1">
      <c r="A36" s="47" t="s">
        <v>14</v>
      </c>
      <c r="B36" s="48" t="s">
        <v>7</v>
      </c>
      <c r="C36" s="65">
        <f>ROUND('1.1 과거인구'!C5/'1.3 세대현황'!C5,2)</f>
        <v>2.93</v>
      </c>
      <c r="D36" s="65">
        <f>ROUND('1.1 과거인구'!D5/'1.3 세대현황'!D5,2)</f>
        <v>2.86</v>
      </c>
      <c r="E36" s="65">
        <f>ROUND('1.1 과거인구'!E5/'1.3 세대현황'!E5,2)</f>
        <v>2.82</v>
      </c>
      <c r="F36" s="65">
        <f>ROUND('1.1 과거인구'!F5/'1.3 세대현황'!F5,2)</f>
        <v>2.76</v>
      </c>
      <c r="G36" s="65">
        <f>ROUND('1.1 과거인구'!G5/'1.3 세대현황'!G5,2)</f>
        <v>2.72</v>
      </c>
      <c r="H36" s="65">
        <f>ROUND('1.1 과거인구'!H5/'1.3 세대현황'!H5,2)</f>
        <v>2.64</v>
      </c>
      <c r="I36" s="65">
        <f>ROUND('1.1 과거인구'!I5/'1.3 세대현황'!I5,2)</f>
        <v>2.61</v>
      </c>
      <c r="J36" s="65">
        <f>ROUND('1.1 과거인구'!J5/'1.3 세대현황'!J5,2)</f>
        <v>2.57</v>
      </c>
      <c r="K36" s="65">
        <f>ROUND('1.1 과거인구'!K5/'1.3 세대현황'!K5,2)</f>
        <v>2.5299999999999998</v>
      </c>
      <c r="L36" s="65">
        <f>ROUND('1.1 과거인구'!L5/'1.3 세대현황'!L5,2)</f>
        <v>2.5</v>
      </c>
      <c r="M36" s="71">
        <f>ROUND('1.1 과거인구'!M5/'1.3 세대현황'!M5,2)</f>
        <v>2.44</v>
      </c>
    </row>
    <row r="37" spans="1:13" ht="19.5" customHeight="1">
      <c r="A37" s="49"/>
      <c r="B37" s="50" t="s">
        <v>15</v>
      </c>
      <c r="C37" s="66">
        <f>ROUND('1.1 과거인구'!C6/'1.3 세대현황'!C6,2)</f>
        <v>2.76</v>
      </c>
      <c r="D37" s="66">
        <f>ROUND('1.1 과거인구'!D6/'1.3 세대현황'!D6,2)</f>
        <v>2.66</v>
      </c>
      <c r="E37" s="66">
        <f>ROUND('1.1 과거인구'!E6/'1.3 세대현황'!E6,2)</f>
        <v>2.57</v>
      </c>
      <c r="F37" s="146" t="s">
        <v>47</v>
      </c>
      <c r="G37" s="147"/>
      <c r="H37" s="147"/>
      <c r="I37" s="147"/>
      <c r="J37" s="147"/>
      <c r="K37" s="147"/>
      <c r="L37" s="147"/>
      <c r="M37" s="148"/>
    </row>
    <row r="38" spans="1:13" ht="19.5" customHeight="1">
      <c r="A38" s="49"/>
      <c r="B38" s="50" t="s">
        <v>16</v>
      </c>
      <c r="C38" s="66">
        <f>ROUND('1.1 과거인구'!C7/'1.3 세대현황'!C7,2)</f>
        <v>2.76</v>
      </c>
      <c r="D38" s="66">
        <f>ROUND('1.1 과거인구'!D7/'1.3 세대현황'!D7,2)</f>
        <v>2.67</v>
      </c>
      <c r="E38" s="66">
        <f>ROUND('1.1 과거인구'!E7/'1.3 세대현황'!E7,2)</f>
        <v>2.6</v>
      </c>
      <c r="F38" s="149"/>
      <c r="G38" s="150"/>
      <c r="H38" s="150"/>
      <c r="I38" s="150"/>
      <c r="J38" s="150"/>
      <c r="K38" s="150"/>
      <c r="L38" s="150"/>
      <c r="M38" s="151"/>
    </row>
    <row r="39" spans="1:13" ht="19.5" customHeight="1">
      <c r="A39" s="49"/>
      <c r="B39" s="50" t="s">
        <v>17</v>
      </c>
      <c r="C39" s="66">
        <f>ROUND('1.1 과거인구'!C8/'1.3 세대현황'!C8,2)</f>
        <v>2.71</v>
      </c>
      <c r="D39" s="66">
        <f>ROUND('1.1 과거인구'!D8/'1.3 세대현황'!D8,2)</f>
        <v>2.62</v>
      </c>
      <c r="E39" s="66">
        <f>ROUND('1.1 과거인구'!E8/'1.3 세대현황'!E8,2)</f>
        <v>2.5299999999999998</v>
      </c>
      <c r="F39" s="152"/>
      <c r="G39" s="153"/>
      <c r="H39" s="153"/>
      <c r="I39" s="153"/>
      <c r="J39" s="153"/>
      <c r="K39" s="153"/>
      <c r="L39" s="153"/>
      <c r="M39" s="154"/>
    </row>
    <row r="40" spans="1:13" ht="19.5" customHeight="1">
      <c r="A40" s="49"/>
      <c r="B40" s="50" t="s">
        <v>39</v>
      </c>
      <c r="C40" s="155" t="s">
        <v>63</v>
      </c>
      <c r="D40" s="156"/>
      <c r="E40" s="157"/>
      <c r="F40" s="66">
        <f>ROUND('1.1 과거인구'!F9/'1.3 세대현황'!F9,2)</f>
        <v>2.52</v>
      </c>
      <c r="G40" s="66">
        <f>ROUND('1.1 과거인구'!G9/'1.3 세대현황'!G9,2)</f>
        <v>2.4500000000000002</v>
      </c>
      <c r="H40" s="66">
        <f>ROUND('1.1 과거인구'!H9/'1.3 세대현황'!H9,2)</f>
        <v>2.38</v>
      </c>
      <c r="I40" s="66">
        <f>ROUND('1.1 과거인구'!I9/'1.3 세대현황'!I9,2)</f>
        <v>2.33</v>
      </c>
      <c r="J40" s="66">
        <f>ROUND('1.1 과거인구'!J9/'1.3 세대현황'!J9,2)</f>
        <v>2.29</v>
      </c>
      <c r="K40" s="66">
        <f>ROUND('1.1 과거인구'!K9/'1.3 세대현황'!K9,2)</f>
        <v>2.2400000000000002</v>
      </c>
      <c r="L40" s="66">
        <f>ROUND('1.1 과거인구'!L9/'1.3 세대현황'!L9,2)</f>
        <v>2.19</v>
      </c>
      <c r="M40" s="72">
        <f>ROUND('1.1 과거인구'!M9/'1.3 세대현황'!M9,2)</f>
        <v>2.15</v>
      </c>
    </row>
    <row r="41" spans="1:13" ht="19.5" customHeight="1">
      <c r="A41" s="49"/>
      <c r="B41" s="50" t="s">
        <v>40</v>
      </c>
      <c r="C41" s="158"/>
      <c r="D41" s="159"/>
      <c r="E41" s="160"/>
      <c r="F41" s="66">
        <f>ROUND('1.1 과거인구'!F10/'1.3 세대현황'!F10,2)</f>
        <v>2.46</v>
      </c>
      <c r="G41" s="66">
        <f>ROUND('1.1 과거인구'!G10/'1.3 세대현황'!G10,2)</f>
        <v>2.42</v>
      </c>
      <c r="H41" s="66">
        <f>ROUND('1.1 과거인구'!H10/'1.3 세대현황'!H10,2)</f>
        <v>2.35</v>
      </c>
      <c r="I41" s="66">
        <f>ROUND('1.1 과거인구'!I10/'1.3 세대현황'!I10,2)</f>
        <v>2.3199999999999998</v>
      </c>
      <c r="J41" s="66">
        <f>ROUND('1.1 과거인구'!J10/'1.3 세대현황'!J10,2)</f>
        <v>2.2599999999999998</v>
      </c>
      <c r="K41" s="66">
        <f>ROUND('1.1 과거인구'!K10/'1.3 세대현황'!K10,2)</f>
        <v>2.2000000000000002</v>
      </c>
      <c r="L41" s="66">
        <f>ROUND('1.1 과거인구'!L10/'1.3 세대현황'!L10,2)</f>
        <v>2.17</v>
      </c>
      <c r="M41" s="72">
        <f>ROUND('1.1 과거인구'!M10/'1.3 세대현황'!M10,2)</f>
        <v>2.08</v>
      </c>
    </row>
    <row r="42" spans="1:13" ht="19.5" customHeight="1">
      <c r="A42" s="49"/>
      <c r="B42" s="50" t="s">
        <v>18</v>
      </c>
      <c r="C42" s="66">
        <f>ROUND('1.1 과거인구'!C11/'1.3 세대현황'!C11,2)</f>
        <v>2.81</v>
      </c>
      <c r="D42" s="66">
        <f>ROUND('1.1 과거인구'!D11/'1.3 세대현황'!D11,2)</f>
        <v>2.7</v>
      </c>
      <c r="E42" s="66">
        <f>ROUND('1.1 과거인구'!E11/'1.3 세대현황'!E11,2)</f>
        <v>2.66</v>
      </c>
      <c r="F42" s="66">
        <f>ROUND('1.1 과거인구'!F11/'1.3 세대현황'!F11,2)</f>
        <v>2.5499999999999998</v>
      </c>
      <c r="G42" s="66">
        <f>ROUND('1.1 과거인구'!G11/'1.3 세대현황'!G11,2)</f>
        <v>2.5099999999999998</v>
      </c>
      <c r="H42" s="66">
        <f>ROUND('1.1 과거인구'!H11/'1.3 세대현황'!H11,2)</f>
        <v>2.4500000000000002</v>
      </c>
      <c r="I42" s="66">
        <f>ROUND('1.1 과거인구'!I11/'1.3 세대현황'!I11,2)</f>
        <v>2.42</v>
      </c>
      <c r="J42" s="66">
        <f>ROUND('1.1 과거인구'!J11/'1.3 세대현황'!J11,2)</f>
        <v>2.33</v>
      </c>
      <c r="K42" s="66">
        <f>ROUND('1.1 과거인구'!K11/'1.3 세대현황'!K11,2)</f>
        <v>2.2999999999999998</v>
      </c>
      <c r="L42" s="66">
        <f>ROUND('1.1 과거인구'!L11/'1.3 세대현황'!L11,2)</f>
        <v>2.23</v>
      </c>
      <c r="M42" s="72">
        <f>ROUND('1.1 과거인구'!M11/'1.3 세대현황'!M11,2)</f>
        <v>2.21</v>
      </c>
    </row>
    <row r="43" spans="1:13" ht="19.5" customHeight="1">
      <c r="A43" s="49"/>
      <c r="B43" s="50" t="s">
        <v>19</v>
      </c>
      <c r="C43" s="66">
        <f>ROUND('1.1 과거인구'!C12/'1.3 세대현황'!C12,2)</f>
        <v>3.12</v>
      </c>
      <c r="D43" s="66">
        <f>ROUND('1.1 과거인구'!D12/'1.3 세대현황'!D12,2)</f>
        <v>3.07</v>
      </c>
      <c r="E43" s="66">
        <f>ROUND('1.1 과거인구'!E12/'1.3 세대현황'!E12,2)</f>
        <v>3.08</v>
      </c>
      <c r="F43" s="66">
        <f>ROUND('1.1 과거인구'!F12/'1.3 세대현황'!F12,2)</f>
        <v>3.04</v>
      </c>
      <c r="G43" s="66">
        <f>ROUND('1.1 과거인구'!G12/'1.3 세대현황'!G12,2)</f>
        <v>3</v>
      </c>
      <c r="H43" s="66">
        <f>ROUND('1.1 과거인구'!H12/'1.3 세대현황'!H12,2)</f>
        <v>2.89</v>
      </c>
      <c r="I43" s="66">
        <f>ROUND('1.1 과거인구'!I12/'1.3 세대현황'!I12,2)</f>
        <v>2.87</v>
      </c>
      <c r="J43" s="66">
        <f>ROUND('1.1 과거인구'!J12/'1.3 세대현황'!J12,2)</f>
        <v>2.82</v>
      </c>
      <c r="K43" s="66">
        <f>ROUND('1.1 과거인구'!K12/'1.3 세대현황'!K12,2)</f>
        <v>2.77</v>
      </c>
      <c r="L43" s="66">
        <f>ROUND('1.1 과거인구'!L12/'1.3 세대현황'!L12,2)</f>
        <v>2.76</v>
      </c>
      <c r="M43" s="72">
        <f>ROUND('1.1 과거인구'!M12/'1.3 세대현황'!M12,2)</f>
        <v>2.69</v>
      </c>
    </row>
    <row r="44" spans="1:13" ht="19.5" customHeight="1">
      <c r="A44" s="49"/>
      <c r="B44" s="50" t="s">
        <v>20</v>
      </c>
      <c r="C44" s="66">
        <f>ROUND('1.1 과거인구'!C13/'1.3 세대현황'!C13,2)</f>
        <v>3</v>
      </c>
      <c r="D44" s="66">
        <f>ROUND('1.1 과거인구'!D13/'1.3 세대현황'!D13,2)</f>
        <v>2.95</v>
      </c>
      <c r="E44" s="66">
        <f>ROUND('1.1 과거인구'!E13/'1.3 세대현황'!E13,2)</f>
        <v>2.9</v>
      </c>
      <c r="F44" s="66">
        <f>ROUND('1.1 과거인구'!F13/'1.3 세대현황'!F13,2)</f>
        <v>2.85</v>
      </c>
      <c r="G44" s="66">
        <f>ROUND('1.1 과거인구'!G13/'1.3 세대현황'!G13,2)</f>
        <v>2.8</v>
      </c>
      <c r="H44" s="66">
        <f>ROUND('1.1 과거인구'!H13/'1.3 세대현황'!H13,2)</f>
        <v>2.69</v>
      </c>
      <c r="I44" s="66">
        <f>ROUND('1.1 과거인구'!I13/'1.3 세대현황'!I13,2)</f>
        <v>2.66</v>
      </c>
      <c r="J44" s="66">
        <f>ROUND('1.1 과거인구'!J13/'1.3 세대현황'!J13,2)</f>
        <v>2.61</v>
      </c>
      <c r="K44" s="66">
        <f>ROUND('1.1 과거인구'!K13/'1.3 세대현황'!K13,2)</f>
        <v>2.57</v>
      </c>
      <c r="L44" s="66">
        <f>ROUND('1.1 과거인구'!L13/'1.3 세대현황'!L13,2)</f>
        <v>2.54</v>
      </c>
      <c r="M44" s="72">
        <f>ROUND('1.1 과거인구'!M13/'1.3 세대현황'!M13,2)</f>
        <v>2.4700000000000002</v>
      </c>
    </row>
    <row r="45" spans="1:13" ht="19.5" customHeight="1">
      <c r="A45" s="49"/>
      <c r="B45" s="50" t="s">
        <v>21</v>
      </c>
      <c r="C45" s="66">
        <f>ROUND('1.1 과거인구'!C14/'1.3 세대현황'!C14,2)</f>
        <v>2.88</v>
      </c>
      <c r="D45" s="66">
        <f>ROUND('1.1 과거인구'!D14/'1.3 세대현황'!D14,2)</f>
        <v>2.82</v>
      </c>
      <c r="E45" s="66">
        <f>ROUND('1.1 과거인구'!E14/'1.3 세대현황'!E14,2)</f>
        <v>2.75</v>
      </c>
      <c r="F45" s="66">
        <f>ROUND('1.1 과거인구'!F14/'1.3 세대현황'!F14,2)</f>
        <v>2.72</v>
      </c>
      <c r="G45" s="66">
        <f>ROUND('1.1 과거인구'!G14/'1.3 세대현황'!G14,2)</f>
        <v>2.72</v>
      </c>
      <c r="H45" s="66">
        <f>ROUND('1.1 과거인구'!H14/'1.3 세대현황'!H14,2)</f>
        <v>2.68</v>
      </c>
      <c r="I45" s="66">
        <f>ROUND('1.1 과거인구'!I14/'1.3 세대현황'!I14,2)</f>
        <v>2.67</v>
      </c>
      <c r="J45" s="66">
        <f>ROUND('1.1 과거인구'!J14/'1.3 세대현황'!J14,2)</f>
        <v>2.67</v>
      </c>
      <c r="K45" s="66">
        <f>ROUND('1.1 과거인구'!K14/'1.3 세대현황'!K14,2)</f>
        <v>2.66</v>
      </c>
      <c r="L45" s="66">
        <f>ROUND('1.1 과거인구'!L14/'1.3 세대현황'!L14,2)</f>
        <v>2.63</v>
      </c>
      <c r="M45" s="72">
        <f>ROUND('1.1 과거인구'!M14/'1.3 세대현황'!M14,2)</f>
        <v>2.5</v>
      </c>
    </row>
    <row r="46" spans="1:13" ht="19.5" customHeight="1">
      <c r="A46" s="49"/>
      <c r="B46" s="50" t="s">
        <v>68</v>
      </c>
      <c r="C46" s="161" t="s">
        <v>67</v>
      </c>
      <c r="D46" s="162"/>
      <c r="E46" s="162"/>
      <c r="F46" s="162"/>
      <c r="G46" s="162"/>
      <c r="H46" s="162"/>
      <c r="I46" s="162"/>
      <c r="J46" s="162"/>
      <c r="K46" s="163"/>
      <c r="L46" s="66">
        <f>ROUND('1.1 과거인구'!L15/'1.3 세대현황'!L15,2)</f>
        <v>2.78</v>
      </c>
      <c r="M46" s="72">
        <f>ROUND('1.1 과거인구'!M15/'1.3 세대현황'!M15,2)</f>
        <v>2.52</v>
      </c>
    </row>
    <row r="47" spans="1:13" ht="19.5" customHeight="1">
      <c r="A47" s="51" t="s">
        <v>22</v>
      </c>
      <c r="B47" s="52" t="s">
        <v>7</v>
      </c>
      <c r="C47" s="67">
        <f>ROUND('1.1 과거인구'!C16/'1.3 세대현황'!C16,2)</f>
        <v>2.59</v>
      </c>
      <c r="D47" s="67">
        <f>ROUND('1.1 과거인구'!D16/'1.3 세대현황'!D16,2)</f>
        <v>2.54</v>
      </c>
      <c r="E47" s="67">
        <f>ROUND('1.1 과거인구'!E16/'1.3 세대현황'!E16,2)</f>
        <v>2.4900000000000002</v>
      </c>
      <c r="F47" s="67">
        <f>ROUND('1.1 과거인구'!F16/'1.3 세대현황'!F16,2)</f>
        <v>2.4500000000000002</v>
      </c>
      <c r="G47" s="67">
        <f>ROUND('1.1 과거인구'!G16/'1.3 세대현황'!G16,2)</f>
        <v>2.4700000000000002</v>
      </c>
      <c r="H47" s="67">
        <f>ROUND('1.1 과거인구'!H16/'1.3 세대현황'!H16,2)</f>
        <v>2.36</v>
      </c>
      <c r="I47" s="67">
        <f>ROUND('1.1 과거인구'!I16/'1.3 세대현황'!I16,2)</f>
        <v>2.3199999999999998</v>
      </c>
      <c r="J47" s="67">
        <f>ROUND('1.1 과거인구'!J16/'1.3 세대현황'!J16,2)</f>
        <v>2.27</v>
      </c>
      <c r="K47" s="67">
        <f>ROUND('1.1 과거인구'!K16/'1.3 세대현황'!K16,2)</f>
        <v>2.25</v>
      </c>
      <c r="L47" s="67">
        <f>ROUND('1.1 과거인구'!L16/'1.3 세대현황'!L16,2)</f>
        <v>2.23</v>
      </c>
      <c r="M47" s="73">
        <f>ROUND('1.1 과거인구'!M16/'1.3 세대현황'!M16,2)</f>
        <v>2.1800000000000002</v>
      </c>
    </row>
    <row r="48" spans="1:13" ht="19.5" customHeight="1">
      <c r="A48" s="49"/>
      <c r="B48" s="50" t="s">
        <v>23</v>
      </c>
      <c r="C48" s="66">
        <f>ROUND('1.1 과거인구'!C17/'1.3 세대현황'!C17,2)</f>
        <v>2.63</v>
      </c>
      <c r="D48" s="66">
        <f>ROUND('1.1 과거인구'!D17/'1.3 세대현황'!D17,2)</f>
        <v>2.61</v>
      </c>
      <c r="E48" s="66">
        <f>ROUND('1.1 과거인구'!E17/'1.3 세대현황'!E17,2)</f>
        <v>2.58</v>
      </c>
      <c r="F48" s="66">
        <f>ROUND('1.1 과거인구'!F17/'1.3 세대현황'!F17,2)</f>
        <v>2.58</v>
      </c>
      <c r="G48" s="66">
        <f>ROUND('1.1 과거인구'!G17/'1.3 세대현황'!G17,2)</f>
        <v>2.5499999999999998</v>
      </c>
      <c r="H48" s="66">
        <f>ROUND('1.1 과거인구'!H17/'1.3 세대현황'!H17,2)</f>
        <v>2.4900000000000002</v>
      </c>
      <c r="I48" s="66">
        <f>ROUND('1.1 과거인구'!I17/'1.3 세대현황'!I17,2)</f>
        <v>2.4700000000000002</v>
      </c>
      <c r="J48" s="66">
        <f>ROUND('1.1 과거인구'!J17/'1.3 세대현황'!J17,2)</f>
        <v>2.4</v>
      </c>
      <c r="K48" s="66">
        <f>ROUND('1.1 과거인구'!K17/'1.3 세대현황'!K17,2)</f>
        <v>2.36</v>
      </c>
      <c r="L48" s="66">
        <f>ROUND('1.1 과거인구'!L17/'1.3 세대현황'!L17,2)</f>
        <v>2.36</v>
      </c>
      <c r="M48" s="72">
        <f>ROUND('1.1 과거인구'!M17/'1.3 세대현황'!M17,2)</f>
        <v>2.29</v>
      </c>
    </row>
    <row r="49" spans="1:13" ht="19.5" customHeight="1">
      <c r="A49" s="49"/>
      <c r="B49" s="50" t="s">
        <v>24</v>
      </c>
      <c r="C49" s="66">
        <f>ROUND('1.1 과거인구'!C18/'1.3 세대현황'!C18,2)</f>
        <v>2.72</v>
      </c>
      <c r="D49" s="66">
        <f>ROUND('1.1 과거인구'!D18/'1.3 세대현황'!D18,2)</f>
        <v>2.68</v>
      </c>
      <c r="E49" s="66">
        <f>ROUND('1.1 과거인구'!E18/'1.3 세대현황'!E18,2)</f>
        <v>2.63</v>
      </c>
      <c r="F49" s="66">
        <f>ROUND('1.1 과거인구'!F18/'1.3 세대현황'!F18,2)</f>
        <v>2.57</v>
      </c>
      <c r="G49" s="66">
        <f>ROUND('1.1 과거인구'!G18/'1.3 세대현황'!G18,2)</f>
        <v>2.5099999999999998</v>
      </c>
      <c r="H49" s="66">
        <f>ROUND('1.1 과거인구'!H18/'1.3 세대현황'!H18,2)</f>
        <v>2.4700000000000002</v>
      </c>
      <c r="I49" s="66">
        <f>ROUND('1.1 과거인구'!I18/'1.3 세대현황'!I18,2)</f>
        <v>2.4700000000000002</v>
      </c>
      <c r="J49" s="66">
        <f>ROUND('1.1 과거인구'!J18/'1.3 세대현황'!J18,2)</f>
        <v>2.4</v>
      </c>
      <c r="K49" s="66">
        <f>ROUND('1.1 과거인구'!K18/'1.3 세대현황'!K18,2)</f>
        <v>2.36</v>
      </c>
      <c r="L49" s="66">
        <f>ROUND('1.1 과거인구'!L18/'1.3 세대현황'!L18,2)</f>
        <v>2.3199999999999998</v>
      </c>
      <c r="M49" s="72">
        <f>ROUND('1.1 과거인구'!M18/'1.3 세대현황'!M18,2)</f>
        <v>2.29</v>
      </c>
    </row>
    <row r="50" spans="1:13" ht="19.5" customHeight="1">
      <c r="A50" s="49"/>
      <c r="B50" s="50" t="s">
        <v>25</v>
      </c>
      <c r="C50" s="66">
        <f>ROUND('1.1 과거인구'!C19/'1.3 세대현황'!C19,2)</f>
        <v>2.71</v>
      </c>
      <c r="D50" s="66">
        <f>ROUND('1.1 과거인구'!D19/'1.3 세대현황'!D19,2)</f>
        <v>2.64</v>
      </c>
      <c r="E50" s="66">
        <f>ROUND('1.1 과거인구'!E19/'1.3 세대현황'!E19,2)</f>
        <v>2.57</v>
      </c>
      <c r="F50" s="66">
        <f>ROUND('1.1 과거인구'!F19/'1.3 세대현황'!F19,2)</f>
        <v>2.5499999999999998</v>
      </c>
      <c r="G50" s="66">
        <f>ROUND('1.1 과거인구'!G19/'1.3 세대현황'!G19,2)</f>
        <v>2.46</v>
      </c>
      <c r="H50" s="66">
        <f>ROUND('1.1 과거인구'!H19/'1.3 세대현황'!H19,2)</f>
        <v>2.3199999999999998</v>
      </c>
      <c r="I50" s="66">
        <f>ROUND('1.1 과거인구'!I19/'1.3 세대현황'!I19,2)</f>
        <v>2.25</v>
      </c>
      <c r="J50" s="66">
        <f>ROUND('1.1 과거인구'!J19/'1.3 세대현황'!J19,2)</f>
        <v>2.19</v>
      </c>
      <c r="K50" s="66">
        <f>ROUND('1.1 과거인구'!K19/'1.3 세대현황'!K19,2)</f>
        <v>2.23</v>
      </c>
      <c r="L50" s="66">
        <f>ROUND('1.1 과거인구'!L19/'1.3 세대현황'!L19,2)</f>
        <v>2.19</v>
      </c>
      <c r="M50" s="72">
        <f>ROUND('1.1 과거인구'!M19/'1.3 세대현황'!M19,2)</f>
        <v>2.12</v>
      </c>
    </row>
    <row r="51" spans="1:13" ht="19.5" customHeight="1">
      <c r="A51" s="49"/>
      <c r="B51" s="50" t="s">
        <v>26</v>
      </c>
      <c r="C51" s="66">
        <f>ROUND('1.1 과거인구'!C20/'1.3 세대현황'!C20,2)</f>
        <v>2.73</v>
      </c>
      <c r="D51" s="66">
        <f>ROUND('1.1 과거인구'!D20/'1.3 세대현황'!D20,2)</f>
        <v>2.7</v>
      </c>
      <c r="E51" s="66">
        <f>ROUND('1.1 과거인구'!E20/'1.3 세대현황'!E20,2)</f>
        <v>2.64</v>
      </c>
      <c r="F51" s="66">
        <f>ROUND('1.1 과거인구'!F20/'1.3 세대현황'!F20,2)</f>
        <v>2.6</v>
      </c>
      <c r="G51" s="66">
        <f>ROUND('1.1 과거인구'!G20/'1.3 세대현황'!G20,2)</f>
        <v>2.56</v>
      </c>
      <c r="H51" s="66">
        <f>ROUND('1.1 과거인구'!H20/'1.3 세대현황'!H20,2)</f>
        <v>2.5099999999999998</v>
      </c>
      <c r="I51" s="66">
        <f>ROUND('1.1 과거인구'!I20/'1.3 세대현황'!I20,2)</f>
        <v>2.48</v>
      </c>
      <c r="J51" s="66">
        <f>ROUND('1.1 과거인구'!J20/'1.3 세대현황'!J20,2)</f>
        <v>2.44</v>
      </c>
      <c r="K51" s="66">
        <f>ROUND('1.1 과거인구'!K20/'1.3 세대현황'!K20,2)</f>
        <v>2.4300000000000002</v>
      </c>
      <c r="L51" s="66">
        <f>ROUND('1.1 과거인구'!L20/'1.3 세대현황'!L20,2)</f>
        <v>2.39</v>
      </c>
      <c r="M51" s="72">
        <f>ROUND('1.1 과거인구'!M20/'1.3 세대현황'!M20,2)</f>
        <v>2.34</v>
      </c>
    </row>
    <row r="52" spans="1:13" ht="19.5" customHeight="1">
      <c r="A52" s="49"/>
      <c r="B52" s="50" t="s">
        <v>27</v>
      </c>
      <c r="C52" s="66">
        <f>ROUND('1.1 과거인구'!C21/'1.3 세대현황'!C21,2)</f>
        <v>2.44</v>
      </c>
      <c r="D52" s="66">
        <f>ROUND('1.1 과거인구'!D21/'1.3 세대현황'!D21,2)</f>
        <v>2.41</v>
      </c>
      <c r="E52" s="66">
        <f>ROUND('1.1 과거인구'!E21/'1.3 세대현황'!E21,2)</f>
        <v>2.39</v>
      </c>
      <c r="F52" s="66">
        <f>ROUND('1.1 과거인구'!F21/'1.3 세대현황'!F21,2)</f>
        <v>2.34</v>
      </c>
      <c r="G52" s="66">
        <f>ROUND('1.1 과거인구'!G21/'1.3 세대현황'!G21,2)</f>
        <v>2.2799999999999998</v>
      </c>
      <c r="H52" s="66">
        <f>ROUND('1.1 과거인구'!H21/'1.3 세대현황'!H21,2)</f>
        <v>2.23</v>
      </c>
      <c r="I52" s="66">
        <f>ROUND('1.1 과거인구'!I21/'1.3 세대현황'!I21,2)</f>
        <v>2.2200000000000002</v>
      </c>
      <c r="J52" s="66">
        <f>ROUND('1.1 과거인구'!J21/'1.3 세대현황'!J21,2)</f>
        <v>2.17</v>
      </c>
      <c r="K52" s="66">
        <f>ROUND('1.1 과거인구'!K21/'1.3 세대현황'!K21,2)</f>
        <v>2.15</v>
      </c>
      <c r="L52" s="66">
        <f>ROUND('1.1 과거인구'!L21/'1.3 세대현황'!L21,2)</f>
        <v>2.12</v>
      </c>
      <c r="M52" s="72">
        <f>ROUND('1.1 과거인구'!M21/'1.3 세대현황'!M21,2)</f>
        <v>2.11</v>
      </c>
    </row>
    <row r="53" spans="1:13" ht="19.5" customHeight="1">
      <c r="A53" s="49"/>
      <c r="B53" s="50" t="s">
        <v>28</v>
      </c>
      <c r="C53" s="66">
        <f>ROUND('1.1 과거인구'!C22/'1.3 세대현황'!C22,2)</f>
        <v>2.52</v>
      </c>
      <c r="D53" s="66">
        <f>ROUND('1.1 과거인구'!D22/'1.3 세대현황'!D22,2)</f>
        <v>2.4700000000000002</v>
      </c>
      <c r="E53" s="66">
        <f>ROUND('1.1 과거인구'!E22/'1.3 세대현황'!E22,2)</f>
        <v>2.46</v>
      </c>
      <c r="F53" s="66">
        <f>ROUND('1.1 과거인구'!F22/'1.3 세대현황'!F22,2)</f>
        <v>2.42</v>
      </c>
      <c r="G53" s="66">
        <f>ROUND('1.1 과거인구'!G22/'1.3 세대현황'!G22,2)</f>
        <v>2.38</v>
      </c>
      <c r="H53" s="66">
        <f>ROUND('1.1 과거인구'!H22/'1.3 세대현황'!H22,2)</f>
        <v>2.3199999999999998</v>
      </c>
      <c r="I53" s="66">
        <f>ROUND('1.1 과거인구'!I22/'1.3 세대현황'!I22,2)</f>
        <v>2.27</v>
      </c>
      <c r="J53" s="66">
        <f>ROUND('1.1 과거인구'!J22/'1.3 세대현황'!J22,2)</f>
        <v>2.2400000000000002</v>
      </c>
      <c r="K53" s="66">
        <f>ROUND('1.1 과거인구'!K22/'1.3 세대현황'!K22,2)</f>
        <v>2.2200000000000002</v>
      </c>
      <c r="L53" s="66">
        <f>ROUND('1.1 과거인구'!L22/'1.3 세대현황'!L22,2)</f>
        <v>2.23</v>
      </c>
      <c r="M53" s="72">
        <f>ROUND('1.1 과거인구'!M22/'1.3 세대현황'!M22,2)</f>
        <v>2.1800000000000002</v>
      </c>
    </row>
    <row r="54" spans="1:13" ht="19.5" customHeight="1">
      <c r="A54" s="49"/>
      <c r="B54" s="50" t="s">
        <v>29</v>
      </c>
      <c r="C54" s="66">
        <f>ROUND('1.1 과거인구'!C23/'1.3 세대현황'!C23,2)</f>
        <v>2.75</v>
      </c>
      <c r="D54" s="66">
        <f>ROUND('1.1 과거인구'!D23/'1.3 세대현황'!D23,2)</f>
        <v>2.65</v>
      </c>
      <c r="E54" s="66">
        <f>ROUND('1.1 과거인구'!E23/'1.3 세대현황'!E23,2)</f>
        <v>2.58</v>
      </c>
      <c r="F54" s="66">
        <f>ROUND('1.1 과거인구'!F23/'1.3 세대현황'!F23,2)</f>
        <v>2.5299999999999998</v>
      </c>
      <c r="G54" s="66">
        <f>ROUND('1.1 과거인구'!G23/'1.3 세대현황'!G23,2)</f>
        <v>2.4900000000000002</v>
      </c>
      <c r="H54" s="66">
        <f>ROUND('1.1 과거인구'!H23/'1.3 세대현황'!H23,2)</f>
        <v>2.4500000000000002</v>
      </c>
      <c r="I54" s="66">
        <f>ROUND('1.1 과거인구'!I23/'1.3 세대현황'!I23,2)</f>
        <v>2.4</v>
      </c>
      <c r="J54" s="66">
        <f>ROUND('1.1 과거인구'!J23/'1.3 세대현황'!J23,2)</f>
        <v>2.36</v>
      </c>
      <c r="K54" s="66">
        <f>ROUND('1.1 과거인구'!K23/'1.3 세대현황'!K23,2)</f>
        <v>2.3199999999999998</v>
      </c>
      <c r="L54" s="66">
        <f>ROUND('1.1 과거인구'!L23/'1.3 세대현황'!L23,2)</f>
        <v>2.31</v>
      </c>
      <c r="M54" s="72">
        <f>ROUND('1.1 과거인구'!M23/'1.3 세대현황'!M23,2)</f>
        <v>2.2400000000000002</v>
      </c>
    </row>
    <row r="55" spans="1:13" ht="19.5" customHeight="1">
      <c r="A55" s="49"/>
      <c r="B55" s="50" t="s">
        <v>30</v>
      </c>
      <c r="C55" s="66">
        <f>ROUND('1.1 과거인구'!C24/'1.3 세대현황'!C24,2)</f>
        <v>2.88</v>
      </c>
      <c r="D55" s="66">
        <f>ROUND('1.1 과거인구'!D24/'1.3 세대현황'!D24,2)</f>
        <v>2.79</v>
      </c>
      <c r="E55" s="66">
        <f>ROUND('1.1 과거인구'!E24/'1.3 세대현황'!E24,2)</f>
        <v>2.7</v>
      </c>
      <c r="F55" s="66">
        <f>ROUND('1.1 과거인구'!F24/'1.3 세대현황'!F24,2)</f>
        <v>2.66</v>
      </c>
      <c r="G55" s="66">
        <f>ROUND('1.1 과거인구'!G24/'1.3 세대현황'!G24,2)</f>
        <v>2.6</v>
      </c>
      <c r="H55" s="66">
        <f>ROUND('1.1 과거인구'!H24/'1.3 세대현황'!H24,2)</f>
        <v>2.5</v>
      </c>
      <c r="I55" s="66">
        <f>ROUND('1.1 과거인구'!I24/'1.3 세대현황'!I24,2)</f>
        <v>2.48</v>
      </c>
      <c r="J55" s="66">
        <f>ROUND('1.1 과거인구'!J24/'1.3 세대현황'!J24,2)</f>
        <v>2.4500000000000002</v>
      </c>
      <c r="K55" s="66">
        <f>ROUND('1.1 과거인구'!K24/'1.3 세대현황'!K24,2)</f>
        <v>2.4</v>
      </c>
      <c r="L55" s="66">
        <f>ROUND('1.1 과거인구'!L24/'1.3 세대현황'!L24,2)</f>
        <v>2.34</v>
      </c>
      <c r="M55" s="72">
        <f>ROUND('1.1 과거인구'!M24/'1.3 세대현황'!M24,2)</f>
        <v>2.31</v>
      </c>
    </row>
    <row r="56" spans="1:13" ht="19.5" customHeight="1">
      <c r="A56" s="49"/>
      <c r="B56" s="50" t="s">
        <v>31</v>
      </c>
      <c r="C56" s="66">
        <f>ROUND('1.1 과거인구'!C25/'1.3 세대현황'!C25,2)</f>
        <v>2.8</v>
      </c>
      <c r="D56" s="66">
        <f>ROUND('1.1 과거인구'!D25/'1.3 세대현황'!D25,2)</f>
        <v>2.75</v>
      </c>
      <c r="E56" s="66">
        <f>ROUND('1.1 과거인구'!E25/'1.3 세대현황'!E25,2)</f>
        <v>2.73</v>
      </c>
      <c r="F56" s="66">
        <f>ROUND('1.1 과거인구'!F25/'1.3 세대현황'!F25,2)</f>
        <v>2.66</v>
      </c>
      <c r="G56" s="66">
        <f>ROUND('1.1 과거인구'!G25/'1.3 세대현황'!G25,2)</f>
        <v>2.54</v>
      </c>
      <c r="H56" s="66">
        <f>ROUND('1.1 과거인구'!H25/'1.3 세대현황'!H25,2)</f>
        <v>2.4700000000000002</v>
      </c>
      <c r="I56" s="66">
        <f>ROUND('1.1 과거인구'!I25/'1.3 세대현황'!I25,2)</f>
        <v>2.46</v>
      </c>
      <c r="J56" s="66">
        <f>ROUND('1.1 과거인구'!J25/'1.3 세대현황'!J25,2)</f>
        <v>2.4700000000000002</v>
      </c>
      <c r="K56" s="66">
        <f>ROUND('1.1 과거인구'!K25/'1.3 세대현황'!K25,2)</f>
        <v>2.4700000000000002</v>
      </c>
      <c r="L56" s="66">
        <f>ROUND('1.1 과거인구'!L25/'1.3 세대현황'!L25,2)</f>
        <v>2.4500000000000002</v>
      </c>
      <c r="M56" s="72">
        <f>ROUND('1.1 과거인구'!M25/'1.3 세대현황'!M25,2)</f>
        <v>2.35</v>
      </c>
    </row>
    <row r="57" spans="1:13" ht="19.5" customHeight="1">
      <c r="A57" s="49"/>
      <c r="B57" s="50" t="s">
        <v>32</v>
      </c>
      <c r="C57" s="66">
        <f>ROUND('1.1 과거인구'!C26/'1.3 세대현황'!C26,2)</f>
        <v>2.59</v>
      </c>
      <c r="D57" s="66">
        <f>ROUND('1.1 과거인구'!D26/'1.3 세대현황'!D26,2)</f>
        <v>2.54</v>
      </c>
      <c r="E57" s="66">
        <f>ROUND('1.1 과거인구'!E26/'1.3 세대현황'!E26,2)</f>
        <v>2.5</v>
      </c>
      <c r="F57" s="66">
        <f>ROUND('1.1 과거인구'!F26/'1.3 세대현황'!F26,2)</f>
        <v>2.4700000000000002</v>
      </c>
      <c r="G57" s="66">
        <f>ROUND('1.1 과거인구'!G26/'1.3 세대현황'!G26,2)</f>
        <v>2.41</v>
      </c>
      <c r="H57" s="66">
        <f>ROUND('1.1 과거인구'!H26/'1.3 세대현황'!H26,2)</f>
        <v>2.41</v>
      </c>
      <c r="I57" s="66">
        <f>ROUND('1.1 과거인구'!I26/'1.3 세대현황'!I26,2)</f>
        <v>2.38</v>
      </c>
      <c r="J57" s="66">
        <f>ROUND('1.1 과거인구'!J26/'1.3 세대현황'!J26,2)</f>
        <v>2.34</v>
      </c>
      <c r="K57" s="66">
        <f>ROUND('1.1 과거인구'!K26/'1.3 세대현황'!K26,2)</f>
        <v>2.31</v>
      </c>
      <c r="L57" s="66">
        <f>ROUND('1.1 과거인구'!L26/'1.3 세대현황'!L26,2)</f>
        <v>2.31</v>
      </c>
      <c r="M57" s="72">
        <f>ROUND('1.1 과거인구'!M26/'1.3 세대현황'!M26,2)</f>
        <v>2.2599999999999998</v>
      </c>
    </row>
    <row r="58" spans="1:13" ht="19.5" customHeight="1">
      <c r="A58" s="49"/>
      <c r="B58" s="50" t="s">
        <v>33</v>
      </c>
      <c r="C58" s="66">
        <f>ROUND('1.1 과거인구'!C27/'1.3 세대현황'!C27,2)</f>
        <v>2.34</v>
      </c>
      <c r="D58" s="66">
        <f>ROUND('1.1 과거인구'!D27/'1.3 세대현황'!D27,2)</f>
        <v>2.2599999999999998</v>
      </c>
      <c r="E58" s="66">
        <f>ROUND('1.1 과거인구'!E27/'1.3 세대현황'!E27,2)</f>
        <v>2.21</v>
      </c>
      <c r="F58" s="66">
        <f>ROUND('1.1 과거인구'!F27/'1.3 세대현황'!F27,2)</f>
        <v>2.16</v>
      </c>
      <c r="G58" s="66">
        <f>ROUND('1.1 과거인구'!G27/'1.3 세대현황'!G27,2)</f>
        <v>2.11</v>
      </c>
      <c r="H58" s="66">
        <f>ROUND('1.1 과거인구'!H27/'1.3 세대현황'!H27,2)</f>
        <v>2.08</v>
      </c>
      <c r="I58" s="66">
        <f>ROUND('1.1 과거인구'!I27/'1.3 세대현황'!I27,2)</f>
        <v>2.06</v>
      </c>
      <c r="J58" s="66">
        <f>ROUND('1.1 과거인구'!J27/'1.3 세대현황'!J27,2)</f>
        <v>2.0099999999999998</v>
      </c>
      <c r="K58" s="66">
        <f>ROUND('1.1 과거인구'!K27/'1.3 세대현황'!K27,2)</f>
        <v>1.99</v>
      </c>
      <c r="L58" s="66">
        <f>ROUND('1.1 과거인구'!L27/'1.3 세대현황'!L27,2)</f>
        <v>1.95</v>
      </c>
      <c r="M58" s="72">
        <f>ROUND('1.1 과거인구'!M27/'1.3 세대현황'!M27,2)</f>
        <v>1.92</v>
      </c>
    </row>
    <row r="59" spans="1:13" ht="19.5" customHeight="1">
      <c r="A59" s="49"/>
      <c r="B59" s="50" t="s">
        <v>34</v>
      </c>
      <c r="C59" s="66">
        <f>ROUND('1.1 과거인구'!C28/'1.3 세대현황'!C28,2)</f>
        <v>2.2200000000000002</v>
      </c>
      <c r="D59" s="66">
        <f>ROUND('1.1 과거인구'!D28/'1.3 세대현황'!D28,2)</f>
        <v>2.19</v>
      </c>
      <c r="E59" s="66">
        <f>ROUND('1.1 과거인구'!E28/'1.3 세대현황'!E28,2)</f>
        <v>2.2200000000000002</v>
      </c>
      <c r="F59" s="66">
        <f>ROUND('1.1 과거인구'!F28/'1.3 세대현황'!F28,2)</f>
        <v>2.19</v>
      </c>
      <c r="G59" s="66">
        <f>ROUND('1.1 과거인구'!G28/'1.3 세대현황'!G28,2)</f>
        <v>2.1800000000000002</v>
      </c>
      <c r="H59" s="66">
        <f>ROUND('1.1 과거인구'!H28/'1.3 세대현황'!H28,2)</f>
        <v>2.09</v>
      </c>
      <c r="I59" s="66">
        <f>ROUND('1.1 과거인구'!I28/'1.3 세대현황'!I28,2)</f>
        <v>2.1</v>
      </c>
      <c r="J59" s="66">
        <f>ROUND('1.1 과거인구'!J28/'1.3 세대현황'!J28,2)</f>
        <v>2.08</v>
      </c>
      <c r="K59" s="66">
        <f>ROUND('1.1 과거인구'!K28/'1.3 세대현황'!K28,2)</f>
        <v>2.0099999999999998</v>
      </c>
      <c r="L59" s="66">
        <f>ROUND('1.1 과거인구'!L28/'1.3 세대현황'!L28,2)</f>
        <v>1.99</v>
      </c>
      <c r="M59" s="72">
        <f>ROUND('1.1 과거인구'!M28/'1.3 세대현황'!M28,2)</f>
        <v>1.91</v>
      </c>
    </row>
    <row r="60" spans="1:13" ht="19.5" customHeight="1">
      <c r="A60" s="49"/>
      <c r="B60" s="50" t="s">
        <v>35</v>
      </c>
      <c r="C60" s="66">
        <f>ROUND('1.1 과거인구'!C29/'1.3 세대현황'!C29,2)</f>
        <v>2.4500000000000002</v>
      </c>
      <c r="D60" s="66">
        <f>ROUND('1.1 과거인구'!D29/'1.3 세대현황'!D29,2)</f>
        <v>2.42</v>
      </c>
      <c r="E60" s="66">
        <f>ROUND('1.1 과거인구'!E29/'1.3 세대현황'!E29,2)</f>
        <v>2.27</v>
      </c>
      <c r="F60" s="66">
        <f>ROUND('1.1 과거인구'!F29/'1.3 세대현황'!F29,2)</f>
        <v>2.1800000000000002</v>
      </c>
      <c r="G60" s="66">
        <f>ROUND('1.1 과거인구'!G29/'1.3 세대현황'!G29,2)</f>
        <v>2.17</v>
      </c>
      <c r="H60" s="66">
        <f>ROUND('1.1 과거인구'!H29/'1.3 세대현황'!H29,2)</f>
        <v>2.08</v>
      </c>
      <c r="I60" s="66">
        <f>ROUND('1.1 과거인구'!I29/'1.3 세대현황'!I29,2)</f>
        <v>2.06</v>
      </c>
      <c r="J60" s="66">
        <f>ROUND('1.1 과거인구'!J29/'1.3 세대현황'!J29,2)</f>
        <v>2.04</v>
      </c>
      <c r="K60" s="66">
        <f>ROUND('1.1 과거인구'!K29/'1.3 세대현황'!K29,2)</f>
        <v>2.0499999999999998</v>
      </c>
      <c r="L60" s="66">
        <f>ROUND('1.1 과거인구'!L29/'1.3 세대현황'!L29,2)</f>
        <v>1.99</v>
      </c>
      <c r="M60" s="72">
        <f>ROUND('1.1 과거인구'!M29/'1.3 세대현황'!M29,2)</f>
        <v>1.93</v>
      </c>
    </row>
    <row r="61" spans="1:13" ht="19.5" customHeight="1">
      <c r="A61" s="49"/>
      <c r="B61" s="50" t="s">
        <v>36</v>
      </c>
      <c r="C61" s="66">
        <f>ROUND('1.1 과거인구'!C30/'1.3 세대현황'!C30,2)</f>
        <v>2.4300000000000002</v>
      </c>
      <c r="D61" s="66">
        <f>ROUND('1.1 과거인구'!D30/'1.3 세대현황'!D30,2)</f>
        <v>2.37</v>
      </c>
      <c r="E61" s="66">
        <f>ROUND('1.1 과거인구'!E30/'1.3 세대현황'!E30,2)</f>
        <v>2.33</v>
      </c>
      <c r="F61" s="66">
        <f>ROUND('1.1 과거인구'!F30/'1.3 세대현황'!F30,2)</f>
        <v>2.2599999999999998</v>
      </c>
      <c r="G61" s="66">
        <f>ROUND('1.1 과거인구'!G30/'1.3 세대현황'!G30,2)</f>
        <v>2.2000000000000002</v>
      </c>
      <c r="H61" s="66">
        <f>ROUND('1.1 과거인구'!H30/'1.3 세대현황'!H30,2)</f>
        <v>2.14</v>
      </c>
      <c r="I61" s="66">
        <f>ROUND('1.1 과거인구'!I30/'1.3 세대현황'!I30,2)</f>
        <v>2.1</v>
      </c>
      <c r="J61" s="66">
        <f>ROUND('1.1 과거인구'!J30/'1.3 세대현황'!J30,2)</f>
        <v>2.0699999999999998</v>
      </c>
      <c r="K61" s="66">
        <f>ROUND('1.1 과거인구'!K30/'1.3 세대현황'!K30,2)</f>
        <v>2.04</v>
      </c>
      <c r="L61" s="66">
        <f>ROUND('1.1 과거인구'!L30/'1.3 세대현황'!L30,2)</f>
        <v>2.02</v>
      </c>
      <c r="M61" s="72">
        <f>ROUND('1.1 과거인구'!M30/'1.3 세대현황'!M30,2)</f>
        <v>2.0299999999999998</v>
      </c>
    </row>
    <row r="62" spans="1:13" ht="19.5" customHeight="1">
      <c r="A62" s="53"/>
      <c r="B62" s="54" t="s">
        <v>37</v>
      </c>
      <c r="C62" s="68">
        <f>ROUND('1.1 과거인구'!C31/'1.3 세대현황'!C31,2)</f>
        <v>2.41</v>
      </c>
      <c r="D62" s="68">
        <f>ROUND('1.1 과거인구'!D31/'1.3 세대현황'!D31,2)</f>
        <v>2.33</v>
      </c>
      <c r="E62" s="68">
        <f>ROUND('1.1 과거인구'!E31/'1.3 세대현황'!E31,2)</f>
        <v>2.25</v>
      </c>
      <c r="F62" s="68">
        <f>ROUND('1.1 과거인구'!F31/'1.3 세대현황'!F31,2)</f>
        <v>2.21</v>
      </c>
      <c r="G62" s="68">
        <f>ROUND('1.1 과거인구'!G31/'1.3 세대현황'!G31,2)</f>
        <v>2.17</v>
      </c>
      <c r="H62" s="68">
        <f>ROUND('1.1 과거인구'!H31/'1.3 세대현황'!H31,2)</f>
        <v>2.0699999999999998</v>
      </c>
      <c r="I62" s="68">
        <f>ROUND('1.1 과거인구'!I31/'1.3 세대현황'!I31,2)</f>
        <v>2.04</v>
      </c>
      <c r="J62" s="68">
        <f>ROUND('1.1 과거인구'!J31/'1.3 세대현황'!J31,2)</f>
        <v>2.06</v>
      </c>
      <c r="K62" s="68">
        <f>ROUND('1.1 과거인구'!K31/'1.3 세대현황'!K31,2)</f>
        <v>2.04</v>
      </c>
      <c r="L62" s="68">
        <f>ROUND('1.1 과거인구'!L31/'1.3 세대현황'!L31,2)</f>
        <v>2.06</v>
      </c>
      <c r="M62" s="74">
        <f>ROUND('1.1 과거인구'!M31/'1.3 세대현황'!M31,2)</f>
        <v>1.98</v>
      </c>
    </row>
    <row r="63" spans="1:13" ht="15" customHeight="1">
      <c r="A63" s="43"/>
      <c r="B63" s="43"/>
      <c r="C63" s="43"/>
    </row>
    <row r="64" spans="1:13" ht="15.95" customHeight="1">
      <c r="A64" s="43"/>
      <c r="B64" s="43"/>
      <c r="C64" s="43"/>
    </row>
    <row r="65" spans="1:3" ht="15.95" customHeight="1">
      <c r="A65" s="43"/>
      <c r="B65" s="43"/>
      <c r="C65" s="43"/>
    </row>
    <row r="66" spans="1:3" ht="15.95" customHeight="1">
      <c r="A66" s="43"/>
      <c r="B66" s="43"/>
      <c r="C66" s="43"/>
    </row>
    <row r="67" spans="1:3" ht="15.95" customHeight="1">
      <c r="A67" s="43"/>
      <c r="B67" s="43"/>
      <c r="C67" s="43"/>
    </row>
    <row r="68" spans="1:3" ht="15.95" customHeight="1">
      <c r="A68" s="43"/>
      <c r="B68" s="43"/>
      <c r="C68" s="43"/>
    </row>
    <row r="69" spans="1:3" ht="15.95" customHeight="1">
      <c r="A69" s="43"/>
      <c r="B69" s="43"/>
      <c r="C69" s="43"/>
    </row>
    <row r="70" spans="1:3" ht="15.95" customHeight="1">
      <c r="A70" s="43"/>
      <c r="B70" s="43"/>
      <c r="C70" s="43"/>
    </row>
    <row r="71" spans="1:3" ht="15.95" customHeight="1">
      <c r="A71" s="43"/>
      <c r="B71" s="43"/>
      <c r="C71" s="43"/>
    </row>
    <row r="72" spans="1:3" ht="15.95" customHeight="1">
      <c r="A72" s="43"/>
      <c r="B72" s="43"/>
      <c r="C72" s="43"/>
    </row>
    <row r="73" spans="1:3" ht="15.95" customHeight="1">
      <c r="A73" s="43"/>
      <c r="B73" s="43"/>
      <c r="C73" s="43"/>
    </row>
    <row r="74" spans="1:3" ht="15.95" customHeight="1">
      <c r="A74" s="43"/>
      <c r="B74" s="43"/>
      <c r="C74" s="43"/>
    </row>
    <row r="75" spans="1:3" ht="15.95" customHeight="1">
      <c r="A75" s="43"/>
      <c r="B75" s="43"/>
      <c r="C75" s="43"/>
    </row>
    <row r="76" spans="1:3" ht="15.95" customHeight="1">
      <c r="A76" s="43"/>
      <c r="B76" s="43"/>
      <c r="C76" s="43"/>
    </row>
    <row r="77" spans="1:3" ht="15.95" customHeight="1">
      <c r="A77" s="43"/>
      <c r="B77" s="43"/>
      <c r="C77" s="43"/>
    </row>
    <row r="78" spans="1:3" ht="15.95" customHeight="1">
      <c r="A78" s="43"/>
      <c r="B78" s="43"/>
      <c r="C78" s="43"/>
    </row>
    <row r="79" spans="1:3" ht="15.95" customHeight="1"/>
    <row r="80" spans="1:3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8" customHeight="1"/>
    <row r="114" ht="19.5" customHeight="1"/>
  </sheetData>
  <mergeCells count="8">
    <mergeCell ref="F37:M39"/>
    <mergeCell ref="C40:E41"/>
    <mergeCell ref="C46:K46"/>
    <mergeCell ref="A3:B3"/>
    <mergeCell ref="A34:B34"/>
    <mergeCell ref="C9:E10"/>
    <mergeCell ref="F6:M8"/>
    <mergeCell ref="C15:K1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3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K27"/>
  <sheetViews>
    <sheetView showGridLines="0" tabSelected="1" view="pageBreakPreview" zoomScale="115" zoomScaleNormal="100" zoomScaleSheetLayoutView="115" workbookViewId="0">
      <selection activeCell="O19" sqref="O19"/>
    </sheetView>
  </sheetViews>
  <sheetFormatPr defaultColWidth="6.5546875" defaultRowHeight="19.5" customHeight="1"/>
  <cols>
    <col min="1" max="6" width="6.6640625" style="55" bestFit="1" customWidth="1"/>
    <col min="7" max="7" width="7.44140625" style="55" bestFit="1" customWidth="1"/>
    <col min="8" max="10" width="6.6640625" style="55" bestFit="1" customWidth="1"/>
    <col min="11" max="11" width="6.6640625" style="55" customWidth="1"/>
    <col min="12" max="12" width="2.6640625" style="55" customWidth="1"/>
    <col min="13" max="23" width="10" style="55" customWidth="1"/>
    <col min="24" max="24" width="1.6640625" style="55" customWidth="1"/>
    <col min="25" max="16384" width="6.5546875" style="55"/>
  </cols>
  <sheetData>
    <row r="1" spans="1:11" s="40" customFormat="1" ht="19.5" customHeight="1">
      <c r="A1" s="41" t="s">
        <v>62</v>
      </c>
      <c r="B1" s="39"/>
    </row>
    <row r="2" spans="1:11" ht="19.5" customHeight="1">
      <c r="A2" s="168" t="s">
        <v>0</v>
      </c>
      <c r="B2" s="170" t="s">
        <v>55</v>
      </c>
      <c r="C2" s="170"/>
      <c r="D2" s="166" t="s">
        <v>46</v>
      </c>
      <c r="E2" s="166"/>
      <c r="F2" s="166"/>
      <c r="G2" s="166"/>
      <c r="H2" s="166" t="s">
        <v>45</v>
      </c>
      <c r="I2" s="166"/>
      <c r="J2" s="166"/>
      <c r="K2" s="167"/>
    </row>
    <row r="3" spans="1:11" ht="19.5" customHeight="1" thickBot="1">
      <c r="A3" s="169"/>
      <c r="B3" s="75" t="s">
        <v>43</v>
      </c>
      <c r="C3" s="75" t="s">
        <v>44</v>
      </c>
      <c r="D3" s="56" t="s">
        <v>53</v>
      </c>
      <c r="E3" s="56" t="s">
        <v>54</v>
      </c>
      <c r="F3" s="56" t="s">
        <v>50</v>
      </c>
      <c r="G3" s="56" t="s">
        <v>2</v>
      </c>
      <c r="H3" s="56" t="s">
        <v>51</v>
      </c>
      <c r="I3" s="56" t="s">
        <v>52</v>
      </c>
      <c r="J3" s="56" t="s">
        <v>49</v>
      </c>
      <c r="K3" s="57" t="s">
        <v>2</v>
      </c>
    </row>
    <row r="4" spans="1:11" ht="19.5" customHeight="1" thickTop="1">
      <c r="A4" s="85">
        <f t="shared" ref="A4:A13" si="0">A5-1</f>
        <v>2004</v>
      </c>
      <c r="B4" s="86">
        <v>144587</v>
      </c>
      <c r="C4" s="87"/>
      <c r="D4" s="88">
        <v>17051</v>
      </c>
      <c r="E4" s="88">
        <v>23479</v>
      </c>
      <c r="F4" s="58">
        <f t="shared" ref="F4:F11" si="1">D4-E4</f>
        <v>-6428</v>
      </c>
      <c r="G4" s="90"/>
      <c r="H4" s="88">
        <v>1272</v>
      </c>
      <c r="I4" s="88">
        <v>1405</v>
      </c>
      <c r="J4" s="89">
        <v>-29</v>
      </c>
      <c r="K4" s="91"/>
    </row>
    <row r="5" spans="1:11" ht="19.5" customHeight="1">
      <c r="A5" s="78">
        <f t="shared" si="0"/>
        <v>2005</v>
      </c>
      <c r="B5" s="79">
        <f>HLOOKUP(A5,'1.1 과거인구'!$C$3:$M$4,2,FALSE)</f>
        <v>142688</v>
      </c>
      <c r="C5" s="80">
        <f t="shared" ref="C5:C14" si="2">ROUND((B5-B4)/B4*100,4)</f>
        <v>-1.3133999999999999</v>
      </c>
      <c r="D5" s="76">
        <v>16086</v>
      </c>
      <c r="E5" s="76">
        <v>17810</v>
      </c>
      <c r="F5" s="58">
        <f t="shared" si="1"/>
        <v>-1724</v>
      </c>
      <c r="G5" s="77">
        <f t="shared" ref="G5:G12" si="3">-ROUND((F5-F4)/F4*100,4)</f>
        <v>73.1798</v>
      </c>
      <c r="H5" s="76">
        <v>1152</v>
      </c>
      <c r="I5" s="76">
        <v>1257</v>
      </c>
      <c r="J5" s="58">
        <f t="shared" ref="J5:J11" si="4">H5-I5</f>
        <v>-105</v>
      </c>
      <c r="K5" s="59">
        <f t="shared" ref="K5:K14" si="5">-ROUND((J5-J4)/J4*100,4)</f>
        <v>-262.06900000000002</v>
      </c>
    </row>
    <row r="6" spans="1:11" ht="19.5" customHeight="1">
      <c r="A6" s="78">
        <f t="shared" si="0"/>
        <v>2006</v>
      </c>
      <c r="B6" s="79">
        <f>HLOOKUP(A6,'1.1 과거인구'!$C$3:$M$4,2,FALSE)</f>
        <v>140922</v>
      </c>
      <c r="C6" s="80">
        <f t="shared" si="2"/>
        <v>-1.2377</v>
      </c>
      <c r="D6" s="76">
        <v>17198</v>
      </c>
      <c r="E6" s="76">
        <v>19138</v>
      </c>
      <c r="F6" s="58">
        <f t="shared" si="1"/>
        <v>-1940</v>
      </c>
      <c r="G6" s="77">
        <f t="shared" si="3"/>
        <v>-12.529</v>
      </c>
      <c r="H6" s="76">
        <v>1035</v>
      </c>
      <c r="I6" s="76">
        <v>1138</v>
      </c>
      <c r="J6" s="58">
        <f t="shared" si="4"/>
        <v>-103</v>
      </c>
      <c r="K6" s="59">
        <f t="shared" si="5"/>
        <v>1.9048</v>
      </c>
    </row>
    <row r="7" spans="1:11" ht="19.5" customHeight="1">
      <c r="A7" s="78">
        <f t="shared" si="0"/>
        <v>2007</v>
      </c>
      <c r="B7" s="79">
        <f>HLOOKUP(A7,'1.1 과거인구'!$C$3:$M$4,2,FALSE)</f>
        <v>140564</v>
      </c>
      <c r="C7" s="80">
        <f t="shared" si="2"/>
        <v>-0.254</v>
      </c>
      <c r="D7" s="76">
        <v>19066</v>
      </c>
      <c r="E7" s="76">
        <v>19931</v>
      </c>
      <c r="F7" s="58">
        <f t="shared" si="1"/>
        <v>-865</v>
      </c>
      <c r="G7" s="77">
        <f t="shared" si="3"/>
        <v>55.412399999999998</v>
      </c>
      <c r="H7" s="76">
        <v>1439</v>
      </c>
      <c r="I7" s="76">
        <v>1180</v>
      </c>
      <c r="J7" s="58">
        <f t="shared" si="4"/>
        <v>259</v>
      </c>
      <c r="K7" s="59">
        <f t="shared" si="5"/>
        <v>351.4563</v>
      </c>
    </row>
    <row r="8" spans="1:11" ht="19.5" customHeight="1">
      <c r="A8" s="78">
        <f t="shared" si="0"/>
        <v>2008</v>
      </c>
      <c r="B8" s="79">
        <f>HLOOKUP(A8,'1.1 과거인구'!$C$3:$M$4,2,FALSE)</f>
        <v>139871</v>
      </c>
      <c r="C8" s="80">
        <f t="shared" si="2"/>
        <v>-0.49299999999999999</v>
      </c>
      <c r="D8" s="76">
        <v>17788</v>
      </c>
      <c r="E8" s="76">
        <v>19143</v>
      </c>
      <c r="F8" s="58">
        <f t="shared" si="1"/>
        <v>-1355</v>
      </c>
      <c r="G8" s="77">
        <f t="shared" si="3"/>
        <v>-56.647399999999998</v>
      </c>
      <c r="H8" s="76">
        <v>1290</v>
      </c>
      <c r="I8" s="76">
        <v>1104</v>
      </c>
      <c r="J8" s="58">
        <f t="shared" si="4"/>
        <v>186</v>
      </c>
      <c r="K8" s="59">
        <f t="shared" si="5"/>
        <v>28.185300000000002</v>
      </c>
    </row>
    <row r="9" spans="1:11" ht="19.5" customHeight="1">
      <c r="A9" s="78">
        <f t="shared" si="0"/>
        <v>2009</v>
      </c>
      <c r="B9" s="79">
        <f>HLOOKUP(A9,'1.1 과거인구'!$C$3:$M$4,2,FALSE)</f>
        <v>139194</v>
      </c>
      <c r="C9" s="80">
        <f t="shared" si="2"/>
        <v>-0.48399999999999999</v>
      </c>
      <c r="D9" s="76">
        <v>16362</v>
      </c>
      <c r="E9" s="76">
        <v>18651</v>
      </c>
      <c r="F9" s="58">
        <f t="shared" si="1"/>
        <v>-2289</v>
      </c>
      <c r="G9" s="77">
        <f t="shared" si="3"/>
        <v>-68.929900000000004</v>
      </c>
      <c r="H9" s="76">
        <v>1152</v>
      </c>
      <c r="I9" s="76">
        <v>1100</v>
      </c>
      <c r="J9" s="58">
        <f t="shared" si="4"/>
        <v>52</v>
      </c>
      <c r="K9" s="59">
        <f t="shared" si="5"/>
        <v>72.043000000000006</v>
      </c>
    </row>
    <row r="10" spans="1:11" ht="19.5" customHeight="1">
      <c r="A10" s="78">
        <f t="shared" si="0"/>
        <v>2010</v>
      </c>
      <c r="B10" s="79">
        <f>HLOOKUP(A10,'1.1 과거인구'!$C$3:$M$4,2,FALSE)</f>
        <v>138134</v>
      </c>
      <c r="C10" s="80">
        <f t="shared" si="2"/>
        <v>-0.76149999999999995</v>
      </c>
      <c r="D10" s="76">
        <v>16397</v>
      </c>
      <c r="E10" s="76">
        <v>17039</v>
      </c>
      <c r="F10" s="58">
        <f t="shared" si="1"/>
        <v>-642</v>
      </c>
      <c r="G10" s="77">
        <f t="shared" si="3"/>
        <v>71.952799999999996</v>
      </c>
      <c r="H10" s="76">
        <v>1119</v>
      </c>
      <c r="I10" s="76">
        <v>1152</v>
      </c>
      <c r="J10" s="58">
        <f t="shared" si="4"/>
        <v>-33</v>
      </c>
      <c r="K10" s="59">
        <f t="shared" si="5"/>
        <v>163.4615</v>
      </c>
    </row>
    <row r="11" spans="1:11" ht="19.5" customHeight="1">
      <c r="A11" s="78">
        <f t="shared" si="0"/>
        <v>2011</v>
      </c>
      <c r="B11" s="79">
        <f>HLOOKUP(A11,'1.1 과거인구'!$C$3:$M$4,2,FALSE)</f>
        <v>137920</v>
      </c>
      <c r="C11" s="80">
        <f t="shared" si="2"/>
        <v>-0.15490000000000001</v>
      </c>
      <c r="D11" s="76">
        <v>19426</v>
      </c>
      <c r="E11" s="76">
        <v>19386</v>
      </c>
      <c r="F11" s="58">
        <f t="shared" si="1"/>
        <v>40</v>
      </c>
      <c r="G11" s="77">
        <f t="shared" si="3"/>
        <v>106.23050000000001</v>
      </c>
      <c r="H11" s="76">
        <v>1076</v>
      </c>
      <c r="I11" s="76">
        <v>1154</v>
      </c>
      <c r="J11" s="58">
        <f t="shared" si="4"/>
        <v>-78</v>
      </c>
      <c r="K11" s="59">
        <f t="shared" si="5"/>
        <v>-136.36359999999999</v>
      </c>
    </row>
    <row r="12" spans="1:11" ht="19.5" customHeight="1">
      <c r="A12" s="78">
        <f t="shared" si="0"/>
        <v>2012</v>
      </c>
      <c r="B12" s="79">
        <f>HLOOKUP(A12,'1.1 과거인구'!$C$3:$M$4,2,FALSE)</f>
        <v>137052</v>
      </c>
      <c r="C12" s="80">
        <f t="shared" si="2"/>
        <v>-0.62939999999999996</v>
      </c>
      <c r="D12" s="76">
        <v>18692</v>
      </c>
      <c r="E12" s="76">
        <v>19339</v>
      </c>
      <c r="F12" s="58">
        <f>D12-E12</f>
        <v>-647</v>
      </c>
      <c r="G12" s="77">
        <f t="shared" si="3"/>
        <v>1717.5</v>
      </c>
      <c r="H12" s="76">
        <v>1154</v>
      </c>
      <c r="I12" s="76">
        <v>1167</v>
      </c>
      <c r="J12" s="58">
        <f>H12-I12</f>
        <v>-13</v>
      </c>
      <c r="K12" s="59">
        <f t="shared" si="5"/>
        <v>83.333299999999994</v>
      </c>
    </row>
    <row r="13" spans="1:11" ht="19.5" customHeight="1">
      <c r="A13" s="78">
        <f t="shared" si="0"/>
        <v>2013</v>
      </c>
      <c r="B13" s="79">
        <f>HLOOKUP(A13,'1.1 과거인구'!$C$3:$M$4,2,FALSE)</f>
        <v>136858</v>
      </c>
      <c r="C13" s="80">
        <f t="shared" si="2"/>
        <v>-0.1416</v>
      </c>
      <c r="D13" s="76">
        <v>17533</v>
      </c>
      <c r="E13" s="76">
        <v>17693</v>
      </c>
      <c r="F13" s="92">
        <f>D13-E13</f>
        <v>-160</v>
      </c>
      <c r="G13" s="93">
        <f>ROUND((F13-F12)/F12*100,4)</f>
        <v>-75.270499999999998</v>
      </c>
      <c r="H13" s="76">
        <v>998</v>
      </c>
      <c r="I13" s="76">
        <v>1161</v>
      </c>
      <c r="J13" s="92">
        <f>H13-I13</f>
        <v>-163</v>
      </c>
      <c r="K13" s="94">
        <f t="shared" si="5"/>
        <v>-1153.8462</v>
      </c>
    </row>
    <row r="14" spans="1:11" ht="19.5" customHeight="1">
      <c r="A14" s="78">
        <f>A15-1</f>
        <v>2014</v>
      </c>
      <c r="B14" s="76">
        <f>HLOOKUP(A14,'1.1 과거인구'!$C$3:$M$4,2,FALSE)</f>
        <v>137158</v>
      </c>
      <c r="C14" s="115">
        <f t="shared" si="2"/>
        <v>0.21920000000000001</v>
      </c>
      <c r="D14" s="76">
        <v>17704</v>
      </c>
      <c r="E14" s="76">
        <v>17321</v>
      </c>
      <c r="F14" s="92">
        <f>D14-E14</f>
        <v>383</v>
      </c>
      <c r="G14" s="93">
        <f>ROUND((F14-F13)/F13*100,4)</f>
        <v>-339.375</v>
      </c>
      <c r="H14" s="76">
        <v>980</v>
      </c>
      <c r="I14" s="76">
        <v>1193</v>
      </c>
      <c r="J14" s="92">
        <f>H14-I14</f>
        <v>-213</v>
      </c>
      <c r="K14" s="94">
        <f t="shared" si="5"/>
        <v>-30.674800000000001</v>
      </c>
    </row>
    <row r="15" spans="1:11" ht="19.5" customHeight="1">
      <c r="A15" s="83">
        <f>'1.1 과거인구'!M3</f>
        <v>2015</v>
      </c>
      <c r="B15" s="81">
        <f>HLOOKUP(A15,'1.1 과거인구'!$C$3:$M$4,2,FALSE)</f>
        <v>141987</v>
      </c>
      <c r="C15" s="84">
        <f>ROUND((B15-B14)/B14*100,4)</f>
        <v>3.5207999999999999</v>
      </c>
      <c r="D15" s="81">
        <v>25545</v>
      </c>
      <c r="E15" s="81">
        <v>20764</v>
      </c>
      <c r="F15" s="128">
        <f>D15-E15</f>
        <v>4781</v>
      </c>
      <c r="G15" s="82">
        <f>ROUND((F15-F14)/F14*100,4)</f>
        <v>1148.3028999999999</v>
      </c>
      <c r="H15" s="81">
        <v>998</v>
      </c>
      <c r="I15" s="81">
        <v>1161</v>
      </c>
      <c r="J15" s="128">
        <f>H15-I15</f>
        <v>-163</v>
      </c>
      <c r="K15" s="63">
        <f>-ROUND((J15-J14)/J14*100,4)</f>
        <v>23.4742</v>
      </c>
    </row>
    <row r="16" spans="1:11" ht="19.5" customHeight="1">
      <c r="A16" s="60" t="s">
        <v>69</v>
      </c>
    </row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</sheetData>
  <mergeCells count="4">
    <mergeCell ref="H2:K2"/>
    <mergeCell ref="A2:A3"/>
    <mergeCell ref="B2:C2"/>
    <mergeCell ref="D2:G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6"/>
  <sheetViews>
    <sheetView showGridLines="0" view="pageBreakPreview" topLeftCell="A17" zoomScaleNormal="100" zoomScaleSheetLayoutView="100" workbookViewId="0"/>
  </sheetViews>
  <sheetFormatPr defaultColWidth="9.44140625" defaultRowHeight="19.5" customHeight="1"/>
  <cols>
    <col min="1" max="16384" width="9.44140625" style="1"/>
  </cols>
  <sheetData>
    <row r="1" spans="1:10" ht="19.5" customHeight="1">
      <c r="A1" s="33" t="s">
        <v>9</v>
      </c>
    </row>
    <row r="2" spans="1:10" ht="19.5" customHeight="1">
      <c r="A2" s="18" t="s">
        <v>12</v>
      </c>
      <c r="B2" s="5"/>
      <c r="C2" s="5"/>
      <c r="D2" s="5"/>
      <c r="E2" s="5"/>
      <c r="F2" s="5"/>
      <c r="G2" s="5"/>
      <c r="H2" s="5"/>
    </row>
    <row r="3" spans="1:10" ht="19.5" customHeight="1">
      <c r="A3" s="29" t="s">
        <v>5</v>
      </c>
      <c r="B3" s="26">
        <f>C3-1</f>
        <v>2004</v>
      </c>
      <c r="C3" s="26">
        <f>D3-1</f>
        <v>2005</v>
      </c>
      <c r="D3" s="26">
        <f>E3-1</f>
        <v>2006</v>
      </c>
      <c r="E3" s="27">
        <f>F3-1</f>
        <v>2007</v>
      </c>
      <c r="F3" s="27">
        <f>G3-1</f>
        <v>2008</v>
      </c>
      <c r="G3" s="28">
        <v>2009</v>
      </c>
      <c r="H3" s="29" t="s">
        <v>10</v>
      </c>
    </row>
    <row r="4" spans="1:10" ht="19.5" customHeight="1">
      <c r="A4" s="30" t="str">
        <f>'1.1 과거인구'!A4</f>
        <v>김천시</v>
      </c>
      <c r="B4" s="34">
        <f t="shared" ref="B4:G4" si="0">SUM(B5:B15)</f>
        <v>17082</v>
      </c>
      <c r="C4" s="34">
        <f t="shared" si="0"/>
        <v>17310</v>
      </c>
      <c r="D4" s="34">
        <f t="shared" si="0"/>
        <v>17534</v>
      </c>
      <c r="E4" s="34">
        <f t="shared" si="0"/>
        <v>17697</v>
      </c>
      <c r="F4" s="34">
        <f t="shared" si="0"/>
        <v>17927</v>
      </c>
      <c r="G4" s="34">
        <f t="shared" si="0"/>
        <v>18298</v>
      </c>
      <c r="H4" s="24"/>
      <c r="I4" s="2"/>
      <c r="J4" s="2"/>
    </row>
    <row r="5" spans="1:10" ht="19.5" customHeight="1">
      <c r="A5" s="16" t="e">
        <f>'1.1 과거인구'!#REF!</f>
        <v>#REF!</v>
      </c>
      <c r="B5" s="35">
        <v>6456</v>
      </c>
      <c r="C5" s="35">
        <v>6617</v>
      </c>
      <c r="D5" s="35">
        <v>6777</v>
      </c>
      <c r="E5" s="35">
        <v>6907</v>
      </c>
      <c r="F5" s="35">
        <v>7012</v>
      </c>
      <c r="G5" s="35">
        <v>7222</v>
      </c>
      <c r="H5" s="14">
        <f t="shared" ref="H5:H14" si="1">ROUND((G5-C5)/C5/4,4)*100</f>
        <v>2.29</v>
      </c>
    </row>
    <row r="6" spans="1:10" ht="19.5" customHeight="1">
      <c r="A6" s="17" t="str">
        <f>'1.1 과거인구'!B17</f>
        <v>아포읍</v>
      </c>
      <c r="B6" s="36">
        <v>1051</v>
      </c>
      <c r="C6" s="36">
        <v>1084</v>
      </c>
      <c r="D6" s="36">
        <v>1108</v>
      </c>
      <c r="E6" s="36">
        <v>1135</v>
      </c>
      <c r="F6" s="36">
        <v>1166</v>
      </c>
      <c r="G6" s="36">
        <v>1203</v>
      </c>
      <c r="H6" s="15">
        <f t="shared" si="1"/>
        <v>2.74</v>
      </c>
    </row>
    <row r="7" spans="1:10" ht="19.5" customHeight="1">
      <c r="A7" s="17" t="str">
        <f>'1.1 과거인구'!B18</f>
        <v>농소면</v>
      </c>
      <c r="B7" s="36">
        <v>792</v>
      </c>
      <c r="C7" s="36">
        <v>826</v>
      </c>
      <c r="D7" s="36">
        <v>823</v>
      </c>
      <c r="E7" s="36">
        <v>806</v>
      </c>
      <c r="F7" s="36">
        <v>834</v>
      </c>
      <c r="G7" s="36">
        <v>855</v>
      </c>
      <c r="H7" s="15">
        <f t="shared" si="1"/>
        <v>0.88</v>
      </c>
    </row>
    <row r="8" spans="1:10" ht="19.5" customHeight="1">
      <c r="A8" s="17" t="str">
        <f>'1.1 과거인구'!B27</f>
        <v>구성면</v>
      </c>
      <c r="B8" s="36">
        <v>988</v>
      </c>
      <c r="C8" s="36">
        <v>952</v>
      </c>
      <c r="D8" s="36">
        <v>955</v>
      </c>
      <c r="E8" s="36">
        <v>969</v>
      </c>
      <c r="F8" s="36">
        <v>1035</v>
      </c>
      <c r="G8" s="36">
        <v>1048</v>
      </c>
      <c r="H8" s="15">
        <f t="shared" si="1"/>
        <v>2.52</v>
      </c>
    </row>
    <row r="9" spans="1:10" ht="19.5" customHeight="1">
      <c r="A9" s="17" t="str">
        <f>'1.1 과거인구'!B28</f>
        <v>지례면</v>
      </c>
      <c r="B9" s="36">
        <v>1256</v>
      </c>
      <c r="C9" s="36">
        <v>1248</v>
      </c>
      <c r="D9" s="36">
        <v>1276</v>
      </c>
      <c r="E9" s="36">
        <v>1284</v>
      </c>
      <c r="F9" s="36">
        <v>1294</v>
      </c>
      <c r="G9" s="36">
        <v>1301</v>
      </c>
      <c r="H9" s="15">
        <f t="shared" si="1"/>
        <v>1.06</v>
      </c>
    </row>
    <row r="10" spans="1:10" ht="19.5" customHeight="1">
      <c r="A10" s="17" t="str">
        <f>'1.1 과거인구'!B29</f>
        <v>부항면</v>
      </c>
      <c r="B10" s="36">
        <v>1009</v>
      </c>
      <c r="C10" s="36">
        <v>1012</v>
      </c>
      <c r="D10" s="36">
        <v>1020</v>
      </c>
      <c r="E10" s="36">
        <v>1017</v>
      </c>
      <c r="F10" s="36">
        <v>1019</v>
      </c>
      <c r="G10" s="36">
        <v>1025</v>
      </c>
      <c r="H10" s="15">
        <f t="shared" si="1"/>
        <v>0.32</v>
      </c>
    </row>
    <row r="11" spans="1:10" ht="19.5" customHeight="1">
      <c r="A11" s="17" t="str">
        <f>'1.1 과거인구'!B30</f>
        <v>대덕면</v>
      </c>
      <c r="B11" s="36">
        <v>2445</v>
      </c>
      <c r="C11" s="36">
        <v>2482</v>
      </c>
      <c r="D11" s="36">
        <v>2480</v>
      </c>
      <c r="E11" s="36">
        <v>2507</v>
      </c>
      <c r="F11" s="36">
        <v>2492</v>
      </c>
      <c r="G11" s="36">
        <v>2501</v>
      </c>
      <c r="H11" s="15">
        <f t="shared" si="1"/>
        <v>0.19</v>
      </c>
    </row>
    <row r="12" spans="1:10" ht="19.5" customHeight="1">
      <c r="A12" s="17" t="str">
        <f>'1.1 과거인구'!B31</f>
        <v>증산면</v>
      </c>
      <c r="B12" s="36">
        <v>703</v>
      </c>
      <c r="C12" s="36">
        <v>697</v>
      </c>
      <c r="D12" s="36">
        <v>707</v>
      </c>
      <c r="E12" s="36">
        <v>715</v>
      </c>
      <c r="F12" s="36">
        <v>707</v>
      </c>
      <c r="G12" s="36">
        <v>713</v>
      </c>
      <c r="H12" s="15">
        <f t="shared" si="1"/>
        <v>0.57000000000000006</v>
      </c>
    </row>
    <row r="13" spans="1:10" ht="19.5" customHeight="1">
      <c r="A13" s="17" t="e">
        <f>'1.1 과거인구'!#REF!</f>
        <v>#REF!</v>
      </c>
      <c r="B13" s="36">
        <v>958</v>
      </c>
      <c r="C13" s="36">
        <v>960</v>
      </c>
      <c r="D13" s="36">
        <v>959</v>
      </c>
      <c r="E13" s="36">
        <v>944</v>
      </c>
      <c r="F13" s="36">
        <v>931</v>
      </c>
      <c r="G13" s="36">
        <v>939</v>
      </c>
      <c r="H13" s="15">
        <f t="shared" si="1"/>
        <v>-0.54999999999999993</v>
      </c>
    </row>
    <row r="14" spans="1:10" ht="19.5" customHeight="1">
      <c r="A14" s="17" t="e">
        <f>'1.1 과거인구'!#REF!</f>
        <v>#REF!</v>
      </c>
      <c r="B14" s="36">
        <v>753</v>
      </c>
      <c r="C14" s="36">
        <v>756</v>
      </c>
      <c r="D14" s="36">
        <v>749</v>
      </c>
      <c r="E14" s="36">
        <v>742</v>
      </c>
      <c r="F14" s="36">
        <v>762</v>
      </c>
      <c r="G14" s="36">
        <v>792</v>
      </c>
      <c r="H14" s="15">
        <f t="shared" si="1"/>
        <v>1.1900000000000002</v>
      </c>
    </row>
    <row r="15" spans="1:10" ht="19.5" customHeight="1">
      <c r="A15" s="17" t="e">
        <f>'1.1 과거인구'!#REF!</f>
        <v>#REF!</v>
      </c>
      <c r="B15" s="36">
        <v>671</v>
      </c>
      <c r="C15" s="36">
        <v>676</v>
      </c>
      <c r="D15" s="36">
        <v>680</v>
      </c>
      <c r="E15" s="36">
        <v>671</v>
      </c>
      <c r="F15" s="36">
        <v>675</v>
      </c>
      <c r="G15" s="36">
        <v>699</v>
      </c>
      <c r="H15" s="15">
        <f>ROUND((G15-C15)/C15/4,4)*100</f>
        <v>0.85000000000000009</v>
      </c>
    </row>
    <row r="16" spans="1:10" ht="19.5" customHeight="1">
      <c r="A16" s="3"/>
      <c r="B16" s="4"/>
      <c r="C16" s="4"/>
      <c r="D16" s="4"/>
      <c r="E16" s="4"/>
      <c r="F16" s="4"/>
      <c r="G16" s="4"/>
      <c r="H16" s="3"/>
    </row>
    <row r="17" spans="1:8" ht="19.5" customHeight="1">
      <c r="A17" s="19" t="s">
        <v>11</v>
      </c>
      <c r="B17" s="6"/>
      <c r="C17" s="6"/>
      <c r="D17" s="6"/>
      <c r="E17" s="6"/>
      <c r="F17" s="6"/>
      <c r="G17" s="6"/>
      <c r="H17" s="5"/>
    </row>
    <row r="18" spans="1:8" ht="19.5" customHeight="1">
      <c r="A18" s="31" t="s">
        <v>1</v>
      </c>
      <c r="B18" s="26">
        <f>C18-1</f>
        <v>2004</v>
      </c>
      <c r="C18" s="26">
        <f>D18-1</f>
        <v>2005</v>
      </c>
      <c r="D18" s="26">
        <f>E18-1</f>
        <v>2006</v>
      </c>
      <c r="E18" s="27">
        <f>F18-1</f>
        <v>2007</v>
      </c>
      <c r="F18" s="27">
        <f>G18-1</f>
        <v>2008</v>
      </c>
      <c r="G18" s="28">
        <v>2009</v>
      </c>
      <c r="H18" s="32" t="s">
        <v>4</v>
      </c>
    </row>
    <row r="19" spans="1:8" ht="19.5" customHeight="1">
      <c r="A19" s="22" t="str">
        <f>A4</f>
        <v>김천시</v>
      </c>
      <c r="B19" s="23">
        <f>ROUND('1.1 과거인구'!H4/세대!B4,2)</f>
        <v>8.09</v>
      </c>
      <c r="C19" s="23">
        <f>ROUND('1.1 과거인구'!I4/세대!C4,2)</f>
        <v>7.97</v>
      </c>
      <c r="D19" s="23">
        <f>ROUND('1.1 과거인구'!J4/세대!D4,2)</f>
        <v>7.82</v>
      </c>
      <c r="E19" s="23">
        <f>ROUND('1.1 과거인구'!K4/세대!E4,2)</f>
        <v>7.73</v>
      </c>
      <c r="F19" s="23">
        <f>ROUND('1.1 과거인구'!L4/세대!F4,2)</f>
        <v>7.65</v>
      </c>
      <c r="G19" s="25">
        <f>ROUND('1.1 과거인구'!M4/세대!G4,2)</f>
        <v>7.76</v>
      </c>
      <c r="H19" s="24">
        <f>ROUND((G19-C19)/C19/4*100,2)</f>
        <v>-0.66</v>
      </c>
    </row>
    <row r="20" spans="1:8" ht="19.5" customHeight="1">
      <c r="A20" s="11" t="e">
        <f>A5</f>
        <v>#REF!</v>
      </c>
      <c r="B20" s="12" t="e">
        <f>ROUND('1.1 과거인구'!#REF!/세대!B5,2)</f>
        <v>#REF!</v>
      </c>
      <c r="C20" s="12" t="e">
        <f>ROUND('1.1 과거인구'!#REF!/세대!C5,2)</f>
        <v>#REF!</v>
      </c>
      <c r="D20" s="12" t="e">
        <f>ROUND('1.1 과거인구'!#REF!/세대!D5,2)</f>
        <v>#REF!</v>
      </c>
      <c r="E20" s="12" t="e">
        <f>ROUND('1.1 과거인구'!#REF!/세대!E5,2)</f>
        <v>#REF!</v>
      </c>
      <c r="F20" s="12" t="e">
        <f>ROUND('1.1 과거인구'!#REF!/세대!F5,2)</f>
        <v>#REF!</v>
      </c>
      <c r="G20" s="13" t="e">
        <f>ROUND('1.1 과거인구'!#REF!/세대!G5,2)</f>
        <v>#REF!</v>
      </c>
      <c r="H20" s="14" t="e">
        <f>ROUND((G20-C20)/C20/4*100,2)</f>
        <v>#REF!</v>
      </c>
    </row>
    <row r="21" spans="1:8" ht="19.5" customHeight="1">
      <c r="A21" s="8" t="str">
        <f>A6</f>
        <v>아포읍</v>
      </c>
      <c r="B21" s="9">
        <f>ROUND('1.1 과거인구'!H17/세대!B6,2)</f>
        <v>8.3800000000000008</v>
      </c>
      <c r="C21" s="9">
        <f>ROUND('1.1 과거인구'!I17/세대!C6,2)</f>
        <v>8.16</v>
      </c>
      <c r="D21" s="9">
        <f>ROUND('1.1 과거인구'!J17/세대!D6,2)</f>
        <v>7.85</v>
      </c>
      <c r="E21" s="9">
        <f>ROUND('1.1 과거인구'!K17/세대!E6,2)</f>
        <v>7.66</v>
      </c>
      <c r="F21" s="9">
        <f>ROUND('1.1 과거인구'!L17/세대!F6,2)</f>
        <v>7.4</v>
      </c>
      <c r="G21" s="10">
        <f>ROUND('1.1 과거인구'!M17/세대!G6,2)</f>
        <v>7.13</v>
      </c>
      <c r="H21" s="15">
        <f t="shared" ref="H21:H30" si="2">ROUND((G21-C21)/C21/4*100,2)</f>
        <v>-3.16</v>
      </c>
    </row>
    <row r="22" spans="1:8" ht="19.5" customHeight="1">
      <c r="A22" s="8" t="str">
        <f t="shared" ref="A22:A29" si="3">A7</f>
        <v>농소면</v>
      </c>
      <c r="B22" s="9">
        <f>ROUND('1.1 과거인구'!H18/세대!B7,2)</f>
        <v>4.24</v>
      </c>
      <c r="C22" s="9">
        <f>ROUND('1.1 과거인구'!I18/세대!C7,2)</f>
        <v>4.12</v>
      </c>
      <c r="D22" s="9">
        <f>ROUND('1.1 과거인구'!J18/세대!D7,2)</f>
        <v>4.1100000000000003</v>
      </c>
      <c r="E22" s="9">
        <f>ROUND('1.1 과거인구'!K18/세대!E7,2)</f>
        <v>4.2</v>
      </c>
      <c r="F22" s="9">
        <f>ROUND('1.1 과거인구'!L18/세대!F7,2)</f>
        <v>3.97</v>
      </c>
      <c r="G22" s="10">
        <f>ROUND('1.1 과거인구'!M18/세대!G7,2)</f>
        <v>3.92</v>
      </c>
      <c r="H22" s="15">
        <f t="shared" si="2"/>
        <v>-1.21</v>
      </c>
    </row>
    <row r="23" spans="1:8" ht="19.5" customHeight="1">
      <c r="A23" s="8" t="str">
        <f t="shared" si="3"/>
        <v>구성면</v>
      </c>
      <c r="B23" s="9">
        <f>ROUND('1.1 과거인구'!H27/세대!B8,2)</f>
        <v>3.48</v>
      </c>
      <c r="C23" s="9">
        <f>ROUND('1.1 과거인구'!I27/세대!C8,2)</f>
        <v>3.6</v>
      </c>
      <c r="D23" s="9">
        <f>ROUND('1.1 과거인구'!J27/세대!D8,2)</f>
        <v>3.47</v>
      </c>
      <c r="E23" s="9">
        <f>ROUND('1.1 과거인구'!K27/세대!E8,2)</f>
        <v>3.43</v>
      </c>
      <c r="F23" s="9">
        <f>ROUND('1.1 과거인구'!L27/세대!F8,2)</f>
        <v>3.16</v>
      </c>
      <c r="G23" s="10">
        <f>ROUND('1.1 과거인구'!M27/세대!G8,2)</f>
        <v>3.09</v>
      </c>
      <c r="H23" s="15">
        <f t="shared" si="2"/>
        <v>-3.54</v>
      </c>
    </row>
    <row r="24" spans="1:8" ht="19.5" customHeight="1">
      <c r="A24" s="8" t="str">
        <f t="shared" si="3"/>
        <v>지례면</v>
      </c>
      <c r="B24" s="9">
        <f>ROUND('1.1 과거인구'!H28/세대!B9,2)</f>
        <v>1.61</v>
      </c>
      <c r="C24" s="9">
        <f>ROUND('1.1 과거인구'!I28/세대!C9,2)</f>
        <v>1.63</v>
      </c>
      <c r="D24" s="9">
        <f>ROUND('1.1 과거인구'!J28/세대!D9,2)</f>
        <v>1.57</v>
      </c>
      <c r="E24" s="9">
        <f>ROUND('1.1 과거인구'!K28/세대!E9,2)</f>
        <v>1.5</v>
      </c>
      <c r="F24" s="9">
        <f>ROUND('1.1 과거인구'!L28/세대!F9,2)</f>
        <v>1.47</v>
      </c>
      <c r="G24" s="10">
        <f>ROUND('1.1 과거인구'!M28/세대!G9,2)</f>
        <v>1.47</v>
      </c>
      <c r="H24" s="15">
        <f t="shared" si="2"/>
        <v>-2.4500000000000002</v>
      </c>
    </row>
    <row r="25" spans="1:8" ht="19.5" customHeight="1">
      <c r="A25" s="8" t="str">
        <f t="shared" si="3"/>
        <v>부항면</v>
      </c>
      <c r="B25" s="9">
        <f>ROUND('1.1 과거인구'!H29/세대!B10,2)</f>
        <v>1.39</v>
      </c>
      <c r="C25" s="9">
        <f>ROUND('1.1 과거인구'!I29/세대!C10,2)</f>
        <v>1.4</v>
      </c>
      <c r="D25" s="9">
        <f>ROUND('1.1 과거인구'!J29/세대!D10,2)</f>
        <v>1.36</v>
      </c>
      <c r="E25" s="9">
        <f>ROUND('1.1 과거인구'!K29/세대!E10,2)</f>
        <v>1.41</v>
      </c>
      <c r="F25" s="9">
        <f>ROUND('1.1 과거인구'!L29/세대!F10,2)</f>
        <v>1.33</v>
      </c>
      <c r="G25" s="10">
        <f>ROUND('1.1 과거인구'!M29/세대!G10,2)</f>
        <v>1.33</v>
      </c>
      <c r="H25" s="15">
        <f t="shared" si="2"/>
        <v>-1.25</v>
      </c>
    </row>
    <row r="26" spans="1:8" ht="19.5" customHeight="1">
      <c r="A26" s="8" t="str">
        <f t="shared" si="3"/>
        <v>대덕면</v>
      </c>
      <c r="B26" s="9">
        <f>ROUND('1.1 과거인구'!H30/세대!B11,2)</f>
        <v>1.02</v>
      </c>
      <c r="C26" s="9">
        <f>ROUND('1.1 과거인구'!I30/세대!C11,2)</f>
        <v>1.01</v>
      </c>
      <c r="D26" s="9">
        <f>ROUND('1.1 과거인구'!J30/세대!D11,2)</f>
        <v>0.99</v>
      </c>
      <c r="E26" s="9">
        <f>ROUND('1.1 과거인구'!K30/세대!E11,2)</f>
        <v>0.98</v>
      </c>
      <c r="F26" s="9">
        <f>ROUND('1.1 과거인구'!L30/세대!F11,2)</f>
        <v>0.97</v>
      </c>
      <c r="G26" s="10">
        <f>ROUND('1.1 과거인구'!M30/세대!G11,2)</f>
        <v>0.97</v>
      </c>
      <c r="H26" s="15">
        <f t="shared" si="2"/>
        <v>-0.99</v>
      </c>
    </row>
    <row r="27" spans="1:8" ht="19.5" customHeight="1">
      <c r="A27" s="8" t="str">
        <f t="shared" si="3"/>
        <v>증산면</v>
      </c>
      <c r="B27" s="9">
        <f>ROUND('1.1 과거인구'!H31/세대!B12,2)</f>
        <v>1.78</v>
      </c>
      <c r="C27" s="9">
        <f>ROUND('1.1 과거인구'!I31/세대!C12,2)</f>
        <v>1.8</v>
      </c>
      <c r="D27" s="9">
        <f>ROUND('1.1 과거인구'!J31/세대!D12,2)</f>
        <v>1.77</v>
      </c>
      <c r="E27" s="9">
        <f>ROUND('1.1 과거인구'!K31/세대!E12,2)</f>
        <v>1.78</v>
      </c>
      <c r="F27" s="9">
        <f>ROUND('1.1 과거인구'!L31/세대!F12,2)</f>
        <v>1.78</v>
      </c>
      <c r="G27" s="10">
        <f>ROUND('1.1 과거인구'!M31/세대!G12,2)</f>
        <v>1.78</v>
      </c>
      <c r="H27" s="15">
        <f t="shared" si="2"/>
        <v>-0.28000000000000003</v>
      </c>
    </row>
    <row r="28" spans="1:8" ht="19.5" customHeight="1">
      <c r="A28" s="8" t="e">
        <f t="shared" si="3"/>
        <v>#REF!</v>
      </c>
      <c r="B28" s="9" t="e">
        <f>ROUND('1.1 과거인구'!#REF!/세대!B13,2)</f>
        <v>#REF!</v>
      </c>
      <c r="C28" s="9" t="e">
        <f>ROUND('1.1 과거인구'!#REF!/세대!C13,2)</f>
        <v>#REF!</v>
      </c>
      <c r="D28" s="9" t="e">
        <f>ROUND('1.1 과거인구'!#REF!/세대!D13,2)</f>
        <v>#REF!</v>
      </c>
      <c r="E28" s="9" t="e">
        <f>ROUND('1.1 과거인구'!#REF!/세대!E13,2)</f>
        <v>#REF!</v>
      </c>
      <c r="F28" s="9" t="e">
        <f>ROUND('1.1 과거인구'!#REF!/세대!F13,2)</f>
        <v>#REF!</v>
      </c>
      <c r="G28" s="10" t="e">
        <f>ROUND('1.1 과거인구'!#REF!/세대!G13,2)</f>
        <v>#REF!</v>
      </c>
      <c r="H28" s="15" t="e">
        <f t="shared" si="2"/>
        <v>#REF!</v>
      </c>
    </row>
    <row r="29" spans="1:8" ht="19.5" customHeight="1">
      <c r="A29" s="8" t="e">
        <f t="shared" si="3"/>
        <v>#REF!</v>
      </c>
      <c r="B29" s="9" t="e">
        <f>ROUND('1.1 과거인구'!#REF!/세대!B14,2)</f>
        <v>#REF!</v>
      </c>
      <c r="C29" s="9" t="e">
        <f>ROUND('1.1 과거인구'!#REF!/세대!C14,2)</f>
        <v>#REF!</v>
      </c>
      <c r="D29" s="9" t="e">
        <f>ROUND('1.1 과거인구'!#REF!/세대!D14,2)</f>
        <v>#REF!</v>
      </c>
      <c r="E29" s="9" t="e">
        <f>ROUND('1.1 과거인구'!#REF!/세대!E14,2)</f>
        <v>#REF!</v>
      </c>
      <c r="F29" s="9" t="e">
        <f>ROUND('1.1 과거인구'!#REF!/세대!F14,2)</f>
        <v>#REF!</v>
      </c>
      <c r="G29" s="10" t="e">
        <f>ROUND('1.1 과거인구'!#REF!/세대!G14,2)</f>
        <v>#REF!</v>
      </c>
      <c r="H29" s="15" t="e">
        <f t="shared" si="2"/>
        <v>#REF!</v>
      </c>
    </row>
    <row r="30" spans="1:8" ht="19.5" customHeight="1">
      <c r="A30" s="8" t="e">
        <f>A15</f>
        <v>#REF!</v>
      </c>
      <c r="B30" s="9" t="e">
        <f>ROUND('1.1 과거인구'!#REF!/세대!B15,2)</f>
        <v>#REF!</v>
      </c>
      <c r="C30" s="9" t="e">
        <f>ROUND('1.1 과거인구'!#REF!/세대!C15,2)</f>
        <v>#REF!</v>
      </c>
      <c r="D30" s="9" t="e">
        <f>ROUND('1.1 과거인구'!#REF!/세대!D15,2)</f>
        <v>#REF!</v>
      </c>
      <c r="E30" s="9" t="e">
        <f>ROUND('1.1 과거인구'!#REF!/세대!E15,2)</f>
        <v>#REF!</v>
      </c>
      <c r="F30" s="9" t="e">
        <f>ROUND('1.1 과거인구'!#REF!/세대!F15,2)</f>
        <v>#REF!</v>
      </c>
      <c r="G30" s="10" t="e">
        <f>ROUND('1.1 과거인구'!#REF!/세대!G15,2)</f>
        <v>#REF!</v>
      </c>
      <c r="H30" s="15" t="e">
        <f t="shared" si="2"/>
        <v>#REF!</v>
      </c>
    </row>
    <row r="31" spans="1:8" ht="19.5" customHeight="1">
      <c r="A31" s="20"/>
      <c r="B31" s="3"/>
      <c r="C31" s="3"/>
      <c r="D31" s="3"/>
      <c r="E31" s="3"/>
      <c r="F31" s="3"/>
      <c r="G31" s="3"/>
      <c r="H31" s="3"/>
    </row>
    <row r="32" spans="1:8" ht="19.5" customHeight="1">
      <c r="A32" s="21"/>
      <c r="B32" s="5"/>
      <c r="C32" s="5"/>
      <c r="D32" s="5"/>
      <c r="E32" s="5"/>
      <c r="F32" s="5"/>
      <c r="G32" s="5"/>
      <c r="H32" s="5"/>
    </row>
    <row r="33" spans="1:8" ht="19.5" customHeight="1">
      <c r="A33" s="21"/>
      <c r="B33" s="5"/>
      <c r="C33" s="5"/>
      <c r="D33" s="5"/>
      <c r="E33" s="5"/>
      <c r="F33" s="5"/>
      <c r="G33" s="5"/>
      <c r="H33" s="5"/>
    </row>
    <row r="34" spans="1:8" ht="19.5" customHeight="1">
      <c r="A34" s="21"/>
      <c r="B34" s="5"/>
      <c r="C34" s="5"/>
      <c r="D34" s="5"/>
      <c r="E34" s="5"/>
      <c r="F34" s="5"/>
      <c r="G34" s="5"/>
      <c r="H34" s="5"/>
    </row>
    <row r="35" spans="1:8" ht="19.5" customHeight="1">
      <c r="A35" s="21"/>
      <c r="B35" s="5"/>
      <c r="C35" s="5"/>
      <c r="D35" s="5"/>
      <c r="E35" s="5"/>
      <c r="F35" s="5"/>
      <c r="G35" s="5"/>
      <c r="H35" s="5"/>
    </row>
    <row r="36" spans="1:8" ht="19.5" customHeight="1">
      <c r="A36" s="21"/>
      <c r="B36" s="5"/>
      <c r="C36" s="5"/>
      <c r="D36" s="5"/>
      <c r="E36" s="5"/>
      <c r="F36" s="5"/>
      <c r="G36" s="5"/>
      <c r="H36" s="5"/>
    </row>
    <row r="37" spans="1:8" ht="19.5" customHeight="1">
      <c r="A37" s="21"/>
      <c r="B37" s="5"/>
      <c r="C37" s="5"/>
      <c r="D37" s="5"/>
      <c r="E37" s="5"/>
      <c r="F37" s="5"/>
      <c r="G37" s="5"/>
      <c r="H37" s="5"/>
    </row>
    <row r="38" spans="1:8" ht="19.5" customHeight="1">
      <c r="A38" s="7"/>
    </row>
    <row r="39" spans="1:8" ht="19.5" customHeight="1">
      <c r="A39" s="7"/>
    </row>
    <row r="40" spans="1:8" ht="19.5" customHeight="1">
      <c r="A40" s="7"/>
    </row>
    <row r="41" spans="1:8" ht="19.5" customHeight="1">
      <c r="A41" s="7"/>
    </row>
    <row r="42" spans="1:8" ht="19.5" customHeight="1">
      <c r="A42" s="7"/>
    </row>
    <row r="43" spans="1:8" ht="19.5" customHeight="1">
      <c r="A43" s="7"/>
    </row>
    <row r="44" spans="1:8" ht="19.5" customHeight="1">
      <c r="A44" s="7"/>
    </row>
    <row r="45" spans="1:8" ht="19.5" customHeight="1">
      <c r="A45" s="7"/>
    </row>
    <row r="46" spans="1:8" ht="19.5" customHeight="1">
      <c r="A46" s="7"/>
    </row>
    <row r="47" spans="1:8" ht="19.5" customHeight="1">
      <c r="A47" s="7"/>
    </row>
    <row r="48" spans="1:8" ht="19.5" customHeight="1">
      <c r="A48" s="7"/>
    </row>
    <row r="49" spans="1:1" ht="19.5" customHeight="1">
      <c r="A49" s="7"/>
    </row>
    <row r="50" spans="1:1" ht="19.5" customHeight="1">
      <c r="A50" s="7"/>
    </row>
    <row r="51" spans="1:1" ht="19.5" customHeight="1">
      <c r="A51" s="7"/>
    </row>
    <row r="52" spans="1:1" ht="19.5" customHeight="1">
      <c r="A52" s="7"/>
    </row>
    <row r="53" spans="1:1" ht="19.5" customHeight="1">
      <c r="A53" s="7"/>
    </row>
    <row r="54" spans="1:1" ht="19.5" customHeight="1">
      <c r="A54" s="7"/>
    </row>
    <row r="55" spans="1:1" ht="19.5" customHeight="1">
      <c r="A55" s="7"/>
    </row>
    <row r="56" spans="1:1" ht="19.5" customHeight="1">
      <c r="A56" s="7"/>
    </row>
  </sheetData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1.1 과거인구</vt:lpstr>
      <vt:lpstr>1.2 인구증가율</vt:lpstr>
      <vt:lpstr>1.3 세대현황</vt:lpstr>
      <vt:lpstr>1.4 인구추이,인구이동,인구동태</vt:lpstr>
      <vt:lpstr>세대</vt:lpstr>
      <vt:lpstr>...............................</vt:lpstr>
      <vt:lpstr>'1.1 과거인구'!Print_Area</vt:lpstr>
      <vt:lpstr>'1.2 인구증가율'!Print_Area</vt:lpstr>
      <vt:lpstr>'1.3 세대현황'!Print_Area</vt:lpstr>
      <vt:lpstr>'1.4 인구추이,인구이동,인구동태'!Print_Area</vt:lpstr>
      <vt:lpstr>세대!Print_Area</vt:lpstr>
    </vt:vector>
  </TitlesOfParts>
  <Company>주)한국종합기술개발공사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장영수</dc:creator>
  <cp:lastModifiedBy>124311</cp:lastModifiedBy>
  <cp:lastPrinted>2016-01-06T04:06:04Z</cp:lastPrinted>
  <dcterms:created xsi:type="dcterms:W3CDTF">2003-11-24T05:20:16Z</dcterms:created>
  <dcterms:modified xsi:type="dcterms:W3CDTF">2016-05-25T06:45:11Z</dcterms:modified>
</cp:coreProperties>
</file>