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현재_통합_문서" defaultThemeVersion="124226"/>
  <bookViews>
    <workbookView xWindow="9045" yWindow="315" windowWidth="9960" windowHeight="11700" tabRatio="848"/>
  </bookViews>
  <sheets>
    <sheet name="1.2.생잔모형산출결과" sheetId="7" r:id="rId1"/>
    <sheet name="생잔모형법 산출(경상북도)" sheetId="39" r:id="rId2"/>
    <sheet name="생잔모형법 산출(김천시)" sheetId="33" r:id="rId3"/>
    <sheet name="사망률추계값" sheetId="2" r:id="rId4"/>
    <sheet name="여성출산율,출생성비" sheetId="6" r:id="rId5"/>
    <sheet name="---" sheetId="38" r:id="rId6"/>
    <sheet name="읍면동 성별현황" sheetId="31" r:id="rId7"/>
    <sheet name="연령별 인구현황(경상북도)" sheetId="40" r:id="rId8"/>
    <sheet name="연령별 인구현황(김천시)" sheetId="29" r:id="rId9"/>
    <sheet name="연령별 출산율" sheetId="32" r:id="rId10"/>
    <sheet name="시도별 생명표" sheetId="35" r:id="rId11"/>
    <sheet name="연령별 시도추계인구" sheetId="44" r:id="rId12"/>
  </sheets>
  <definedNames>
    <definedName name="_xlnm.Print_Area" localSheetId="0">'1.2.생잔모형산출결과'!$A$1:$G$36</definedName>
    <definedName name="_xlnm.Print_Area" localSheetId="3">사망률추계값!$A$1:$K$56</definedName>
    <definedName name="_xlnm.Print_Area" localSheetId="10">'시도별 생명표'!$A$1:$AG$60</definedName>
    <definedName name="_xlnm.Print_Area" localSheetId="4">'여성출산율,출생성비'!$A$1:$F$21</definedName>
    <definedName name="_xlnm.Print_Area" localSheetId="7">'연령별 인구현황(경상북도)'!$A$1:$J$27</definedName>
    <definedName name="_xlnm.Print_Area" localSheetId="8">'연령별 인구현황(김천시)'!$A$1:$J$27</definedName>
    <definedName name="_xlnm.Print_Area" localSheetId="6">'읍면동 성별현황'!$A$1:$J$28</definedName>
    <definedName name="_xlnm.Print_Titles" localSheetId="1">'생잔모형법 산출(경상북도)'!$1:$3</definedName>
    <definedName name="_xlnm.Print_Titles" localSheetId="2">'생잔모형법 산출(김천시)'!$1:$3</definedName>
  </definedNames>
  <calcPr calcId="125725"/>
</workbook>
</file>

<file path=xl/calcChain.xml><?xml version="1.0" encoding="utf-8"?>
<calcChain xmlns="http://schemas.openxmlformats.org/spreadsheetml/2006/main">
  <c r="C4" i="7"/>
  <c r="C7"/>
  <c r="C6" i="33" l="1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6" i="39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G4" i="7"/>
  <c r="F4"/>
  <c r="E4"/>
  <c r="D4"/>
  <c r="C36"/>
  <c r="C35"/>
  <c r="C34"/>
  <c r="C33"/>
  <c r="C32"/>
  <c r="C31"/>
  <c r="C30"/>
  <c r="C29"/>
  <c r="C28"/>
  <c r="C27"/>
  <c r="C26"/>
  <c r="C25"/>
  <c r="C24"/>
  <c r="C23"/>
  <c r="C22"/>
  <c r="C20"/>
  <c r="C19"/>
  <c r="C18"/>
  <c r="C17"/>
  <c r="C16"/>
  <c r="C15"/>
  <c r="C14"/>
  <c r="C27" i="2" l="1"/>
  <c r="B27"/>
  <c r="B55" s="1"/>
  <c r="C26"/>
  <c r="B26"/>
  <c r="C25"/>
  <c r="B25"/>
  <c r="C24"/>
  <c r="C52" s="1"/>
  <c r="B24"/>
  <c r="C23"/>
  <c r="B23"/>
  <c r="C22"/>
  <c r="B22"/>
  <c r="C21"/>
  <c r="C49" s="1"/>
  <c r="B21"/>
  <c r="C20"/>
  <c r="B20"/>
  <c r="B48" s="1"/>
  <c r="C19"/>
  <c r="B19"/>
  <c r="B47" s="1"/>
  <c r="C18"/>
  <c r="B18"/>
  <c r="C17"/>
  <c r="C45" s="1"/>
  <c r="B17"/>
  <c r="C16"/>
  <c r="C44" s="1"/>
  <c r="B16"/>
  <c r="C15"/>
  <c r="B15"/>
  <c r="C14"/>
  <c r="B14"/>
  <c r="C13"/>
  <c r="C41" s="1"/>
  <c r="B13"/>
  <c r="C12"/>
  <c r="B12"/>
  <c r="B40" s="1"/>
  <c r="C11"/>
  <c r="B11"/>
  <c r="B39" s="1"/>
  <c r="C10"/>
  <c r="B10"/>
  <c r="C9"/>
  <c r="C37" s="1"/>
  <c r="B9"/>
  <c r="C8"/>
  <c r="C36" s="1"/>
  <c r="B8"/>
  <c r="C7"/>
  <c r="B7"/>
  <c r="C6"/>
  <c r="C34" s="1"/>
  <c r="B6"/>
  <c r="B36"/>
  <c r="B37"/>
  <c r="C40"/>
  <c r="B41"/>
  <c r="B44"/>
  <c r="B45"/>
  <c r="C48"/>
  <c r="B49"/>
  <c r="B52"/>
  <c r="B53"/>
  <c r="C53"/>
  <c r="B34"/>
  <c r="B35"/>
  <c r="C35"/>
  <c r="B38"/>
  <c r="C38"/>
  <c r="C39"/>
  <c r="B42"/>
  <c r="C42"/>
  <c r="B43"/>
  <c r="C43"/>
  <c r="B46"/>
  <c r="C46"/>
  <c r="C47"/>
  <c r="B50"/>
  <c r="C50"/>
  <c r="B51"/>
  <c r="C51"/>
  <c r="B54"/>
  <c r="C54"/>
  <c r="C55"/>
  <c r="H12" i="31" l="1"/>
  <c r="E12"/>
  <c r="D12"/>
  <c r="C12"/>
  <c r="B12" s="1"/>
  <c r="F12" i="6" l="1"/>
  <c r="I90" i="33" s="1"/>
  <c r="E12" i="6"/>
  <c r="I65" i="39" s="1"/>
  <c r="D12" i="6"/>
  <c r="I40" i="39" s="1"/>
  <c r="C12" i="6"/>
  <c r="F11"/>
  <c r="E11"/>
  <c r="I64" i="39" s="1"/>
  <c r="D11" i="6"/>
  <c r="I39" i="39" s="1"/>
  <c r="K39" s="1"/>
  <c r="C11" i="6"/>
  <c r="I14" i="39" s="1"/>
  <c r="F10" i="6"/>
  <c r="I88" i="39" s="1"/>
  <c r="E10" i="6"/>
  <c r="D10"/>
  <c r="C10"/>
  <c r="I13" i="39" s="1"/>
  <c r="F9" i="6"/>
  <c r="I87" i="33" s="1"/>
  <c r="E9" i="6"/>
  <c r="I62" i="33" s="1"/>
  <c r="D9" i="6"/>
  <c r="I37" i="33" s="1"/>
  <c r="I37" i="39"/>
  <c r="C9" i="6"/>
  <c r="F8"/>
  <c r="E8"/>
  <c r="D8"/>
  <c r="I36" i="39" s="1"/>
  <c r="C8" i="6"/>
  <c r="I11" i="39" s="1"/>
  <c r="F7" i="6"/>
  <c r="E7"/>
  <c r="I60" i="39" s="1"/>
  <c r="D7" i="6"/>
  <c r="I35" i="39" s="1"/>
  <c r="C7" i="6"/>
  <c r="I10" i="33" s="1"/>
  <c r="F6" i="6"/>
  <c r="I84" i="39" s="1"/>
  <c r="E6" i="6"/>
  <c r="D6"/>
  <c r="C6"/>
  <c r="I9" i="33" s="1"/>
  <c r="I9" i="39"/>
  <c r="B6" i="6"/>
  <c r="B12"/>
  <c r="B11"/>
  <c r="B10"/>
  <c r="B9"/>
  <c r="B8"/>
  <c r="B7"/>
  <c r="H26" i="40"/>
  <c r="E26"/>
  <c r="D26"/>
  <c r="C26"/>
  <c r="B26" s="1"/>
  <c r="H25"/>
  <c r="E25"/>
  <c r="D25"/>
  <c r="C25"/>
  <c r="H24"/>
  <c r="E24"/>
  <c r="D24"/>
  <c r="C24"/>
  <c r="H23"/>
  <c r="E23"/>
  <c r="D23"/>
  <c r="C23"/>
  <c r="B23" s="1"/>
  <c r="H22"/>
  <c r="E22"/>
  <c r="D22"/>
  <c r="C22"/>
  <c r="B22" s="1"/>
  <c r="H21"/>
  <c r="E21"/>
  <c r="D21"/>
  <c r="C21"/>
  <c r="H20"/>
  <c r="E20"/>
  <c r="D20"/>
  <c r="C20"/>
  <c r="H19"/>
  <c r="E19"/>
  <c r="D19"/>
  <c r="C19"/>
  <c r="H18"/>
  <c r="E18"/>
  <c r="D18"/>
  <c r="C18"/>
  <c r="H17"/>
  <c r="E17"/>
  <c r="D17"/>
  <c r="C17"/>
  <c r="B17" s="1"/>
  <c r="H16"/>
  <c r="E16"/>
  <c r="D16"/>
  <c r="C16"/>
  <c r="H15"/>
  <c r="E15"/>
  <c r="D15"/>
  <c r="C15"/>
  <c r="H14"/>
  <c r="E14"/>
  <c r="D14"/>
  <c r="C14"/>
  <c r="H13"/>
  <c r="E13"/>
  <c r="D13"/>
  <c r="C13"/>
  <c r="B13" s="1"/>
  <c r="H12"/>
  <c r="E12"/>
  <c r="D12"/>
  <c r="C12"/>
  <c r="H11"/>
  <c r="E11"/>
  <c r="D11"/>
  <c r="C11"/>
  <c r="B11" s="1"/>
  <c r="H10"/>
  <c r="E10"/>
  <c r="D10"/>
  <c r="C10"/>
  <c r="B10" s="1"/>
  <c r="H9"/>
  <c r="E9"/>
  <c r="D9"/>
  <c r="C9"/>
  <c r="H8"/>
  <c r="E8"/>
  <c r="D8"/>
  <c r="C8"/>
  <c r="H7"/>
  <c r="H5" s="1"/>
  <c r="E7"/>
  <c r="D7"/>
  <c r="C7"/>
  <c r="H6"/>
  <c r="E6"/>
  <c r="D6"/>
  <c r="C6"/>
  <c r="B6" s="1"/>
  <c r="J5"/>
  <c r="I5"/>
  <c r="G5"/>
  <c r="F5"/>
  <c r="AF79" i="39"/>
  <c r="AD79"/>
  <c r="AC79"/>
  <c r="G65"/>
  <c r="AF54"/>
  <c r="B79" s="1"/>
  <c r="AD54"/>
  <c r="AC54"/>
  <c r="AF29"/>
  <c r="B54" s="1"/>
  <c r="AD29"/>
  <c r="AC29"/>
  <c r="AF4"/>
  <c r="B29"/>
  <c r="AD4"/>
  <c r="AC4"/>
  <c r="K27" i="2"/>
  <c r="K55" s="1"/>
  <c r="K26"/>
  <c r="K54" s="1"/>
  <c r="Y100" i="39" s="1"/>
  <c r="K25" i="2"/>
  <c r="K53"/>
  <c r="Y99" i="33" s="1"/>
  <c r="K24" i="2"/>
  <c r="K52" s="1"/>
  <c r="K23"/>
  <c r="K51" s="1"/>
  <c r="Y97" i="33" s="1"/>
  <c r="K22" i="2"/>
  <c r="K50" s="1"/>
  <c r="K21"/>
  <c r="K49" s="1"/>
  <c r="K20"/>
  <c r="K48" s="1"/>
  <c r="Y94" i="33" s="1"/>
  <c r="K19" i="2"/>
  <c r="K47" s="1"/>
  <c r="Y93" i="33" s="1"/>
  <c r="K18" i="2"/>
  <c r="K46" s="1"/>
  <c r="Y92" i="33" s="1"/>
  <c r="K17" i="2"/>
  <c r="K45" s="1"/>
  <c r="K16"/>
  <c r="K44" s="1"/>
  <c r="Y90" i="33" s="1"/>
  <c r="K15" i="2"/>
  <c r="K43" s="1"/>
  <c r="K14"/>
  <c r="K42" s="1"/>
  <c r="K13"/>
  <c r="K41" s="1"/>
  <c r="K12"/>
  <c r="K40" s="1"/>
  <c r="K11"/>
  <c r="K39" s="1"/>
  <c r="K10"/>
  <c r="K38" s="1"/>
  <c r="Y84" i="39" s="1"/>
  <c r="K9" i="2"/>
  <c r="K37" s="1"/>
  <c r="Y83" i="39" s="1"/>
  <c r="K8" i="2"/>
  <c r="K36" s="1"/>
  <c r="K7"/>
  <c r="K35" s="1"/>
  <c r="Y81" i="39" s="1"/>
  <c r="K6" i="2"/>
  <c r="Q81" i="39" s="1"/>
  <c r="J27" i="2"/>
  <c r="J55" s="1"/>
  <c r="J26"/>
  <c r="J54" s="1"/>
  <c r="J25"/>
  <c r="J53" s="1"/>
  <c r="J24"/>
  <c r="J52"/>
  <c r="X98" i="33" s="1"/>
  <c r="J23" i="2"/>
  <c r="J51" s="1"/>
  <c r="X97" i="33" s="1"/>
  <c r="J22" i="2"/>
  <c r="J50" s="1"/>
  <c r="J21"/>
  <c r="J49"/>
  <c r="X95" i="33" s="1"/>
  <c r="J20" i="2"/>
  <c r="J48" s="1"/>
  <c r="J19"/>
  <c r="J47" s="1"/>
  <c r="J18"/>
  <c r="J46"/>
  <c r="J17"/>
  <c r="J45" s="1"/>
  <c r="J16"/>
  <c r="J44" s="1"/>
  <c r="J15"/>
  <c r="J43" s="1"/>
  <c r="X89" i="33" s="1"/>
  <c r="J14" i="2"/>
  <c r="J42" s="1"/>
  <c r="X88" i="39" s="1"/>
  <c r="J13" i="2"/>
  <c r="J41" s="1"/>
  <c r="J12"/>
  <c r="J40" s="1"/>
  <c r="J11"/>
  <c r="J39" s="1"/>
  <c r="J10"/>
  <c r="J38" s="1"/>
  <c r="X84" i="33" s="1"/>
  <c r="J9" i="2"/>
  <c r="J37" s="1"/>
  <c r="X83" i="33" s="1"/>
  <c r="J8" i="2"/>
  <c r="J36" s="1"/>
  <c r="J7"/>
  <c r="J35" s="1"/>
  <c r="X81" i="39" s="1"/>
  <c r="J6" i="2"/>
  <c r="P81" i="33" s="1"/>
  <c r="J34" i="2"/>
  <c r="F19" i="6"/>
  <c r="F20" s="1"/>
  <c r="I40" i="33"/>
  <c r="J5" i="31"/>
  <c r="I5"/>
  <c r="G5"/>
  <c r="F5"/>
  <c r="H14"/>
  <c r="H15"/>
  <c r="H16"/>
  <c r="H17"/>
  <c r="H18"/>
  <c r="H19"/>
  <c r="H20"/>
  <c r="H21"/>
  <c r="H22"/>
  <c r="H23"/>
  <c r="H24"/>
  <c r="H25"/>
  <c r="H26"/>
  <c r="H27"/>
  <c r="H6"/>
  <c r="H7"/>
  <c r="H8"/>
  <c r="H9"/>
  <c r="H10"/>
  <c r="H11"/>
  <c r="H13"/>
  <c r="F7" i="2"/>
  <c r="F35" s="1"/>
  <c r="X31" i="39" s="1"/>
  <c r="G7" i="2"/>
  <c r="G35" s="1"/>
  <c r="Y31" i="39" s="1"/>
  <c r="H7" i="2"/>
  <c r="H35" s="1"/>
  <c r="I7"/>
  <c r="I35" s="1"/>
  <c r="Y56" i="39" s="1"/>
  <c r="F8" i="2"/>
  <c r="F36" s="1"/>
  <c r="X32" i="39" s="1"/>
  <c r="G8" i="2"/>
  <c r="G36" s="1"/>
  <c r="Y32" i="39" s="1"/>
  <c r="H8" i="2"/>
  <c r="H36" s="1"/>
  <c r="I8"/>
  <c r="I36" s="1"/>
  <c r="Y57" i="39" s="1"/>
  <c r="F9" i="2"/>
  <c r="F37" s="1"/>
  <c r="G9"/>
  <c r="G37" s="1"/>
  <c r="Y33" i="33" s="1"/>
  <c r="H9" i="2"/>
  <c r="H37" s="1"/>
  <c r="I9"/>
  <c r="I37"/>
  <c r="Y58" i="39" s="1"/>
  <c r="F10" i="2"/>
  <c r="F38" s="1"/>
  <c r="X34" i="39" s="1"/>
  <c r="G10" i="2"/>
  <c r="G38" s="1"/>
  <c r="Y34" i="33" s="1"/>
  <c r="H10" i="2"/>
  <c r="H38" s="1"/>
  <c r="I10"/>
  <c r="F11"/>
  <c r="F39" s="1"/>
  <c r="X35" i="33" s="1"/>
  <c r="G11" i="2"/>
  <c r="G39" s="1"/>
  <c r="Y35" i="39" s="1"/>
  <c r="H11" i="2"/>
  <c r="H39" s="1"/>
  <c r="I11"/>
  <c r="I39" s="1"/>
  <c r="F12"/>
  <c r="F40" s="1"/>
  <c r="X36" i="39" s="1"/>
  <c r="G12" i="2"/>
  <c r="G40" s="1"/>
  <c r="H12"/>
  <c r="H40" s="1"/>
  <c r="X61" i="39" s="1"/>
  <c r="I12" i="2"/>
  <c r="I40" s="1"/>
  <c r="F13"/>
  <c r="F41" s="1"/>
  <c r="G13"/>
  <c r="G41" s="1"/>
  <c r="H13"/>
  <c r="H41"/>
  <c r="X62" i="33" s="1"/>
  <c r="I13" i="2"/>
  <c r="I41" s="1"/>
  <c r="F14"/>
  <c r="F42" s="1"/>
  <c r="G14"/>
  <c r="G42" s="1"/>
  <c r="Y38" i="33" s="1"/>
  <c r="H14" i="2"/>
  <c r="H42" s="1"/>
  <c r="I14"/>
  <c r="I42"/>
  <c r="Y63" i="39" s="1"/>
  <c r="Y63" i="33"/>
  <c r="F15" i="2"/>
  <c r="F43" s="1"/>
  <c r="G15"/>
  <c r="G43" s="1"/>
  <c r="Y39" i="33" s="1"/>
  <c r="H15" i="2"/>
  <c r="H43" s="1"/>
  <c r="I15"/>
  <c r="I43" s="1"/>
  <c r="F16"/>
  <c r="F44" s="1"/>
  <c r="X40" i="39" s="1"/>
  <c r="G16" i="2"/>
  <c r="G44" s="1"/>
  <c r="Y40" i="39" s="1"/>
  <c r="H16" i="2"/>
  <c r="H44"/>
  <c r="I16"/>
  <c r="I44" s="1"/>
  <c r="Y65" i="33" s="1"/>
  <c r="F17" i="2"/>
  <c r="F45" s="1"/>
  <c r="X41" i="39" s="1"/>
  <c r="G17" i="2"/>
  <c r="H17"/>
  <c r="H45"/>
  <c r="I17"/>
  <c r="I45" s="1"/>
  <c r="F18"/>
  <c r="F46" s="1"/>
  <c r="G18"/>
  <c r="G46" s="1"/>
  <c r="Y42" i="33" s="1"/>
  <c r="H18" i="2"/>
  <c r="H46" s="1"/>
  <c r="X67" i="33" s="1"/>
  <c r="I18" i="2"/>
  <c r="I46" s="1"/>
  <c r="F19"/>
  <c r="F47" s="1"/>
  <c r="X43" i="39" s="1"/>
  <c r="G19" i="2"/>
  <c r="G47" s="1"/>
  <c r="H19"/>
  <c r="H47"/>
  <c r="I19"/>
  <c r="I47" s="1"/>
  <c r="Y68" i="39" s="1"/>
  <c r="F20" i="2"/>
  <c r="F48" s="1"/>
  <c r="G20"/>
  <c r="G48" s="1"/>
  <c r="H20"/>
  <c r="H48" s="1"/>
  <c r="X69" i="39" s="1"/>
  <c r="I20" i="2"/>
  <c r="I48" s="1"/>
  <c r="F21"/>
  <c r="F49" s="1"/>
  <c r="G21"/>
  <c r="G49" s="1"/>
  <c r="H21"/>
  <c r="H49" s="1"/>
  <c r="I21"/>
  <c r="I49" s="1"/>
  <c r="Y70" i="39" s="1"/>
  <c r="F22" i="2"/>
  <c r="F50" s="1"/>
  <c r="G22"/>
  <c r="G50" s="1"/>
  <c r="Y46" i="33" s="1"/>
  <c r="H22" i="2"/>
  <c r="H50" s="1"/>
  <c r="X71" i="33" s="1"/>
  <c r="X71" i="39"/>
  <c r="I22" i="2"/>
  <c r="I50" s="1"/>
  <c r="F23"/>
  <c r="F51" s="1"/>
  <c r="G23"/>
  <c r="G51" s="1"/>
  <c r="H23"/>
  <c r="H51" s="1"/>
  <c r="I23"/>
  <c r="I51" s="1"/>
  <c r="F24"/>
  <c r="F52" s="1"/>
  <c r="X48" i="33" s="1"/>
  <c r="X48" i="39"/>
  <c r="G24" i="2"/>
  <c r="G52" s="1"/>
  <c r="Y48" i="39" s="1"/>
  <c r="H24" i="2"/>
  <c r="H52" s="1"/>
  <c r="I24"/>
  <c r="I52" s="1"/>
  <c r="F25"/>
  <c r="F53" s="1"/>
  <c r="X49" i="39" s="1"/>
  <c r="G25" i="2"/>
  <c r="G53" s="1"/>
  <c r="H25"/>
  <c r="H53" s="1"/>
  <c r="I25"/>
  <c r="I53" s="1"/>
  <c r="F26"/>
  <c r="F54" s="1"/>
  <c r="G26"/>
  <c r="G54" s="1"/>
  <c r="Y50" i="33" s="1"/>
  <c r="H26" i="2"/>
  <c r="H54" s="1"/>
  <c r="I26"/>
  <c r="I54" s="1"/>
  <c r="F27"/>
  <c r="F55" s="1"/>
  <c r="X51" i="39" s="1"/>
  <c r="G27" i="2"/>
  <c r="G55"/>
  <c r="Y51" i="33" s="1"/>
  <c r="H27" i="2"/>
  <c r="H55" s="1"/>
  <c r="I27"/>
  <c r="I55" s="1"/>
  <c r="I6"/>
  <c r="Q56" i="39" s="1"/>
  <c r="H6" i="2"/>
  <c r="P56" i="33" s="1"/>
  <c r="G6" i="2"/>
  <c r="Q31" i="33" s="1"/>
  <c r="F6" i="2"/>
  <c r="P31" i="39"/>
  <c r="D7" i="2"/>
  <c r="D35" s="1"/>
  <c r="E7"/>
  <c r="E35" s="1"/>
  <c r="Y6" i="33" s="1"/>
  <c r="D8" i="2"/>
  <c r="D36" s="1"/>
  <c r="X7" i="33" s="1"/>
  <c r="E8" i="2"/>
  <c r="E36" s="1"/>
  <c r="Y7" i="33" s="1"/>
  <c r="D9" i="2"/>
  <c r="D37" s="1"/>
  <c r="E9"/>
  <c r="E37" s="1"/>
  <c r="D10"/>
  <c r="D38" s="1"/>
  <c r="X9" i="39" s="1"/>
  <c r="E10" i="2"/>
  <c r="E38" s="1"/>
  <c r="D11"/>
  <c r="D39" s="1"/>
  <c r="X10" i="39" s="1"/>
  <c r="E11" i="2"/>
  <c r="E39" s="1"/>
  <c r="D12"/>
  <c r="D40" s="1"/>
  <c r="E12"/>
  <c r="E40"/>
  <c r="Y11" i="33" s="1"/>
  <c r="D13" i="2"/>
  <c r="D41" s="1"/>
  <c r="X12" i="39" s="1"/>
  <c r="E13" i="2"/>
  <c r="E41" s="1"/>
  <c r="Y12" i="33" s="1"/>
  <c r="D14" i="2"/>
  <c r="D42" s="1"/>
  <c r="E14"/>
  <c r="E42" s="1"/>
  <c r="D15"/>
  <c r="D43" s="1"/>
  <c r="E15"/>
  <c r="E43" s="1"/>
  <c r="Y14" i="39" s="1"/>
  <c r="D16" i="2"/>
  <c r="D44" s="1"/>
  <c r="X15" i="39" s="1"/>
  <c r="E16" i="2"/>
  <c r="E44"/>
  <c r="D17"/>
  <c r="D45" s="1"/>
  <c r="X16" i="39" s="1"/>
  <c r="E17" i="2"/>
  <c r="E45" s="1"/>
  <c r="Y16" i="39" s="1"/>
  <c r="D18" i="2"/>
  <c r="D46" s="1"/>
  <c r="X17" i="39" s="1"/>
  <c r="E18" i="2"/>
  <c r="E46" s="1"/>
  <c r="D19"/>
  <c r="D47" s="1"/>
  <c r="E19"/>
  <c r="E47" s="1"/>
  <c r="D20"/>
  <c r="D48" s="1"/>
  <c r="E20"/>
  <c r="E48" s="1"/>
  <c r="Y19" i="33" s="1"/>
  <c r="D21" i="2"/>
  <c r="D49" s="1"/>
  <c r="E21"/>
  <c r="E49" s="1"/>
  <c r="Y20" i="33" s="1"/>
  <c r="D22" i="2"/>
  <c r="D50" s="1"/>
  <c r="E22"/>
  <c r="E50"/>
  <c r="Y21" i="39" s="1"/>
  <c r="D23" i="2"/>
  <c r="D51"/>
  <c r="X22" i="33" s="1"/>
  <c r="E23" i="2"/>
  <c r="E51" s="1"/>
  <c r="D24"/>
  <c r="D52" s="1"/>
  <c r="X23" i="39" s="1"/>
  <c r="E24" i="2"/>
  <c r="E52" s="1"/>
  <c r="D25"/>
  <c r="D53" s="1"/>
  <c r="E25"/>
  <c r="E53" s="1"/>
  <c r="D26"/>
  <c r="D54" s="1"/>
  <c r="X25" i="33" s="1"/>
  <c r="E26" i="2"/>
  <c r="E54" s="1"/>
  <c r="D27"/>
  <c r="D55" s="1"/>
  <c r="E27"/>
  <c r="E55" s="1"/>
  <c r="Y26" i="39" s="1"/>
  <c r="E6" i="2"/>
  <c r="Q6" i="39" s="1"/>
  <c r="D6" i="2"/>
  <c r="B19" i="6"/>
  <c r="C19"/>
  <c r="G14" i="39" s="1"/>
  <c r="G11" i="33"/>
  <c r="D19" i="6"/>
  <c r="E19"/>
  <c r="G85" i="39" s="1"/>
  <c r="G63" i="33"/>
  <c r="I38" i="2"/>
  <c r="Y59" i="33" s="1"/>
  <c r="G45" i="2"/>
  <c r="Y41" i="39" s="1"/>
  <c r="Y41" i="33"/>
  <c r="I11"/>
  <c r="C14" i="31"/>
  <c r="C15"/>
  <c r="C16"/>
  <c r="C17"/>
  <c r="C18"/>
  <c r="C19"/>
  <c r="C20"/>
  <c r="C21"/>
  <c r="C22"/>
  <c r="C23"/>
  <c r="C24"/>
  <c r="C25"/>
  <c r="C26"/>
  <c r="C27"/>
  <c r="C6"/>
  <c r="C7"/>
  <c r="C8"/>
  <c r="C9"/>
  <c r="C10"/>
  <c r="C11"/>
  <c r="C13"/>
  <c r="D14"/>
  <c r="D15"/>
  <c r="D16"/>
  <c r="D17"/>
  <c r="D18"/>
  <c r="D19"/>
  <c r="D20"/>
  <c r="D21"/>
  <c r="D22"/>
  <c r="D23"/>
  <c r="D24"/>
  <c r="D25"/>
  <c r="D26"/>
  <c r="D27"/>
  <c r="D6"/>
  <c r="D7"/>
  <c r="D8"/>
  <c r="D9"/>
  <c r="D10"/>
  <c r="D11"/>
  <c r="D13"/>
  <c r="E11"/>
  <c r="E10"/>
  <c r="E9"/>
  <c r="E8"/>
  <c r="E7"/>
  <c r="E6"/>
  <c r="E27"/>
  <c r="E26"/>
  <c r="E25"/>
  <c r="E24"/>
  <c r="E23"/>
  <c r="E22"/>
  <c r="E21"/>
  <c r="E20"/>
  <c r="E19"/>
  <c r="E18"/>
  <c r="E17"/>
  <c r="E16"/>
  <c r="E15"/>
  <c r="E14"/>
  <c r="E13"/>
  <c r="H26" i="29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F5"/>
  <c r="G5"/>
  <c r="I5"/>
  <c r="J5"/>
  <c r="E25"/>
  <c r="D25"/>
  <c r="C25"/>
  <c r="E24"/>
  <c r="D24"/>
  <c r="C24"/>
  <c r="B24" s="1"/>
  <c r="E23"/>
  <c r="D23"/>
  <c r="C23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B21" s="1"/>
  <c r="D21"/>
  <c r="C22"/>
  <c r="D22"/>
  <c r="C26"/>
  <c r="D26"/>
  <c r="D6"/>
  <c r="C6"/>
  <c r="E7"/>
  <c r="E8"/>
  <c r="E9"/>
  <c r="E10"/>
  <c r="E11"/>
  <c r="E12"/>
  <c r="E13"/>
  <c r="E14"/>
  <c r="E15"/>
  <c r="E16"/>
  <c r="E17"/>
  <c r="E18"/>
  <c r="E19"/>
  <c r="E20"/>
  <c r="E21"/>
  <c r="E22"/>
  <c r="E26"/>
  <c r="E6"/>
  <c r="B29" i="33"/>
  <c r="B11" i="29"/>
  <c r="B54" i="33"/>
  <c r="B79"/>
  <c r="G34"/>
  <c r="G38"/>
  <c r="Q56"/>
  <c r="Q6"/>
  <c r="Y83"/>
  <c r="Y16"/>
  <c r="X10"/>
  <c r="G39" i="39"/>
  <c r="G36"/>
  <c r="G34"/>
  <c r="G40"/>
  <c r="G35"/>
  <c r="G37"/>
  <c r="D20" i="6"/>
  <c r="G37" i="33"/>
  <c r="G35"/>
  <c r="G38" i="39"/>
  <c r="G40" i="33"/>
  <c r="J40" s="1"/>
  <c r="G39"/>
  <c r="G36"/>
  <c r="X17"/>
  <c r="Y65" i="39"/>
  <c r="G59"/>
  <c r="G84" i="33"/>
  <c r="X41"/>
  <c r="X84" i="39"/>
  <c r="Y6"/>
  <c r="X31" i="33"/>
  <c r="Y101" i="39"/>
  <c r="Y101" i="33"/>
  <c r="G90" i="39"/>
  <c r="I88" i="33"/>
  <c r="I90" i="39"/>
  <c r="G9"/>
  <c r="H34"/>
  <c r="H37"/>
  <c r="H40"/>
  <c r="H39" i="33"/>
  <c r="H36"/>
  <c r="H39" i="39"/>
  <c r="H35"/>
  <c r="H40" i="33"/>
  <c r="K40"/>
  <c r="H38" i="39"/>
  <c r="H38" i="33"/>
  <c r="H34"/>
  <c r="H36" i="39"/>
  <c r="H35" i="33"/>
  <c r="H37"/>
  <c r="I62" i="39" l="1"/>
  <c r="Y44" i="33"/>
  <c r="Y44" i="39"/>
  <c r="Y71"/>
  <c r="Y71" i="33"/>
  <c r="X50" i="39"/>
  <c r="X50" i="33"/>
  <c r="Y10" i="39"/>
  <c r="Y10" i="33"/>
  <c r="Y90" i="39"/>
  <c r="Y12"/>
  <c r="Y70" i="33"/>
  <c r="X12"/>
  <c r="Y84"/>
  <c r="Y35"/>
  <c r="Y58"/>
  <c r="Y97" i="39"/>
  <c r="X40" i="33"/>
  <c r="X62" i="39"/>
  <c r="Y26" i="33"/>
  <c r="Y48"/>
  <c r="X22" i="39"/>
  <c r="Y56" i="33"/>
  <c r="X46" i="39"/>
  <c r="X46" i="33"/>
  <c r="X75" i="39"/>
  <c r="X75" i="33"/>
  <c r="Y89" i="39"/>
  <c r="Y89" i="33"/>
  <c r="X60"/>
  <c r="X60" i="39"/>
  <c r="X95"/>
  <c r="Y81" i="33"/>
  <c r="X43"/>
  <c r="Y57"/>
  <c r="Y11" i="39"/>
  <c r="AB12" s="1"/>
  <c r="AH12" s="1"/>
  <c r="D37" s="1"/>
  <c r="Y20"/>
  <c r="Y7"/>
  <c r="I34" i="2"/>
  <c r="Q31" i="39"/>
  <c r="O31" s="1"/>
  <c r="Y100" i="33"/>
  <c r="Y38" i="39"/>
  <c r="X97"/>
  <c r="X51" i="33"/>
  <c r="X15"/>
  <c r="P81" i="39"/>
  <c r="O81" s="1"/>
  <c r="P56"/>
  <c r="O56" s="1"/>
  <c r="Y31" i="33"/>
  <c r="X9"/>
  <c r="Y50" i="39"/>
  <c r="X88" i="33"/>
  <c r="Y92" i="39"/>
  <c r="B24" i="31"/>
  <c r="B25"/>
  <c r="B17"/>
  <c r="B8"/>
  <c r="B11"/>
  <c r="AB22" i="39"/>
  <c r="AH22" s="1"/>
  <c r="D47" s="1"/>
  <c r="B7" i="40"/>
  <c r="B9"/>
  <c r="B16" i="29"/>
  <c r="B12"/>
  <c r="B14"/>
  <c r="B18"/>
  <c r="B25"/>
  <c r="B6"/>
  <c r="G64" i="39"/>
  <c r="G88" i="33"/>
  <c r="J88" s="1"/>
  <c r="G86" i="39"/>
  <c r="G60" i="33"/>
  <c r="J88" i="39"/>
  <c r="G87"/>
  <c r="G64" i="33"/>
  <c r="G63" i="39"/>
  <c r="G85" i="33"/>
  <c r="G65"/>
  <c r="G89"/>
  <c r="G62" i="39"/>
  <c r="J62" s="1"/>
  <c r="G90" i="33"/>
  <c r="J90" s="1"/>
  <c r="G61" i="39"/>
  <c r="G61" i="33"/>
  <c r="G62"/>
  <c r="J62" s="1"/>
  <c r="G88" i="39"/>
  <c r="G87" i="33"/>
  <c r="J87" s="1"/>
  <c r="G86"/>
  <c r="G84" i="39"/>
  <c r="J84" s="1"/>
  <c r="G89"/>
  <c r="G59" i="33"/>
  <c r="E20" i="6"/>
  <c r="J37" i="39"/>
  <c r="J37" i="33"/>
  <c r="J40" i="39"/>
  <c r="C20" i="6"/>
  <c r="G10" i="39"/>
  <c r="G12" i="33"/>
  <c r="G11" i="39"/>
  <c r="J11" s="1"/>
  <c r="M11" s="1"/>
  <c r="G12"/>
  <c r="G15"/>
  <c r="G13" i="33"/>
  <c r="J9" i="39"/>
  <c r="G14" i="33"/>
  <c r="G13" i="39"/>
  <c r="J13" s="1"/>
  <c r="B20" i="6"/>
  <c r="I36" i="33"/>
  <c r="J36" s="1"/>
  <c r="I10" i="39"/>
  <c r="I39" i="33"/>
  <c r="K39" s="1"/>
  <c r="J11"/>
  <c r="I13"/>
  <c r="I35"/>
  <c r="J14" i="39"/>
  <c r="J36"/>
  <c r="K36"/>
  <c r="K37"/>
  <c r="K37" i="33"/>
  <c r="I64"/>
  <c r="I84"/>
  <c r="J84" s="1"/>
  <c r="I87" i="39"/>
  <c r="I14" i="33"/>
  <c r="I60"/>
  <c r="I65"/>
  <c r="J90" i="39"/>
  <c r="J64"/>
  <c r="J39"/>
  <c r="J65"/>
  <c r="Y99"/>
  <c r="Y94"/>
  <c r="Y93"/>
  <c r="X91" i="33"/>
  <c r="X91" i="39"/>
  <c r="X86"/>
  <c r="X86" i="33"/>
  <c r="X94"/>
  <c r="X94" i="39"/>
  <c r="X83"/>
  <c r="X89"/>
  <c r="X98"/>
  <c r="X81" i="33"/>
  <c r="Y76"/>
  <c r="Y76" i="39"/>
  <c r="Y69"/>
  <c r="Y69" i="33"/>
  <c r="O56"/>
  <c r="Y68"/>
  <c r="Y59" i="39"/>
  <c r="X73"/>
  <c r="X73" i="33"/>
  <c r="X76"/>
  <c r="X76" i="39"/>
  <c r="X72" i="33"/>
  <c r="X72" i="39"/>
  <c r="X64" i="33"/>
  <c r="X64" i="39"/>
  <c r="X67"/>
  <c r="X61" i="33"/>
  <c r="H34" i="2"/>
  <c r="G34"/>
  <c r="Y42" i="39"/>
  <c r="Y39"/>
  <c r="Y34"/>
  <c r="Y51"/>
  <c r="Y40" i="33"/>
  <c r="Y46" i="39"/>
  <c r="Y33"/>
  <c r="X37" i="33"/>
  <c r="X37" i="39"/>
  <c r="X36" i="33"/>
  <c r="X49"/>
  <c r="X35" i="39"/>
  <c r="X32" i="33"/>
  <c r="X34"/>
  <c r="Y22"/>
  <c r="Y22" i="39"/>
  <c r="Y21" i="33"/>
  <c r="E34" i="2"/>
  <c r="Y14" i="33"/>
  <c r="AB15" s="1"/>
  <c r="AH15" s="1"/>
  <c r="D40" s="1"/>
  <c r="Y19" i="39"/>
  <c r="X21"/>
  <c r="X21" i="33"/>
  <c r="X11"/>
  <c r="X11" i="39"/>
  <c r="X18"/>
  <c r="X18" i="33"/>
  <c r="X20"/>
  <c r="X20" i="39"/>
  <c r="X24"/>
  <c r="X24" i="33"/>
  <c r="X19"/>
  <c r="X19" i="39"/>
  <c r="X6"/>
  <c r="X6" i="33"/>
  <c r="X16"/>
  <c r="X7" i="39"/>
  <c r="X23" i="33"/>
  <c r="AB13"/>
  <c r="AH13" s="1"/>
  <c r="D38" s="1"/>
  <c r="AB39" s="1"/>
  <c r="AH39" s="1"/>
  <c r="D64" s="1"/>
  <c r="B15" i="29"/>
  <c r="B8"/>
  <c r="B26"/>
  <c r="B22"/>
  <c r="B7"/>
  <c r="B17"/>
  <c r="B23"/>
  <c r="B19"/>
  <c r="B13"/>
  <c r="B20" i="40"/>
  <c r="B8"/>
  <c r="B15"/>
  <c r="B19"/>
  <c r="B25"/>
  <c r="B24"/>
  <c r="AB13" i="39"/>
  <c r="B12" i="40"/>
  <c r="B14"/>
  <c r="B16"/>
  <c r="B23" i="31"/>
  <c r="B20"/>
  <c r="B22"/>
  <c r="B27"/>
  <c r="B19"/>
  <c r="B15"/>
  <c r="B13"/>
  <c r="B26"/>
  <c r="B18"/>
  <c r="B14"/>
  <c r="B16"/>
  <c r="B21"/>
  <c r="H5"/>
  <c r="B10"/>
  <c r="B7"/>
  <c r="D5"/>
  <c r="B21" i="40"/>
  <c r="C5"/>
  <c r="Y49" i="33"/>
  <c r="Y49" i="39"/>
  <c r="Y23"/>
  <c r="Y23" i="33"/>
  <c r="Y17"/>
  <c r="Y17" i="39"/>
  <c r="X33" i="33"/>
  <c r="X33" i="39"/>
  <c r="E5" i="31"/>
  <c r="C5"/>
  <c r="B6"/>
  <c r="X14" i="39"/>
  <c r="X14" i="33"/>
  <c r="X47"/>
  <c r="X47" i="39"/>
  <c r="AB21" i="33"/>
  <c r="Y47"/>
  <c r="Y47" i="39"/>
  <c r="X42" i="33"/>
  <c r="X42" i="39"/>
  <c r="X65"/>
  <c r="X65" i="33"/>
  <c r="X26"/>
  <c r="X26" i="39"/>
  <c r="Y13" i="33"/>
  <c r="Y13" i="39"/>
  <c r="Y72" i="33"/>
  <c r="Y72" i="39"/>
  <c r="Y61"/>
  <c r="Y61" i="33"/>
  <c r="X56" i="39"/>
  <c r="X56" i="33"/>
  <c r="X82"/>
  <c r="X82" i="39"/>
  <c r="Y88" i="33"/>
  <c r="Y88" i="39"/>
  <c r="Y95"/>
  <c r="Y95" i="33"/>
  <c r="X38" i="39"/>
  <c r="X38" i="33"/>
  <c r="Y82"/>
  <c r="Y82" i="39"/>
  <c r="I86"/>
  <c r="I86" i="33"/>
  <c r="I63" i="39"/>
  <c r="J63" s="1"/>
  <c r="I63" i="33"/>
  <c r="J63" s="1"/>
  <c r="Y45" i="39"/>
  <c r="Y45" i="33"/>
  <c r="X39" i="39"/>
  <c r="X39" i="33"/>
  <c r="Y36" i="39"/>
  <c r="Y36" i="33"/>
  <c r="X58" i="39"/>
  <c r="X58" i="33"/>
  <c r="X57"/>
  <c r="X57" i="39"/>
  <c r="Y9"/>
  <c r="Y9" i="33"/>
  <c r="AB10" s="1"/>
  <c r="X45"/>
  <c r="X45" i="39"/>
  <c r="Y67" i="33"/>
  <c r="Y67" i="39"/>
  <c r="Y91" i="33"/>
  <c r="Y91" i="39"/>
  <c r="X25"/>
  <c r="H85"/>
  <c r="H62"/>
  <c r="K62" s="1"/>
  <c r="H65" i="33"/>
  <c r="H60"/>
  <c r="H87" i="39"/>
  <c r="K87" s="1"/>
  <c r="H62" i="33"/>
  <c r="K62" s="1"/>
  <c r="H64" i="39"/>
  <c r="K64" s="1"/>
  <c r="H86" i="33"/>
  <c r="H63"/>
  <c r="H89"/>
  <c r="H63" i="39"/>
  <c r="H85" i="33"/>
  <c r="H84" i="39"/>
  <c r="K84" s="1"/>
  <c r="H90" i="33"/>
  <c r="K90" s="1"/>
  <c r="H87"/>
  <c r="K87" s="1"/>
  <c r="H61" i="39"/>
  <c r="H88" i="33"/>
  <c r="K88" s="1"/>
  <c r="H65" i="39"/>
  <c r="K65" s="1"/>
  <c r="H59"/>
  <c r="H84" i="33"/>
  <c r="K84" s="1"/>
  <c r="H89" i="39"/>
  <c r="H88"/>
  <c r="K88" s="1"/>
  <c r="D5" i="29"/>
  <c r="B9"/>
  <c r="X13" i="39"/>
  <c r="X13" i="33"/>
  <c r="AA14" s="1"/>
  <c r="Y8"/>
  <c r="Y8" i="39"/>
  <c r="Y75"/>
  <c r="Y75" i="33"/>
  <c r="X74" i="39"/>
  <c r="X74" i="33"/>
  <c r="X85"/>
  <c r="X85" i="39"/>
  <c r="X90" i="33"/>
  <c r="X90" i="39"/>
  <c r="Y85"/>
  <c r="Y85" i="33"/>
  <c r="B18" i="40"/>
  <c r="I38" i="39"/>
  <c r="J38" s="1"/>
  <c r="I38" i="33"/>
  <c r="J38" s="1"/>
  <c r="I15"/>
  <c r="I15" i="39"/>
  <c r="K40"/>
  <c r="B9" i="31"/>
  <c r="D34" i="2"/>
  <c r="P6" i="39"/>
  <c r="O6" s="1"/>
  <c r="P6" i="33"/>
  <c r="O6" s="1"/>
  <c r="X70"/>
  <c r="X70" i="39"/>
  <c r="X44" i="33"/>
  <c r="X44" i="39"/>
  <c r="X96" i="33"/>
  <c r="X96" i="39"/>
  <c r="X101" i="33"/>
  <c r="X101" i="39"/>
  <c r="D5" i="40"/>
  <c r="I12" i="39"/>
  <c r="I12" i="33"/>
  <c r="C5" i="29"/>
  <c r="Y73" i="39"/>
  <c r="Y73" i="33"/>
  <c r="X66"/>
  <c r="X66" i="39"/>
  <c r="E5" i="40"/>
  <c r="K35" i="39"/>
  <c r="Y25" i="33"/>
  <c r="Y25" i="39"/>
  <c r="Y18" i="33"/>
  <c r="Y18" i="39"/>
  <c r="Y74" i="33"/>
  <c r="Y74" i="39"/>
  <c r="X68"/>
  <c r="X68" i="33"/>
  <c r="X87" i="39"/>
  <c r="X87" i="33"/>
  <c r="X92"/>
  <c r="X92" i="39"/>
  <c r="Y86"/>
  <c r="Y86" i="33"/>
  <c r="Y96"/>
  <c r="Y96" i="39"/>
  <c r="I34" i="33"/>
  <c r="K34" s="1"/>
  <c r="I34" i="39"/>
  <c r="J34" s="1"/>
  <c r="H5" i="29"/>
  <c r="Y24" i="33"/>
  <c r="Y24" i="39"/>
  <c r="Y15"/>
  <c r="Y15" i="33"/>
  <c r="Y64"/>
  <c r="Y64" i="39"/>
  <c r="X59"/>
  <c r="X59" i="33"/>
  <c r="Y32"/>
  <c r="Y98"/>
  <c r="Y98" i="39"/>
  <c r="X63" i="33"/>
  <c r="X63" i="39"/>
  <c r="Y37" i="33"/>
  <c r="Y37" i="39"/>
  <c r="X93"/>
  <c r="X93" i="33"/>
  <c r="X99"/>
  <c r="X99" i="39"/>
  <c r="X69" i="33"/>
  <c r="J35" i="39"/>
  <c r="E5" i="29"/>
  <c r="Y60" i="39"/>
  <c r="Y60" i="33"/>
  <c r="Y87" i="39"/>
  <c r="Y87" i="33"/>
  <c r="I61" i="39"/>
  <c r="I61" i="33"/>
  <c r="I89" i="39"/>
  <c r="I89" i="33"/>
  <c r="J89" s="1"/>
  <c r="H10" i="39"/>
  <c r="K10" s="1"/>
  <c r="H13" i="33"/>
  <c r="H10"/>
  <c r="K10" s="1"/>
  <c r="H11"/>
  <c r="K11" s="1"/>
  <c r="H14"/>
  <c r="H12" i="39"/>
  <c r="H13"/>
  <c r="K13" s="1"/>
  <c r="H9" i="33"/>
  <c r="K9" s="1"/>
  <c r="N9" s="1"/>
  <c r="H9" i="39"/>
  <c r="K9" s="1"/>
  <c r="B20" i="29"/>
  <c r="X8" i="33"/>
  <c r="X8" i="39"/>
  <c r="X100" i="33"/>
  <c r="X100" i="39"/>
  <c r="I59" i="33"/>
  <c r="I59" i="39"/>
  <c r="J59" s="1"/>
  <c r="I85" i="33"/>
  <c r="I85" i="39"/>
  <c r="J85" s="1"/>
  <c r="Y66"/>
  <c r="Y66" i="33"/>
  <c r="F34" i="2"/>
  <c r="P31" i="33"/>
  <c r="Y43"/>
  <c r="Y43" i="39"/>
  <c r="Y62"/>
  <c r="Y62" i="33"/>
  <c r="G10"/>
  <c r="J10" s="1"/>
  <c r="G9"/>
  <c r="J9" s="1"/>
  <c r="M9" s="1"/>
  <c r="G15"/>
  <c r="Q81"/>
  <c r="O81" s="1"/>
  <c r="K34" i="2"/>
  <c r="B10" i="29"/>
  <c r="G60" i="39"/>
  <c r="J60" s="1"/>
  <c r="K60" i="33" l="1"/>
  <c r="J89" i="39"/>
  <c r="J61"/>
  <c r="J10"/>
  <c r="M10" s="1"/>
  <c r="S10" s="1"/>
  <c r="K36" i="33"/>
  <c r="J85"/>
  <c r="J59"/>
  <c r="K13"/>
  <c r="J86"/>
  <c r="J14"/>
  <c r="M14" s="1"/>
  <c r="J65"/>
  <c r="M10"/>
  <c r="S10" s="1"/>
  <c r="V10" s="1"/>
  <c r="AB21" i="39"/>
  <c r="AH21" s="1"/>
  <c r="D46" s="1"/>
  <c r="AB47" s="1"/>
  <c r="AB11" i="33"/>
  <c r="AH11" s="1"/>
  <c r="D36" s="1"/>
  <c r="AB25"/>
  <c r="AH25" s="1"/>
  <c r="D50" s="1"/>
  <c r="AA12"/>
  <c r="AG12" s="1"/>
  <c r="AB48" i="39"/>
  <c r="AH48" s="1"/>
  <c r="D73" s="1"/>
  <c r="B5" i="29"/>
  <c r="N10" i="33"/>
  <c r="T10" s="1"/>
  <c r="W10" s="1"/>
  <c r="J87" i="39"/>
  <c r="H61" i="33"/>
  <c r="H60" i="39"/>
  <c r="K60" s="1"/>
  <c r="H64" i="33"/>
  <c r="K64" s="1"/>
  <c r="N64" s="1"/>
  <c r="T64" s="1"/>
  <c r="H86" i="39"/>
  <c r="K86" s="1"/>
  <c r="H90"/>
  <c r="K90" s="1"/>
  <c r="H59" i="33"/>
  <c r="K59" s="1"/>
  <c r="J60"/>
  <c r="J12" i="39"/>
  <c r="M12" s="1"/>
  <c r="S12" s="1"/>
  <c r="V12" s="1"/>
  <c r="J13" i="33"/>
  <c r="M9" i="39"/>
  <c r="S9" s="1"/>
  <c r="V9" s="1"/>
  <c r="J15"/>
  <c r="H15" i="33"/>
  <c r="K15" s="1"/>
  <c r="H14" i="39"/>
  <c r="K14" s="1"/>
  <c r="H15"/>
  <c r="H12" i="33"/>
  <c r="K12" s="1"/>
  <c r="N12" s="1"/>
  <c r="T12" s="1"/>
  <c r="W12" s="1"/>
  <c r="H11" i="39"/>
  <c r="K11" s="1"/>
  <c r="N11" s="1"/>
  <c r="T11" s="1"/>
  <c r="W11" s="1"/>
  <c r="J34" i="33"/>
  <c r="J39"/>
  <c r="K63" i="39"/>
  <c r="J64" i="33"/>
  <c r="M64" s="1"/>
  <c r="S64" s="1"/>
  <c r="J12"/>
  <c r="M12" s="1"/>
  <c r="K63"/>
  <c r="K85" i="39"/>
  <c r="K35" i="33"/>
  <c r="J35"/>
  <c r="K59" i="39"/>
  <c r="K14" i="33"/>
  <c r="N14" s="1"/>
  <c r="L14" s="1"/>
  <c r="K15" i="39"/>
  <c r="K65" i="33"/>
  <c r="K85"/>
  <c r="K38" i="39"/>
  <c r="M40" i="33"/>
  <c r="N40"/>
  <c r="T40" s="1"/>
  <c r="W40" s="1"/>
  <c r="AB41"/>
  <c r="AH41" s="1"/>
  <c r="D66" s="1"/>
  <c r="AB67" s="1"/>
  <c r="AH67" s="1"/>
  <c r="D92" s="1"/>
  <c r="AB18"/>
  <c r="AH18" s="1"/>
  <c r="D43" s="1"/>
  <c r="AB18" i="39"/>
  <c r="AH18" s="1"/>
  <c r="D43" s="1"/>
  <c r="M38" i="33"/>
  <c r="S38" s="1"/>
  <c r="AA14" i="39"/>
  <c r="AG14" s="1"/>
  <c r="AB65" i="33"/>
  <c r="AH65" s="1"/>
  <c r="D90" s="1"/>
  <c r="AB25" i="39"/>
  <c r="AH25" s="1"/>
  <c r="D50" s="1"/>
  <c r="B11" i="33"/>
  <c r="E11" s="1"/>
  <c r="N9" i="39"/>
  <c r="T9" s="1"/>
  <c r="W9" s="1"/>
  <c r="N10"/>
  <c r="T10" s="1"/>
  <c r="W10" s="1"/>
  <c r="B5" i="40"/>
  <c r="S11" i="39"/>
  <c r="V11" s="1"/>
  <c r="K12"/>
  <c r="N12" s="1"/>
  <c r="J61" i="33"/>
  <c r="K61"/>
  <c r="T9"/>
  <c r="W9" s="1"/>
  <c r="K89"/>
  <c r="S14"/>
  <c r="J86" i="39"/>
  <c r="AB20"/>
  <c r="J15" i="33"/>
  <c r="AH10"/>
  <c r="D35" s="1"/>
  <c r="B5" i="31"/>
  <c r="O31" i="33"/>
  <c r="K86"/>
  <c r="AB24" i="39"/>
  <c r="K38" i="33"/>
  <c r="N38" s="1"/>
  <c r="S9"/>
  <c r="V9" s="1"/>
  <c r="L9"/>
  <c r="AH13" i="39"/>
  <c r="D38" s="1"/>
  <c r="AB23"/>
  <c r="AB22" i="33"/>
  <c r="AB20"/>
  <c r="K89" i="39"/>
  <c r="K34"/>
  <c r="AB11"/>
  <c r="AB10"/>
  <c r="K61"/>
  <c r="AG14" i="33"/>
  <c r="AH21"/>
  <c r="D46" s="1"/>
  <c r="N37" i="39"/>
  <c r="M37"/>
  <c r="AB38"/>
  <c r="L10" i="33" l="1"/>
  <c r="L12" i="39"/>
  <c r="AA12"/>
  <c r="L11"/>
  <c r="N15" i="33"/>
  <c r="T15" s="1"/>
  <c r="W15" s="1"/>
  <c r="S12"/>
  <c r="V12" s="1"/>
  <c r="U12" s="1"/>
  <c r="L12"/>
  <c r="T14"/>
  <c r="W14" s="1"/>
  <c r="L40"/>
  <c r="N38" i="39"/>
  <c r="T38" s="1"/>
  <c r="W38" s="1"/>
  <c r="S40" i="33"/>
  <c r="R40" s="1"/>
  <c r="R64"/>
  <c r="V64"/>
  <c r="M11"/>
  <c r="S11" s="1"/>
  <c r="AB26"/>
  <c r="W64"/>
  <c r="L64"/>
  <c r="L9" i="39"/>
  <c r="L10"/>
  <c r="F11" i="33"/>
  <c r="AB12"/>
  <c r="AH12" s="1"/>
  <c r="N11"/>
  <c r="M15"/>
  <c r="S15" s="1"/>
  <c r="M38" i="39"/>
  <c r="AH11"/>
  <c r="D36" s="1"/>
  <c r="AB16"/>
  <c r="N15"/>
  <c r="M15"/>
  <c r="AH22" i="33"/>
  <c r="D47" s="1"/>
  <c r="U9"/>
  <c r="T37" i="39"/>
  <c r="W37" s="1"/>
  <c r="U10" i="33"/>
  <c r="AB26" i="39"/>
  <c r="R10"/>
  <c r="V10"/>
  <c r="U10" s="1"/>
  <c r="U11"/>
  <c r="AB44" i="33"/>
  <c r="T38"/>
  <c r="R38" s="1"/>
  <c r="L38"/>
  <c r="N35"/>
  <c r="AB36"/>
  <c r="M35"/>
  <c r="AB74" i="39"/>
  <c r="V14" i="33"/>
  <c r="C39" i="39"/>
  <c r="B7"/>
  <c r="E7" s="1"/>
  <c r="B18"/>
  <c r="F18" s="1"/>
  <c r="AA19"/>
  <c r="AB93" i="33"/>
  <c r="AA19"/>
  <c r="B18"/>
  <c r="F18" s="1"/>
  <c r="R10"/>
  <c r="AA9"/>
  <c r="B8"/>
  <c r="F8" s="1"/>
  <c r="AH24" i="39"/>
  <c r="D49" s="1"/>
  <c r="AB37" i="33"/>
  <c r="M36"/>
  <c r="N36"/>
  <c r="AB8"/>
  <c r="AB44" i="39"/>
  <c r="B7" i="33"/>
  <c r="F7" s="1"/>
  <c r="AA8"/>
  <c r="B8" i="39"/>
  <c r="F8" s="1"/>
  <c r="AA9"/>
  <c r="AB17" i="33"/>
  <c r="AB9"/>
  <c r="C39"/>
  <c r="AA8" i="39"/>
  <c r="AH23"/>
  <c r="D48" s="1"/>
  <c r="AB24" i="33"/>
  <c r="U9" i="39"/>
  <c r="AH47"/>
  <c r="D72" s="1"/>
  <c r="AB19"/>
  <c r="AB16" i="33"/>
  <c r="AB9" i="39"/>
  <c r="R9"/>
  <c r="R11"/>
  <c r="AH38"/>
  <c r="D63" s="1"/>
  <c r="AH10"/>
  <c r="D35" s="1"/>
  <c r="AA16" i="33"/>
  <c r="B15"/>
  <c r="F15" s="1"/>
  <c r="AH20"/>
  <c r="D45" s="1"/>
  <c r="C37"/>
  <c r="M14" i="39"/>
  <c r="N14"/>
  <c r="AB15"/>
  <c r="AH20"/>
  <c r="D45" s="1"/>
  <c r="T12"/>
  <c r="W12" s="1"/>
  <c r="AB23" i="33"/>
  <c r="S37" i="39"/>
  <c r="V37" s="1"/>
  <c r="L37"/>
  <c r="AB47" i="33"/>
  <c r="AB91"/>
  <c r="M90"/>
  <c r="V38"/>
  <c r="AB39" i="39"/>
  <c r="N90" i="33"/>
  <c r="R9"/>
  <c r="AB17" i="39"/>
  <c r="AB19" i="33"/>
  <c r="B11" i="39" l="1"/>
  <c r="F11" s="1"/>
  <c r="R12" i="33"/>
  <c r="Z12"/>
  <c r="AE12" s="1"/>
  <c r="U14"/>
  <c r="R14"/>
  <c r="L38" i="39"/>
  <c r="V40" i="33"/>
  <c r="U40" s="1"/>
  <c r="L11"/>
  <c r="U64"/>
  <c r="T11"/>
  <c r="W11" s="1"/>
  <c r="L15"/>
  <c r="E7"/>
  <c r="D37"/>
  <c r="B37" s="1"/>
  <c r="E37" s="1"/>
  <c r="AF12"/>
  <c r="E8" i="39"/>
  <c r="S38"/>
  <c r="R38" s="1"/>
  <c r="R15" i="33"/>
  <c r="W38"/>
  <c r="U38" s="1"/>
  <c r="AA13"/>
  <c r="B12"/>
  <c r="F12" s="1"/>
  <c r="R12" i="39"/>
  <c r="U12"/>
  <c r="AB46" i="33"/>
  <c r="AA21"/>
  <c r="B20"/>
  <c r="F20" s="1"/>
  <c r="S90"/>
  <c r="V90" s="1"/>
  <c r="L90"/>
  <c r="U37" i="39"/>
  <c r="B15"/>
  <c r="F15" s="1"/>
  <c r="AA16"/>
  <c r="AB46"/>
  <c r="AA24" i="33"/>
  <c r="B23"/>
  <c r="F23" s="1"/>
  <c r="T36"/>
  <c r="W36" s="1"/>
  <c r="E8"/>
  <c r="AA10"/>
  <c r="B9"/>
  <c r="F9" s="1"/>
  <c r="AH26"/>
  <c r="D51" s="1"/>
  <c r="AG19" i="39"/>
  <c r="Z19"/>
  <c r="AD19" s="1"/>
  <c r="S35" i="33"/>
  <c r="V35" s="1"/>
  <c r="L35"/>
  <c r="AA11" i="39"/>
  <c r="B10"/>
  <c r="F10" s="1"/>
  <c r="B14"/>
  <c r="F14" s="1"/>
  <c r="AA15"/>
  <c r="E11"/>
  <c r="T90" i="33"/>
  <c r="W90" s="1"/>
  <c r="R37" i="39"/>
  <c r="B19" i="33"/>
  <c r="F19" s="1"/>
  <c r="AA20"/>
  <c r="AA22"/>
  <c r="B21"/>
  <c r="F21" s="1"/>
  <c r="AA40"/>
  <c r="AG9" i="39"/>
  <c r="Z9"/>
  <c r="AD9" s="1"/>
  <c r="L36" i="33"/>
  <c r="S36"/>
  <c r="Z9"/>
  <c r="AD9" s="1"/>
  <c r="AG9"/>
  <c r="E18"/>
  <c r="E18" i="39"/>
  <c r="AA40"/>
  <c r="AH36" i="33"/>
  <c r="D61" s="1"/>
  <c r="AA10" i="39"/>
  <c r="B9"/>
  <c r="F9" s="1"/>
  <c r="V11" i="33"/>
  <c r="AA18"/>
  <c r="B17"/>
  <c r="F17" s="1"/>
  <c r="AH91"/>
  <c r="AH15" i="39"/>
  <c r="D40" s="1"/>
  <c r="AH24" i="33"/>
  <c r="D49" s="1"/>
  <c r="AH17" i="39"/>
  <c r="D42" s="1"/>
  <c r="AH39"/>
  <c r="D64" s="1"/>
  <c r="T14"/>
  <c r="W14" s="1"/>
  <c r="E15" i="33"/>
  <c r="AA21" i="39"/>
  <c r="B20"/>
  <c r="F20" s="1"/>
  <c r="AH9" i="33"/>
  <c r="D34" s="1"/>
  <c r="B26"/>
  <c r="F26" s="1"/>
  <c r="AH37"/>
  <c r="D62" s="1"/>
  <c r="Z19"/>
  <c r="AD19" s="1"/>
  <c r="AG19"/>
  <c r="AA23" i="39"/>
  <c r="B22"/>
  <c r="F22" s="1"/>
  <c r="AB48" i="33"/>
  <c r="M36" i="39"/>
  <c r="AB37"/>
  <c r="N36"/>
  <c r="AH26"/>
  <c r="D51" s="1"/>
  <c r="AG8" i="33"/>
  <c r="Z8"/>
  <c r="AE8" s="1"/>
  <c r="Z12" i="39"/>
  <c r="AD12" s="1"/>
  <c r="AG12"/>
  <c r="AA38" i="33"/>
  <c r="AA20" i="39"/>
  <c r="B19"/>
  <c r="F19" s="1"/>
  <c r="AG8"/>
  <c r="AH93" i="33"/>
  <c r="T35"/>
  <c r="W35" s="1"/>
  <c r="AA17"/>
  <c r="B16"/>
  <c r="F16" s="1"/>
  <c r="AA11"/>
  <c r="B10"/>
  <c r="F10" s="1"/>
  <c r="B12" i="39"/>
  <c r="F12" s="1"/>
  <c r="AA13"/>
  <c r="B26"/>
  <c r="E26" s="1"/>
  <c r="AA25"/>
  <c r="B24"/>
  <c r="F24" s="1"/>
  <c r="AG16" i="33"/>
  <c r="Z16"/>
  <c r="AE16" s="1"/>
  <c r="AH9" i="39"/>
  <c r="D34" s="1"/>
  <c r="AB49"/>
  <c r="AA26" i="33"/>
  <c r="B25"/>
  <c r="F25" s="1"/>
  <c r="AB14" i="39"/>
  <c r="B13"/>
  <c r="E13" s="1"/>
  <c r="M13"/>
  <c r="N13"/>
  <c r="AB8"/>
  <c r="Z8" s="1"/>
  <c r="AD8" s="1"/>
  <c r="F7"/>
  <c r="AH44" i="33"/>
  <c r="D69" s="1"/>
  <c r="AA26" i="39"/>
  <c r="B25"/>
  <c r="F25" s="1"/>
  <c r="S15"/>
  <c r="V15" s="1"/>
  <c r="L15"/>
  <c r="AH8" i="33"/>
  <c r="D33" s="1"/>
  <c r="AH16" i="39"/>
  <c r="D41" s="1"/>
  <c r="AH19" i="33"/>
  <c r="D44" s="1"/>
  <c r="AH47"/>
  <c r="D72" s="1"/>
  <c r="L14" i="39"/>
  <c r="S14"/>
  <c r="AB36"/>
  <c r="M35"/>
  <c r="N35"/>
  <c r="AB64"/>
  <c r="M63"/>
  <c r="N63"/>
  <c r="AH16" i="33"/>
  <c r="D41" s="1"/>
  <c r="AH19" i="39"/>
  <c r="D44" s="1"/>
  <c r="AB73"/>
  <c r="AH44"/>
  <c r="D69" s="1"/>
  <c r="AB50"/>
  <c r="AH74"/>
  <c r="D99" s="1"/>
  <c r="B22" i="33"/>
  <c r="F22" s="1"/>
  <c r="AA23"/>
  <c r="AA25"/>
  <c r="B24"/>
  <c r="F24" s="1"/>
  <c r="B16" i="39"/>
  <c r="F16" s="1"/>
  <c r="AA17"/>
  <c r="T15"/>
  <c r="W15" s="1"/>
  <c r="AH17" i="33"/>
  <c r="D42" s="1"/>
  <c r="AH23"/>
  <c r="D48" s="1"/>
  <c r="AA15"/>
  <c r="B14"/>
  <c r="F14" s="1"/>
  <c r="V15"/>
  <c r="U15" s="1"/>
  <c r="B21" i="39"/>
  <c r="F21" s="1"/>
  <c r="AA22"/>
  <c r="B17"/>
  <c r="F17" s="1"/>
  <c r="AA18"/>
  <c r="B13" i="33"/>
  <c r="E13" s="1"/>
  <c r="AB14"/>
  <c r="M13"/>
  <c r="N13"/>
  <c r="AA24" i="39"/>
  <c r="B23"/>
  <c r="F23" s="1"/>
  <c r="AD12" i="33" l="1"/>
  <c r="N37"/>
  <c r="T37" s="1"/>
  <c r="W37" s="1"/>
  <c r="AB38"/>
  <c r="AH38" s="1"/>
  <c r="D63" s="1"/>
  <c r="R11"/>
  <c r="R36"/>
  <c r="AE9" i="39"/>
  <c r="M37" i="33"/>
  <c r="S37" s="1"/>
  <c r="E19"/>
  <c r="AD16"/>
  <c r="E9" i="39"/>
  <c r="AE19" i="33"/>
  <c r="E14" i="39"/>
  <c r="V38"/>
  <c r="U38" s="1"/>
  <c r="U35" i="33"/>
  <c r="E16"/>
  <c r="F13" i="39"/>
  <c r="E23" i="33"/>
  <c r="E17"/>
  <c r="AE19" i="39"/>
  <c r="E20" i="33"/>
  <c r="AG13"/>
  <c r="Z13"/>
  <c r="AE13" s="1"/>
  <c r="E25"/>
  <c r="E12"/>
  <c r="R35"/>
  <c r="F37"/>
  <c r="E12" i="39"/>
  <c r="E21"/>
  <c r="R14"/>
  <c r="E24"/>
  <c r="E17"/>
  <c r="F26"/>
  <c r="E15"/>
  <c r="F13" i="33"/>
  <c r="AB49"/>
  <c r="E22"/>
  <c r="AH64" i="39"/>
  <c r="D89" s="1"/>
  <c r="AH14"/>
  <c r="Z14"/>
  <c r="AE14" s="1"/>
  <c r="Z13"/>
  <c r="AD13" s="1"/>
  <c r="AG13"/>
  <c r="Z11" i="33"/>
  <c r="AD11" s="1"/>
  <c r="AG11"/>
  <c r="AG38"/>
  <c r="E22" i="39"/>
  <c r="E26" i="33"/>
  <c r="C34"/>
  <c r="AF9"/>
  <c r="Z10"/>
  <c r="AG10"/>
  <c r="AG24"/>
  <c r="Z24"/>
  <c r="U90"/>
  <c r="AG21"/>
  <c r="Z21"/>
  <c r="AD21" s="1"/>
  <c r="E23" i="39"/>
  <c r="AG18"/>
  <c r="Z18"/>
  <c r="E16"/>
  <c r="AB100"/>
  <c r="AB45"/>
  <c r="AB34" i="33"/>
  <c r="AB70"/>
  <c r="C33" i="39"/>
  <c r="C37"/>
  <c r="AF12"/>
  <c r="T36"/>
  <c r="W36" s="1"/>
  <c r="Z23"/>
  <c r="AG23"/>
  <c r="AE9" i="33"/>
  <c r="AB41" i="39"/>
  <c r="M40"/>
  <c r="N40"/>
  <c r="AG20" i="33"/>
  <c r="Z20"/>
  <c r="E9"/>
  <c r="R90"/>
  <c r="S63" i="39"/>
  <c r="L63"/>
  <c r="AB51"/>
  <c r="U11" i="33"/>
  <c r="Z22"/>
  <c r="AG22"/>
  <c r="T35" i="39"/>
  <c r="W35" s="1"/>
  <c r="AB73" i="33"/>
  <c r="U15" i="39"/>
  <c r="AG26" i="33"/>
  <c r="Z26"/>
  <c r="AF16"/>
  <c r="C41"/>
  <c r="AB35"/>
  <c r="M34"/>
  <c r="N34"/>
  <c r="AB65" i="39"/>
  <c r="M64"/>
  <c r="N64"/>
  <c r="AG10"/>
  <c r="Z10"/>
  <c r="AD10" s="1"/>
  <c r="AG40" i="33"/>
  <c r="AH46" i="39"/>
  <c r="D71" s="1"/>
  <c r="AH46" i="33"/>
  <c r="D71" s="1"/>
  <c r="AG24" i="39"/>
  <c r="Z24"/>
  <c r="E24" i="33"/>
  <c r="L35" i="39"/>
  <c r="S35"/>
  <c r="V35" s="1"/>
  <c r="AE8"/>
  <c r="AH8"/>
  <c r="D33" s="1"/>
  <c r="AG17" i="33"/>
  <c r="Z17"/>
  <c r="AD17" s="1"/>
  <c r="AE12" i="39"/>
  <c r="AH37"/>
  <c r="D62" s="1"/>
  <c r="C44" i="33"/>
  <c r="AF19"/>
  <c r="V36"/>
  <c r="U36" s="1"/>
  <c r="AF19" i="39"/>
  <c r="C44"/>
  <c r="T13" i="33"/>
  <c r="T27" s="1"/>
  <c r="Z22" i="39"/>
  <c r="AD22" s="1"/>
  <c r="AG22"/>
  <c r="AB43" i="33"/>
  <c r="AH50" i="39"/>
  <c r="D75" s="1"/>
  <c r="AB42" i="33"/>
  <c r="AH36" i="39"/>
  <c r="D61" s="1"/>
  <c r="R15"/>
  <c r="T13"/>
  <c r="T27" s="1"/>
  <c r="Z20"/>
  <c r="AD20" s="1"/>
  <c r="AG20"/>
  <c r="S36"/>
  <c r="V36" s="1"/>
  <c r="L36"/>
  <c r="AG21"/>
  <c r="Z21"/>
  <c r="AD21" s="1"/>
  <c r="AB43"/>
  <c r="AG11"/>
  <c r="Z11"/>
  <c r="AG16"/>
  <c r="Z16"/>
  <c r="AD16" s="1"/>
  <c r="AG17"/>
  <c r="Z17"/>
  <c r="AH73"/>
  <c r="D98" s="1"/>
  <c r="Z26"/>
  <c r="AD26" s="1"/>
  <c r="AG26"/>
  <c r="C34"/>
  <c r="AF9"/>
  <c r="Z15"/>
  <c r="AD15" s="1"/>
  <c r="AG15"/>
  <c r="S13" i="33"/>
  <c r="V13" s="1"/>
  <c r="L13"/>
  <c r="L27" s="1"/>
  <c r="AG15"/>
  <c r="Z15"/>
  <c r="AD15" s="1"/>
  <c r="AG25"/>
  <c r="Z25"/>
  <c r="AB45"/>
  <c r="E25" i="39"/>
  <c r="S13"/>
  <c r="V13" s="1"/>
  <c r="L13"/>
  <c r="L27" s="1"/>
  <c r="AH49"/>
  <c r="D74" s="1"/>
  <c r="AG25"/>
  <c r="Z25"/>
  <c r="AD25" s="1"/>
  <c r="E19"/>
  <c r="AF8" i="33"/>
  <c r="C33"/>
  <c r="E20" i="39"/>
  <c r="Z18" i="33"/>
  <c r="AD18" s="1"/>
  <c r="AG18"/>
  <c r="AB62"/>
  <c r="N61"/>
  <c r="M61"/>
  <c r="E21"/>
  <c r="E10" i="39"/>
  <c r="AB51" i="33"/>
  <c r="AH14"/>
  <c r="Z14"/>
  <c r="E14"/>
  <c r="AG23"/>
  <c r="Z23"/>
  <c r="AB70" i="39"/>
  <c r="T63"/>
  <c r="W63" s="1"/>
  <c r="V14"/>
  <c r="U14" s="1"/>
  <c r="AB42"/>
  <c r="AB35"/>
  <c r="M34"/>
  <c r="N34"/>
  <c r="E10" i="33"/>
  <c r="AD8"/>
  <c r="AH48"/>
  <c r="D73" s="1"/>
  <c r="M62"/>
  <c r="AB63"/>
  <c r="N62"/>
  <c r="AB50"/>
  <c r="AG40" i="39"/>
  <c r="Z38" i="33" l="1"/>
  <c r="AE38" s="1"/>
  <c r="AD24"/>
  <c r="AD23"/>
  <c r="AD25"/>
  <c r="AD26"/>
  <c r="L37"/>
  <c r="W13" i="39"/>
  <c r="W27" s="1"/>
  <c r="AB6" s="1"/>
  <c r="AH6" s="1"/>
  <c r="AD13" i="33"/>
  <c r="AF13"/>
  <c r="C38"/>
  <c r="R37"/>
  <c r="R63" i="39"/>
  <c r="V27" i="33"/>
  <c r="AA6" s="1"/>
  <c r="V27" i="39"/>
  <c r="AA6" s="1"/>
  <c r="AH50" i="33"/>
  <c r="D75" s="1"/>
  <c r="B44"/>
  <c r="F44" s="1"/>
  <c r="AA45"/>
  <c r="C65"/>
  <c r="AE10"/>
  <c r="AD14"/>
  <c r="AB75" i="39"/>
  <c r="AE25" i="33"/>
  <c r="C40" i="39"/>
  <c r="AF15"/>
  <c r="C42"/>
  <c r="AF17"/>
  <c r="AF11"/>
  <c r="C36"/>
  <c r="U36"/>
  <c r="AA45"/>
  <c r="B44"/>
  <c r="F44" s="1"/>
  <c r="AB72" i="33"/>
  <c r="T34"/>
  <c r="W34" s="1"/>
  <c r="AE26"/>
  <c r="AF20"/>
  <c r="C45"/>
  <c r="AE23" i="39"/>
  <c r="C46" i="33"/>
  <c r="AF21"/>
  <c r="AD10"/>
  <c r="D39" i="39"/>
  <c r="AF14"/>
  <c r="T62" i="33"/>
  <c r="W62" s="1"/>
  <c r="T34" i="39"/>
  <c r="W34" s="1"/>
  <c r="AE14" i="33"/>
  <c r="L61"/>
  <c r="S61"/>
  <c r="V61" s="1"/>
  <c r="AA34"/>
  <c r="B33"/>
  <c r="F33" s="1"/>
  <c r="C50"/>
  <c r="AF25"/>
  <c r="AF26" i="39"/>
  <c r="C51"/>
  <c r="R36"/>
  <c r="M62"/>
  <c r="AB63"/>
  <c r="N62"/>
  <c r="R35"/>
  <c r="S34" i="33"/>
  <c r="V34" s="1"/>
  <c r="L34"/>
  <c r="AF26"/>
  <c r="C51"/>
  <c r="V37"/>
  <c r="U37" s="1"/>
  <c r="T40" i="39"/>
  <c r="W40" s="1"/>
  <c r="AH70" i="33"/>
  <c r="D95" s="1"/>
  <c r="C36"/>
  <c r="AF11"/>
  <c r="S34" i="39"/>
  <c r="V34" s="1"/>
  <c r="L34"/>
  <c r="AE11" i="33"/>
  <c r="S62"/>
  <c r="L62"/>
  <c r="AH35" i="39"/>
  <c r="D60" s="1"/>
  <c r="R13"/>
  <c r="R27" s="1"/>
  <c r="S27"/>
  <c r="AF15" i="33"/>
  <c r="C40"/>
  <c r="AE26" i="39"/>
  <c r="C45"/>
  <c r="AF20"/>
  <c r="AB72"/>
  <c r="AF10"/>
  <c r="C35"/>
  <c r="AH35" i="33"/>
  <c r="D60" s="1"/>
  <c r="AH73"/>
  <c r="D98" s="1"/>
  <c r="AE22"/>
  <c r="V63" i="39"/>
  <c r="U63" s="1"/>
  <c r="AH34" i="33"/>
  <c r="D59" s="1"/>
  <c r="AE18" i="39"/>
  <c r="AE24" i="33"/>
  <c r="C65" i="39"/>
  <c r="AE23" i="33"/>
  <c r="D27"/>
  <c r="AB7"/>
  <c r="AH62"/>
  <c r="D87" s="1"/>
  <c r="B34" i="39"/>
  <c r="F34" s="1"/>
  <c r="AA35"/>
  <c r="AE16"/>
  <c r="AE21"/>
  <c r="AB62"/>
  <c r="M61"/>
  <c r="N61"/>
  <c r="C47"/>
  <c r="AF22"/>
  <c r="T64"/>
  <c r="W64" s="1"/>
  <c r="AD22" i="33"/>
  <c r="AH41" i="39"/>
  <c r="D66" s="1"/>
  <c r="B37"/>
  <c r="F37" s="1"/>
  <c r="AA38"/>
  <c r="AD18"/>
  <c r="AF24" i="33"/>
  <c r="C49"/>
  <c r="AF13" i="39"/>
  <c r="C38"/>
  <c r="AE11"/>
  <c r="AB7"/>
  <c r="D27"/>
  <c r="AH65"/>
  <c r="D90" s="1"/>
  <c r="AH63" i="33"/>
  <c r="D88" s="1"/>
  <c r="AH70" i="39"/>
  <c r="D95" s="1"/>
  <c r="D39" i="33"/>
  <c r="AF14"/>
  <c r="AE15"/>
  <c r="AH43" i="39"/>
  <c r="D68" s="1"/>
  <c r="AH43" i="33"/>
  <c r="D68" s="1"/>
  <c r="U35" i="39"/>
  <c r="AE10"/>
  <c r="C47" i="33"/>
  <c r="AF22"/>
  <c r="L40" i="39"/>
  <c r="S40"/>
  <c r="AB64" i="33"/>
  <c r="M63"/>
  <c r="N63"/>
  <c r="AB90" i="39"/>
  <c r="M89"/>
  <c r="N89"/>
  <c r="AH42"/>
  <c r="D67" s="1"/>
  <c r="AH51" i="33"/>
  <c r="D76" s="1"/>
  <c r="C43"/>
  <c r="AF18"/>
  <c r="AE25" i="39"/>
  <c r="AB99"/>
  <c r="C41"/>
  <c r="AF16"/>
  <c r="AF21"/>
  <c r="C46"/>
  <c r="AE20"/>
  <c r="AE22"/>
  <c r="AE17" i="33"/>
  <c r="AE24" i="39"/>
  <c r="B41" i="33"/>
  <c r="F41" s="1"/>
  <c r="AA42"/>
  <c r="AF8" i="39"/>
  <c r="AH45"/>
  <c r="D70" s="1"/>
  <c r="AF18"/>
  <c r="C43"/>
  <c r="AE13"/>
  <c r="AH49" i="33"/>
  <c r="D74" s="1"/>
  <c r="R13"/>
  <c r="R27" s="1"/>
  <c r="S27"/>
  <c r="AE17" i="39"/>
  <c r="AB34"/>
  <c r="C49"/>
  <c r="AF24"/>
  <c r="AH51"/>
  <c r="D76" s="1"/>
  <c r="AB76" s="1"/>
  <c r="AE20" i="33"/>
  <c r="AF23" i="39"/>
  <c r="C48"/>
  <c r="AE21" i="33"/>
  <c r="T61"/>
  <c r="W61" s="1"/>
  <c r="AE15" i="39"/>
  <c r="AA35" i="33"/>
  <c r="B34"/>
  <c r="F34" s="1"/>
  <c r="AB74"/>
  <c r="C48"/>
  <c r="AF23"/>
  <c r="AE18"/>
  <c r="C50" i="39"/>
  <c r="AF25"/>
  <c r="AH45" i="33"/>
  <c r="D70" s="1"/>
  <c r="AD17" i="39"/>
  <c r="AD11"/>
  <c r="AH42" i="33"/>
  <c r="D67" s="1"/>
  <c r="W13"/>
  <c r="W27" s="1"/>
  <c r="AB6" s="1"/>
  <c r="C42"/>
  <c r="AF17"/>
  <c r="AD24" i="39"/>
  <c r="S64"/>
  <c r="V64" s="1"/>
  <c r="L64"/>
  <c r="AD20" i="33"/>
  <c r="AD23" i="39"/>
  <c r="AA34"/>
  <c r="B33"/>
  <c r="F33" s="1"/>
  <c r="AH100"/>
  <c r="AF10" i="33"/>
  <c r="C35"/>
  <c r="AF38"/>
  <c r="C63"/>
  <c r="AD14" i="39"/>
  <c r="AD38" i="33" l="1"/>
  <c r="U13" i="39"/>
  <c r="U27" s="1"/>
  <c r="E44" i="33"/>
  <c r="E33"/>
  <c r="E44" i="39"/>
  <c r="B38" i="33"/>
  <c r="F38" s="1"/>
  <c r="AA39"/>
  <c r="R62"/>
  <c r="E34"/>
  <c r="E41"/>
  <c r="R40" i="39"/>
  <c r="AH76"/>
  <c r="D101" s="1"/>
  <c r="U34"/>
  <c r="U34" i="33"/>
  <c r="U64" i="39"/>
  <c r="AB71"/>
  <c r="AH64" i="33"/>
  <c r="D89" s="1"/>
  <c r="AB40"/>
  <c r="N39"/>
  <c r="M39"/>
  <c r="B39"/>
  <c r="E39" s="1"/>
  <c r="AH72" i="39"/>
  <c r="D97" s="1"/>
  <c r="B45" i="33"/>
  <c r="F45" s="1"/>
  <c r="AA46"/>
  <c r="E33" i="39"/>
  <c r="R64"/>
  <c r="AA50"/>
  <c r="B49"/>
  <c r="F49" s="1"/>
  <c r="AB75" i="33"/>
  <c r="T89" i="39"/>
  <c r="W89" s="1"/>
  <c r="V40"/>
  <c r="U40" s="1"/>
  <c r="AB96"/>
  <c r="AH7"/>
  <c r="D32" s="1"/>
  <c r="E37"/>
  <c r="AB88" i="33"/>
  <c r="M87"/>
  <c r="N87"/>
  <c r="T62" i="39"/>
  <c r="W62" s="1"/>
  <c r="AA51" i="33"/>
  <c r="B50"/>
  <c r="F50" s="1"/>
  <c r="B36" i="39"/>
  <c r="F36" s="1"/>
  <c r="AA37"/>
  <c r="AA41"/>
  <c r="B40"/>
  <c r="F40" s="1"/>
  <c r="Z35" i="33"/>
  <c r="AG35"/>
  <c r="AA47" i="39"/>
  <c r="B46"/>
  <c r="F46" s="1"/>
  <c r="B63" i="33"/>
  <c r="F63" s="1"/>
  <c r="AA64"/>
  <c r="AG34" i="39"/>
  <c r="Z34"/>
  <c r="AD34" s="1"/>
  <c r="AA49" i="33"/>
  <c r="B48"/>
  <c r="F48" s="1"/>
  <c r="AH99" i="39"/>
  <c r="AB99" i="33"/>
  <c r="B45" i="39"/>
  <c r="F45" s="1"/>
  <c r="AA46"/>
  <c r="AB61"/>
  <c r="N60"/>
  <c r="M60"/>
  <c r="B51" i="33"/>
  <c r="F51" s="1"/>
  <c r="L62" i="39"/>
  <c r="S62"/>
  <c r="V62" s="1"/>
  <c r="Z6"/>
  <c r="AD6" s="1"/>
  <c r="AG6"/>
  <c r="AG42" i="33"/>
  <c r="Z42"/>
  <c r="AD42" s="1"/>
  <c r="L89" i="39"/>
  <c r="S89"/>
  <c r="AA43" i="33"/>
  <c r="B42"/>
  <c r="F42" s="1"/>
  <c r="B43"/>
  <c r="F43" s="1"/>
  <c r="AA44"/>
  <c r="AH90" i="39"/>
  <c r="AB69"/>
  <c r="M88" i="33"/>
  <c r="AB89"/>
  <c r="N88"/>
  <c r="AA39" i="39"/>
  <c r="B38"/>
  <c r="F38" s="1"/>
  <c r="AB67"/>
  <c r="B47"/>
  <c r="F47" s="1"/>
  <c r="AA48"/>
  <c r="V62" i="33"/>
  <c r="U62" s="1"/>
  <c r="Z34"/>
  <c r="AD34" s="1"/>
  <c r="AG34"/>
  <c r="AA43" i="39"/>
  <c r="B42"/>
  <c r="F42" s="1"/>
  <c r="AB68" i="33"/>
  <c r="AH62" i="39"/>
  <c r="D87" s="1"/>
  <c r="AB96" i="33"/>
  <c r="AH34" i="39"/>
  <c r="D59" s="1"/>
  <c r="AH7" i="33"/>
  <c r="D32" s="1"/>
  <c r="R34" i="39"/>
  <c r="AB76" i="33"/>
  <c r="AA36"/>
  <c r="B35"/>
  <c r="F35" s="1"/>
  <c r="AB27"/>
  <c r="AH6"/>
  <c r="AB71"/>
  <c r="AH74"/>
  <c r="D99" s="1"/>
  <c r="B43" i="39"/>
  <c r="F43" s="1"/>
  <c r="AA44"/>
  <c r="T63" i="33"/>
  <c r="W63" s="1"/>
  <c r="AA48"/>
  <c r="B47"/>
  <c r="F47" s="1"/>
  <c r="AB91" i="39"/>
  <c r="M90"/>
  <c r="N90"/>
  <c r="T61"/>
  <c r="W61" s="1"/>
  <c r="Z35"/>
  <c r="AD35" s="1"/>
  <c r="AG35"/>
  <c r="AB61" i="33"/>
  <c r="M60"/>
  <c r="N60"/>
  <c r="AA37"/>
  <c r="B36"/>
  <c r="F36" s="1"/>
  <c r="R61"/>
  <c r="AA47"/>
  <c r="B46"/>
  <c r="F46" s="1"/>
  <c r="D31" i="39"/>
  <c r="C27" i="33"/>
  <c r="B6"/>
  <c r="E6" s="1"/>
  <c r="AA7"/>
  <c r="AA27" s="1"/>
  <c r="AH75" i="39"/>
  <c r="D100" s="1"/>
  <c r="AA66" i="33"/>
  <c r="AG6"/>
  <c r="Z6"/>
  <c r="AD6" s="1"/>
  <c r="B50" i="39"/>
  <c r="F50" s="1"/>
  <c r="AA51"/>
  <c r="AB68"/>
  <c r="AA66"/>
  <c r="R34" i="33"/>
  <c r="U61"/>
  <c r="AH72"/>
  <c r="D97" s="1"/>
  <c r="AA49" i="39"/>
  <c r="B48"/>
  <c r="F48" s="1"/>
  <c r="AA42"/>
  <c r="B41"/>
  <c r="F41" s="1"/>
  <c r="AB69" i="33"/>
  <c r="Z38" i="39"/>
  <c r="AD38" s="1"/>
  <c r="AG38"/>
  <c r="AH63"/>
  <c r="D88" s="1"/>
  <c r="M39"/>
  <c r="N39"/>
  <c r="AB40"/>
  <c r="B39"/>
  <c r="E39" s="1"/>
  <c r="AG45"/>
  <c r="Z45"/>
  <c r="AD45" s="1"/>
  <c r="B6"/>
  <c r="E6" s="1"/>
  <c r="C27"/>
  <c r="AA7"/>
  <c r="AA27" s="1"/>
  <c r="S63" i="33"/>
  <c r="V63" s="1"/>
  <c r="L63"/>
  <c r="AA50"/>
  <c r="B49"/>
  <c r="F49" s="1"/>
  <c r="L61" i="39"/>
  <c r="S61"/>
  <c r="V61" s="1"/>
  <c r="E34"/>
  <c r="AB60" i="33"/>
  <c r="M59"/>
  <c r="N59"/>
  <c r="AA36" i="39"/>
  <c r="B35"/>
  <c r="F35" s="1"/>
  <c r="B40" i="33"/>
  <c r="F40" s="1"/>
  <c r="AA41"/>
  <c r="B51" i="39"/>
  <c r="F51" s="1"/>
  <c r="AB27"/>
  <c r="Z45" i="33"/>
  <c r="AD45" s="1"/>
  <c r="AG45"/>
  <c r="U13"/>
  <c r="U27" s="1"/>
  <c r="E50" l="1"/>
  <c r="U63"/>
  <c r="E38" i="39"/>
  <c r="E38" i="33"/>
  <c r="E49"/>
  <c r="R63"/>
  <c r="E36" i="39"/>
  <c r="E49"/>
  <c r="Z27" i="33"/>
  <c r="E42"/>
  <c r="E47" i="39"/>
  <c r="E35"/>
  <c r="Z27"/>
  <c r="AH27"/>
  <c r="E63" i="33"/>
  <c r="Z39"/>
  <c r="AE39" s="1"/>
  <c r="AG39"/>
  <c r="E46"/>
  <c r="E51"/>
  <c r="E48" i="39"/>
  <c r="AE34"/>
  <c r="E46"/>
  <c r="E40"/>
  <c r="E43"/>
  <c r="R89"/>
  <c r="R62"/>
  <c r="Z51"/>
  <c r="AD51" s="1"/>
  <c r="AG51"/>
  <c r="AG66" i="33"/>
  <c r="AG39" i="39"/>
  <c r="Z39"/>
  <c r="AD39" s="1"/>
  <c r="AE35" i="33"/>
  <c r="S39"/>
  <c r="V39" s="1"/>
  <c r="L39"/>
  <c r="L52" s="1"/>
  <c r="R61" i="39"/>
  <c r="AE45"/>
  <c r="AB89"/>
  <c r="M88"/>
  <c r="N88"/>
  <c r="AG42"/>
  <c r="Z42"/>
  <c r="T60" i="33"/>
  <c r="W60" s="1"/>
  <c r="AH71"/>
  <c r="D96" s="1"/>
  <c r="AH76"/>
  <c r="D101" s="1"/>
  <c r="AH68"/>
  <c r="D93" s="1"/>
  <c r="Z48" i="39"/>
  <c r="AG48"/>
  <c r="T88" i="33"/>
  <c r="W88" s="1"/>
  <c r="Z44"/>
  <c r="AD44" s="1"/>
  <c r="AG44"/>
  <c r="AH61" i="39"/>
  <c r="D86" s="1"/>
  <c r="Z64" i="33"/>
  <c r="AD64" s="1"/>
  <c r="AG64"/>
  <c r="T39"/>
  <c r="T52" s="1"/>
  <c r="AF45" i="39"/>
  <c r="C70"/>
  <c r="C63"/>
  <c r="AF38"/>
  <c r="AB101"/>
  <c r="S60" i="33"/>
  <c r="V60" s="1"/>
  <c r="L60"/>
  <c r="T90" i="39"/>
  <c r="W90" s="1"/>
  <c r="AE6" i="33"/>
  <c r="AB60" i="39"/>
  <c r="N59"/>
  <c r="M59"/>
  <c r="E42"/>
  <c r="E43" i="33"/>
  <c r="E45" i="39"/>
  <c r="E48" i="33"/>
  <c r="AH88"/>
  <c r="AG46"/>
  <c r="Z46"/>
  <c r="F39"/>
  <c r="AE45"/>
  <c r="AG36" i="39"/>
  <c r="Z36"/>
  <c r="AF6" i="33"/>
  <c r="C31"/>
  <c r="U62" i="39"/>
  <c r="E51"/>
  <c r="T59" i="33"/>
  <c r="W59" s="1"/>
  <c r="AG7" i="39"/>
  <c r="AG27" s="1"/>
  <c r="Z7"/>
  <c r="F39"/>
  <c r="AE38"/>
  <c r="AG49"/>
  <c r="Z49"/>
  <c r="AD49" s="1"/>
  <c r="AG66"/>
  <c r="Z7" i="33"/>
  <c r="AD7" s="1"/>
  <c r="AG7"/>
  <c r="AG47"/>
  <c r="Z47"/>
  <c r="AH61"/>
  <c r="D86" s="1"/>
  <c r="AG44" i="39"/>
  <c r="Z44"/>
  <c r="AG43"/>
  <c r="Z43"/>
  <c r="AD43" s="1"/>
  <c r="S88" i="33"/>
  <c r="V88" s="1"/>
  <c r="L88"/>
  <c r="C67"/>
  <c r="AF42"/>
  <c r="Z41" i="39"/>
  <c r="AG41"/>
  <c r="AB33"/>
  <c r="AH75" i="33"/>
  <c r="D100" s="1"/>
  <c r="E45"/>
  <c r="AG37"/>
  <c r="Z37"/>
  <c r="AD37" s="1"/>
  <c r="S87"/>
  <c r="V87" s="1"/>
  <c r="L87"/>
  <c r="L59"/>
  <c r="S59"/>
  <c r="V59" s="1"/>
  <c r="Z50"/>
  <c r="AG50"/>
  <c r="AH40" i="39"/>
  <c r="Z40"/>
  <c r="AE40" s="1"/>
  <c r="B27" i="33"/>
  <c r="C6" i="7" s="1"/>
  <c r="F6" i="33"/>
  <c r="AH91" i="39"/>
  <c r="AH96" i="33"/>
  <c r="AF34"/>
  <c r="C59"/>
  <c r="AH67" i="39"/>
  <c r="D92" s="1"/>
  <c r="AF6"/>
  <c r="C31"/>
  <c r="AG47"/>
  <c r="Z47"/>
  <c r="AD47" s="1"/>
  <c r="Z37"/>
  <c r="AD37" s="1"/>
  <c r="AG37"/>
  <c r="AB90" i="33"/>
  <c r="M89"/>
  <c r="N89"/>
  <c r="AG48"/>
  <c r="Z48"/>
  <c r="E40"/>
  <c r="T39" i="39"/>
  <c r="T52" s="1"/>
  <c r="AH69" i="33"/>
  <c r="D94" s="1"/>
  <c r="AB98"/>
  <c r="AH68" i="39"/>
  <c r="D93" s="1"/>
  <c r="AF35"/>
  <c r="C60"/>
  <c r="AB100" i="33"/>
  <c r="AG36"/>
  <c r="Z36"/>
  <c r="AD36" s="1"/>
  <c r="AB33"/>
  <c r="AH69" i="39"/>
  <c r="D94" s="1"/>
  <c r="AG43" i="33"/>
  <c r="Z43"/>
  <c r="AD43" s="1"/>
  <c r="S60" i="39"/>
  <c r="V60" s="1"/>
  <c r="L60"/>
  <c r="AH99" i="33"/>
  <c r="AF35"/>
  <c r="C60"/>
  <c r="AB98" i="39"/>
  <c r="U61"/>
  <c r="S90"/>
  <c r="L90"/>
  <c r="AH27" i="33"/>
  <c r="D31"/>
  <c r="AH89"/>
  <c r="AE42"/>
  <c r="AG46" i="39"/>
  <c r="Z46"/>
  <c r="AG49" i="33"/>
  <c r="Z49"/>
  <c r="AG51"/>
  <c r="Z51"/>
  <c r="AH40"/>
  <c r="Z40"/>
  <c r="AF45"/>
  <c r="C70"/>
  <c r="Z41"/>
  <c r="AD41" s="1"/>
  <c r="AG41"/>
  <c r="AH60"/>
  <c r="D85" s="1"/>
  <c r="B27" i="39"/>
  <c r="C5" i="7" s="1"/>
  <c r="F6" i="39"/>
  <c r="L39"/>
  <c r="L52" s="1"/>
  <c r="S39"/>
  <c r="E41"/>
  <c r="E50"/>
  <c r="AB32"/>
  <c r="D52"/>
  <c r="E36" i="33"/>
  <c r="AE35" i="39"/>
  <c r="E47" i="33"/>
  <c r="E35"/>
  <c r="AB88" i="39"/>
  <c r="M87"/>
  <c r="N87"/>
  <c r="AE34" i="33"/>
  <c r="V89" i="39"/>
  <c r="U89" s="1"/>
  <c r="AE6"/>
  <c r="T60"/>
  <c r="W60" s="1"/>
  <c r="AF34"/>
  <c r="C59"/>
  <c r="AD35" i="33"/>
  <c r="T87"/>
  <c r="W87" s="1"/>
  <c r="AH96" i="39"/>
  <c r="AG50"/>
  <c r="Z50"/>
  <c r="AH71"/>
  <c r="D96" s="1"/>
  <c r="AC9" i="33" l="1"/>
  <c r="AC21"/>
  <c r="AC24"/>
  <c r="AC25"/>
  <c r="AC22"/>
  <c r="AC23"/>
  <c r="AC26"/>
  <c r="AC21" i="39"/>
  <c r="AC25"/>
  <c r="AC26"/>
  <c r="AC22"/>
  <c r="AC23"/>
  <c r="AC24"/>
  <c r="AD49" i="33"/>
  <c r="AD50"/>
  <c r="AD51"/>
  <c r="R90" i="39"/>
  <c r="AC18" i="33"/>
  <c r="AC16"/>
  <c r="AC19"/>
  <c r="AC8"/>
  <c r="AC12"/>
  <c r="AC10"/>
  <c r="R60"/>
  <c r="AC17"/>
  <c r="AC15"/>
  <c r="AC6"/>
  <c r="AC14"/>
  <c r="AC13"/>
  <c r="AC20"/>
  <c r="AC11"/>
  <c r="AC6" i="39"/>
  <c r="AC16"/>
  <c r="AC18"/>
  <c r="AC17"/>
  <c r="AC9"/>
  <c r="AC12"/>
  <c r="AC19"/>
  <c r="AC8"/>
  <c r="AD39" i="33"/>
  <c r="AC10" i="39"/>
  <c r="AC15"/>
  <c r="AC14"/>
  <c r="AC13"/>
  <c r="AC20"/>
  <c r="AC11"/>
  <c r="AF39" i="33"/>
  <c r="C64"/>
  <c r="U60" i="39"/>
  <c r="W39"/>
  <c r="W52" s="1"/>
  <c r="AB31" s="1"/>
  <c r="AB52" s="1"/>
  <c r="C66" i="33"/>
  <c r="AF41"/>
  <c r="C71" i="39"/>
  <c r="AF46"/>
  <c r="L89" i="33"/>
  <c r="S89"/>
  <c r="V89" s="1"/>
  <c r="C72" i="39"/>
  <c r="AF47"/>
  <c r="U87" i="33"/>
  <c r="AB101"/>
  <c r="AA68"/>
  <c r="B67"/>
  <c r="F67" s="1"/>
  <c r="AE44" i="39"/>
  <c r="C32" i="33"/>
  <c r="C52" s="1"/>
  <c r="AF7"/>
  <c r="AF27" s="1"/>
  <c r="C89"/>
  <c r="AF64"/>
  <c r="C67" i="39"/>
  <c r="AF42"/>
  <c r="V52" i="33"/>
  <c r="AA31" s="1"/>
  <c r="AE50" i="39"/>
  <c r="AA60"/>
  <c r="B59"/>
  <c r="F59" s="1"/>
  <c r="R39"/>
  <c r="R52" s="1"/>
  <c r="S52"/>
  <c r="AB95"/>
  <c r="AA61"/>
  <c r="B60"/>
  <c r="F60" s="1"/>
  <c r="D65"/>
  <c r="AF40"/>
  <c r="U88" i="33"/>
  <c r="AD44" i="39"/>
  <c r="T88"/>
  <c r="W88" s="1"/>
  <c r="AD50"/>
  <c r="T87"/>
  <c r="W87" s="1"/>
  <c r="V39"/>
  <c r="AE41" i="33"/>
  <c r="AF51"/>
  <c r="C76"/>
  <c r="AH90"/>
  <c r="C75"/>
  <c r="AF50"/>
  <c r="R87"/>
  <c r="AH33" i="39"/>
  <c r="D58" s="1"/>
  <c r="AF44"/>
  <c r="C69"/>
  <c r="AC7" i="33"/>
  <c r="AE7"/>
  <c r="B31"/>
  <c r="E31" s="1"/>
  <c r="AA32"/>
  <c r="AE64"/>
  <c r="AF48" i="39"/>
  <c r="C73"/>
  <c r="AB97" i="33"/>
  <c r="R39"/>
  <c r="R52" s="1"/>
  <c r="S52"/>
  <c r="C91"/>
  <c r="C75" i="39"/>
  <c r="AF50"/>
  <c r="L87"/>
  <c r="S87"/>
  <c r="V87" s="1"/>
  <c r="AA71" i="33"/>
  <c r="B70"/>
  <c r="F70" s="1"/>
  <c r="AH33"/>
  <c r="D58" s="1"/>
  <c r="C62" i="39"/>
  <c r="AF37"/>
  <c r="AA32"/>
  <c r="B31"/>
  <c r="E31" s="1"/>
  <c r="R88" i="33"/>
  <c r="AC7" i="39"/>
  <c r="AE7"/>
  <c r="AG27" i="33"/>
  <c r="AA64" i="39"/>
  <c r="B63"/>
  <c r="F63" s="1"/>
  <c r="AB87"/>
  <c r="N86"/>
  <c r="M86"/>
  <c r="AE48"/>
  <c r="S88"/>
  <c r="L88"/>
  <c r="AE49" i="33"/>
  <c r="R60" i="39"/>
  <c r="AB94"/>
  <c r="AE48" i="33"/>
  <c r="AE50"/>
  <c r="AE37"/>
  <c r="AF41" i="39"/>
  <c r="C66"/>
  <c r="AB87" i="33"/>
  <c r="M86"/>
  <c r="N86"/>
  <c r="C91" i="39"/>
  <c r="C32"/>
  <c r="C52" s="1"/>
  <c r="AF7"/>
  <c r="AF27" s="1"/>
  <c r="AE46" i="33"/>
  <c r="B70" i="39"/>
  <c r="F70" s="1"/>
  <c r="AA71"/>
  <c r="AD48"/>
  <c r="AH89"/>
  <c r="AE51" i="33"/>
  <c r="AB95"/>
  <c r="AH88" i="39"/>
  <c r="AD40" i="33"/>
  <c r="C74"/>
  <c r="AF49"/>
  <c r="AB32"/>
  <c r="D52"/>
  <c r="AH98" i="39"/>
  <c r="AE36" i="33"/>
  <c r="AD48"/>
  <c r="AE37" i="39"/>
  <c r="U59" i="33"/>
  <c r="C62"/>
  <c r="AF37"/>
  <c r="AE41" i="39"/>
  <c r="AE43"/>
  <c r="AE47" i="33"/>
  <c r="AD7" i="39"/>
  <c r="AE36"/>
  <c r="C71" i="33"/>
  <c r="AF46"/>
  <c r="L59" i="39"/>
  <c r="S59"/>
  <c r="V59" s="1"/>
  <c r="U60" i="33"/>
  <c r="AB94"/>
  <c r="AE39" i="39"/>
  <c r="AF51"/>
  <c r="C76"/>
  <c r="AH32"/>
  <c r="D57" s="1"/>
  <c r="AB86" i="33"/>
  <c r="N85"/>
  <c r="M85"/>
  <c r="AE40"/>
  <c r="AE46" i="39"/>
  <c r="AA61" i="33"/>
  <c r="B60"/>
  <c r="F60" s="1"/>
  <c r="AE43"/>
  <c r="C61"/>
  <c r="AF36"/>
  <c r="AH98"/>
  <c r="C73"/>
  <c r="AF48"/>
  <c r="AB93" i="39"/>
  <c r="R59" i="33"/>
  <c r="AD41" i="39"/>
  <c r="AF43"/>
  <c r="C68"/>
  <c r="AD47" i="33"/>
  <c r="AE49" i="39"/>
  <c r="AF36"/>
  <c r="C61"/>
  <c r="AD46" i="33"/>
  <c r="T59" i="39"/>
  <c r="W59" s="1"/>
  <c r="W39" i="33"/>
  <c r="W52" s="1"/>
  <c r="AB31" s="1"/>
  <c r="AF44"/>
  <c r="C69"/>
  <c r="AE42" i="39"/>
  <c r="AF39"/>
  <c r="C64"/>
  <c r="AB97"/>
  <c r="D65" i="33"/>
  <c r="AF40"/>
  <c r="AD46" i="39"/>
  <c r="V90"/>
  <c r="U90" s="1"/>
  <c r="C68" i="33"/>
  <c r="AF43"/>
  <c r="AH100"/>
  <c r="T89"/>
  <c r="W89" s="1"/>
  <c r="AE47" i="39"/>
  <c r="B59" i="33"/>
  <c r="F59" s="1"/>
  <c r="AA60"/>
  <c r="AD40" i="39"/>
  <c r="C72" i="33"/>
  <c r="AF47"/>
  <c r="AF49" i="39"/>
  <c r="C74"/>
  <c r="AD36"/>
  <c r="AH60"/>
  <c r="D85" s="1"/>
  <c r="AH101"/>
  <c r="AE44" i="33"/>
  <c r="AD42" i="39"/>
  <c r="AE51"/>
  <c r="F31" i="33" l="1"/>
  <c r="R88" i="39"/>
  <c r="E59" i="33"/>
  <c r="AC27"/>
  <c r="AH31" i="39"/>
  <c r="AH52" s="1"/>
  <c r="E60" i="33"/>
  <c r="AC27" i="39"/>
  <c r="E67" i="33"/>
  <c r="AA65"/>
  <c r="B64"/>
  <c r="F64" s="1"/>
  <c r="E70"/>
  <c r="E59" i="39"/>
  <c r="E63"/>
  <c r="V88"/>
  <c r="U88" s="1"/>
  <c r="U59"/>
  <c r="B61"/>
  <c r="F61" s="1"/>
  <c r="AA62"/>
  <c r="Z61" i="33"/>
  <c r="AD61" s="1"/>
  <c r="AG61"/>
  <c r="AH94"/>
  <c r="B76"/>
  <c r="F76" s="1"/>
  <c r="AA73" i="39"/>
  <c r="B72"/>
  <c r="F72" s="1"/>
  <c r="AA73" i="33"/>
  <c r="B72"/>
  <c r="F72" s="1"/>
  <c r="AB58" i="39"/>
  <c r="AA63" i="33"/>
  <c r="B62"/>
  <c r="F62" s="1"/>
  <c r="B66" i="39"/>
  <c r="F66" s="1"/>
  <c r="AA67"/>
  <c r="F31"/>
  <c r="Z71" i="33"/>
  <c r="AD71" s="1"/>
  <c r="AG71"/>
  <c r="AB59" i="39"/>
  <c r="B67"/>
  <c r="F67" s="1"/>
  <c r="AA68"/>
  <c r="R89" i="33"/>
  <c r="AA70"/>
  <c r="B69"/>
  <c r="F69" s="1"/>
  <c r="AA33" i="39"/>
  <c r="B32"/>
  <c r="F32" s="1"/>
  <c r="AG64"/>
  <c r="Z64"/>
  <c r="AD64" s="1"/>
  <c r="AG32"/>
  <c r="Z32"/>
  <c r="AD32" s="1"/>
  <c r="R87"/>
  <c r="AG32" i="33"/>
  <c r="Z32"/>
  <c r="AE32" s="1"/>
  <c r="E60" i="39"/>
  <c r="Z60"/>
  <c r="AG60"/>
  <c r="AB52" i="33"/>
  <c r="AH31"/>
  <c r="S85"/>
  <c r="V85" s="1"/>
  <c r="L85"/>
  <c r="AH95"/>
  <c r="E70" i="39"/>
  <c r="AA92"/>
  <c r="S86"/>
  <c r="L86"/>
  <c r="B62"/>
  <c r="F62" s="1"/>
  <c r="AA63"/>
  <c r="AH97" i="33"/>
  <c r="U39" i="39"/>
  <c r="U52" s="1"/>
  <c r="V52"/>
  <c r="AA31" s="1"/>
  <c r="AG61"/>
  <c r="Z61"/>
  <c r="AD61" s="1"/>
  <c r="B89" i="33"/>
  <c r="F89" s="1"/>
  <c r="AA90"/>
  <c r="AH101"/>
  <c r="M65"/>
  <c r="AB66"/>
  <c r="N65"/>
  <c r="B65"/>
  <c r="E65" s="1"/>
  <c r="AA62"/>
  <c r="B61"/>
  <c r="F61" s="1"/>
  <c r="B76" i="39"/>
  <c r="F76" s="1"/>
  <c r="AG60" i="33"/>
  <c r="Z60"/>
  <c r="AH97" i="39"/>
  <c r="AH93"/>
  <c r="T85" i="33"/>
  <c r="W85" s="1"/>
  <c r="AH32"/>
  <c r="D57" s="1"/>
  <c r="T86"/>
  <c r="W86" s="1"/>
  <c r="T86" i="39"/>
  <c r="W86" s="1"/>
  <c r="B73"/>
  <c r="F73" s="1"/>
  <c r="AA74"/>
  <c r="B75" i="33"/>
  <c r="F75" s="1"/>
  <c r="AA76"/>
  <c r="B71" i="39"/>
  <c r="F71" s="1"/>
  <c r="AA72"/>
  <c r="AB86"/>
  <c r="M85"/>
  <c r="N85"/>
  <c r="R59"/>
  <c r="AG71"/>
  <c r="Z71"/>
  <c r="AD71" s="1"/>
  <c r="AH94"/>
  <c r="U87"/>
  <c r="AG68" i="33"/>
  <c r="Z68"/>
  <c r="U89"/>
  <c r="B74" i="39"/>
  <c r="F74" s="1"/>
  <c r="AA75"/>
  <c r="AA65"/>
  <c r="B64"/>
  <c r="F64" s="1"/>
  <c r="AA69"/>
  <c r="B68"/>
  <c r="F68" s="1"/>
  <c r="AH86" i="33"/>
  <c r="AA72"/>
  <c r="B71"/>
  <c r="F71" s="1"/>
  <c r="S86"/>
  <c r="V86" s="1"/>
  <c r="L86"/>
  <c r="AB59"/>
  <c r="AA76" i="39"/>
  <c r="B75"/>
  <c r="F75" s="1"/>
  <c r="AB66"/>
  <c r="M65"/>
  <c r="N65"/>
  <c r="B65"/>
  <c r="E65" s="1"/>
  <c r="AH95"/>
  <c r="Z31" i="33"/>
  <c r="AE31" s="1"/>
  <c r="AG31"/>
  <c r="AA33"/>
  <c r="AA52" s="1"/>
  <c r="B32"/>
  <c r="F32" s="1"/>
  <c r="AA69"/>
  <c r="B68"/>
  <c r="F68" s="1"/>
  <c r="B73"/>
  <c r="F73" s="1"/>
  <c r="AA74"/>
  <c r="B74"/>
  <c r="F74" s="1"/>
  <c r="AA75"/>
  <c r="AH87"/>
  <c r="AH87" i="39"/>
  <c r="AA92" i="33"/>
  <c r="AA70" i="39"/>
  <c r="B69"/>
  <c r="F69" s="1"/>
  <c r="U39" i="33"/>
  <c r="U52" s="1"/>
  <c r="AA67"/>
  <c r="B66"/>
  <c r="F66" s="1"/>
  <c r="D56" i="39" l="1"/>
  <c r="E74"/>
  <c r="E69" i="33"/>
  <c r="C13" i="7"/>
  <c r="E74" i="33"/>
  <c r="AD31"/>
  <c r="E71" i="39"/>
  <c r="E64"/>
  <c r="R86"/>
  <c r="E68"/>
  <c r="E61" i="33"/>
  <c r="Z52"/>
  <c r="E76"/>
  <c r="E66"/>
  <c r="R86"/>
  <c r="E64"/>
  <c r="E71"/>
  <c r="AG65"/>
  <c r="Z65"/>
  <c r="E75"/>
  <c r="E73" i="39"/>
  <c r="E67"/>
  <c r="Z74"/>
  <c r="AD74" s="1"/>
  <c r="AG74"/>
  <c r="AE60" i="33"/>
  <c r="AG90"/>
  <c r="AF90" s="1"/>
  <c r="Z90"/>
  <c r="AD90" s="1"/>
  <c r="U85"/>
  <c r="AH59" i="39"/>
  <c r="D84" s="1"/>
  <c r="AG73" i="33"/>
  <c r="Z73"/>
  <c r="AD73" s="1"/>
  <c r="Z74"/>
  <c r="AD74" s="1"/>
  <c r="AG74"/>
  <c r="E32"/>
  <c r="T65" i="39"/>
  <c r="T77" s="1"/>
  <c r="AH59" i="33"/>
  <c r="D84" s="1"/>
  <c r="AF60"/>
  <c r="C85"/>
  <c r="T65"/>
  <c r="T77" s="1"/>
  <c r="E89"/>
  <c r="R85"/>
  <c r="AG70"/>
  <c r="Z70"/>
  <c r="E62"/>
  <c r="E72" i="39"/>
  <c r="D77"/>
  <c r="AB57"/>
  <c r="E73" i="33"/>
  <c r="L65" i="39"/>
  <c r="L77" s="1"/>
  <c r="S65"/>
  <c r="V65" s="1"/>
  <c r="AG75"/>
  <c r="Z75"/>
  <c r="AG72"/>
  <c r="Z72"/>
  <c r="AD72" s="1"/>
  <c r="AH66" i="33"/>
  <c r="Z66"/>
  <c r="AE66" s="1"/>
  <c r="E62" i="39"/>
  <c r="D56" i="33"/>
  <c r="AH52"/>
  <c r="AD32"/>
  <c r="AF64" i="39"/>
  <c r="C89"/>
  <c r="AE71" i="33"/>
  <c r="Z63"/>
  <c r="AD63" s="1"/>
  <c r="AG63"/>
  <c r="AG73" i="39"/>
  <c r="Z73"/>
  <c r="AD73" s="1"/>
  <c r="AG62"/>
  <c r="Z62"/>
  <c r="AD62" s="1"/>
  <c r="AH86"/>
  <c r="B52" i="33"/>
  <c r="D6" i="7" s="1"/>
  <c r="AE60" i="39"/>
  <c r="AH66"/>
  <c r="Z66"/>
  <c r="AE66" s="1"/>
  <c r="U86" i="33"/>
  <c r="E76" i="39"/>
  <c r="F65" i="33"/>
  <c r="AE61" i="39"/>
  <c r="Z63"/>
  <c r="AD63" s="1"/>
  <c r="AG63"/>
  <c r="C57" i="33"/>
  <c r="AF32"/>
  <c r="E61" i="39"/>
  <c r="AG72" i="33"/>
  <c r="Z72"/>
  <c r="AD72" s="1"/>
  <c r="C93"/>
  <c r="AF68"/>
  <c r="AF61"/>
  <c r="C86"/>
  <c r="AF31"/>
  <c r="C56"/>
  <c r="F65" i="39"/>
  <c r="AG69"/>
  <c r="Z69"/>
  <c r="AD69" s="1"/>
  <c r="AE71"/>
  <c r="AG76" i="33"/>
  <c r="Z76"/>
  <c r="AD76" s="1"/>
  <c r="L65"/>
  <c r="L77" s="1"/>
  <c r="S65"/>
  <c r="C86" i="39"/>
  <c r="AF61"/>
  <c r="AG33"/>
  <c r="Z33"/>
  <c r="AD33" s="1"/>
  <c r="Z68"/>
  <c r="AD68" s="1"/>
  <c r="AG68"/>
  <c r="B52"/>
  <c r="D5" i="7" s="1"/>
  <c r="AH58" i="39"/>
  <c r="D83" s="1"/>
  <c r="AG92" i="33"/>
  <c r="Z33"/>
  <c r="AD33" s="1"/>
  <c r="AG33"/>
  <c r="AG65" i="39"/>
  <c r="Z65"/>
  <c r="AD65" s="1"/>
  <c r="AD60" i="33"/>
  <c r="AG92" i="39"/>
  <c r="AE64"/>
  <c r="C96" i="33"/>
  <c r="AF71"/>
  <c r="AE61"/>
  <c r="E69" i="39"/>
  <c r="E68" i="33"/>
  <c r="E75" i="39"/>
  <c r="AE68" i="33"/>
  <c r="AF71" i="39"/>
  <c r="C96"/>
  <c r="T85"/>
  <c r="W85" s="1"/>
  <c r="AG31"/>
  <c r="AA52"/>
  <c r="Z52" s="1"/>
  <c r="Z31"/>
  <c r="AF60"/>
  <c r="C85"/>
  <c r="AE32"/>
  <c r="E32"/>
  <c r="AG67"/>
  <c r="Z67"/>
  <c r="AD67" s="1"/>
  <c r="AG76"/>
  <c r="Z76"/>
  <c r="AD76" s="1"/>
  <c r="AG67" i="33"/>
  <c r="Z67"/>
  <c r="AG70" i="39"/>
  <c r="Z70"/>
  <c r="AD70" s="1"/>
  <c r="AG75" i="33"/>
  <c r="Z75"/>
  <c r="AG69"/>
  <c r="Z69"/>
  <c r="AD69" s="1"/>
  <c r="AD68"/>
  <c r="L85" i="39"/>
  <c r="S85"/>
  <c r="V85" s="1"/>
  <c r="AB58" i="33"/>
  <c r="Z62"/>
  <c r="AG62"/>
  <c r="V86" i="39"/>
  <c r="U86" s="1"/>
  <c r="AD60"/>
  <c r="C57"/>
  <c r="AF32"/>
  <c r="E66"/>
  <c r="E72" i="33"/>
  <c r="AC38" l="1"/>
  <c r="AC50"/>
  <c r="AC51"/>
  <c r="AC49"/>
  <c r="AC45"/>
  <c r="AC46"/>
  <c r="AC47"/>
  <c r="AC48"/>
  <c r="AC32" i="39"/>
  <c r="AC47"/>
  <c r="AC50"/>
  <c r="AC51"/>
  <c r="AC48"/>
  <c r="AC49"/>
  <c r="AC35" i="33"/>
  <c r="AC39"/>
  <c r="AC32"/>
  <c r="AC42"/>
  <c r="AC37"/>
  <c r="AC36"/>
  <c r="AC31"/>
  <c r="AC40"/>
  <c r="AC43"/>
  <c r="AC34"/>
  <c r="AC41"/>
  <c r="AC44"/>
  <c r="AD65"/>
  <c r="AE65"/>
  <c r="C90"/>
  <c r="AF65"/>
  <c r="W65" i="39"/>
  <c r="W77" s="1"/>
  <c r="AB56" s="1"/>
  <c r="AB77" s="1"/>
  <c r="U85"/>
  <c r="D7" i="7"/>
  <c r="V77" i="39"/>
  <c r="AA56" s="1"/>
  <c r="AE75" i="33"/>
  <c r="R65"/>
  <c r="R77" s="1"/>
  <c r="S77"/>
  <c r="B96"/>
  <c r="F96" s="1"/>
  <c r="AA97"/>
  <c r="AE68" i="39"/>
  <c r="B93" i="33"/>
  <c r="F93" s="1"/>
  <c r="AA94"/>
  <c r="AF63" i="39"/>
  <c r="C88"/>
  <c r="AE73"/>
  <c r="AA90"/>
  <c r="B89"/>
  <c r="F89" s="1"/>
  <c r="D91" i="33"/>
  <c r="AF66"/>
  <c r="AE75" i="39"/>
  <c r="AB85" i="33"/>
  <c r="M84"/>
  <c r="N84"/>
  <c r="AE70" i="39"/>
  <c r="AE76"/>
  <c r="AA86"/>
  <c r="B85"/>
  <c r="F85" s="1"/>
  <c r="AE65"/>
  <c r="AC33"/>
  <c r="AE33"/>
  <c r="AE76" i="33"/>
  <c r="AE69" i="39"/>
  <c r="AE72" i="33"/>
  <c r="AE63" i="39"/>
  <c r="AD66"/>
  <c r="C98"/>
  <c r="AF73"/>
  <c r="AE72"/>
  <c r="AD75"/>
  <c r="AF73" i="33"/>
  <c r="C98"/>
  <c r="C87" i="39"/>
  <c r="AF62"/>
  <c r="AE62" i="33"/>
  <c r="AH58"/>
  <c r="D83" s="1"/>
  <c r="C95" i="39"/>
  <c r="AF70"/>
  <c r="AF76" i="33"/>
  <c r="C101"/>
  <c r="B57" i="39"/>
  <c r="F57" s="1"/>
  <c r="AA58"/>
  <c r="AE69" i="33"/>
  <c r="AE67" i="39"/>
  <c r="AC31"/>
  <c r="AE31"/>
  <c r="AF65"/>
  <c r="C90"/>
  <c r="AB84"/>
  <c r="AF33"/>
  <c r="C58"/>
  <c r="C97" i="33"/>
  <c r="AF72"/>
  <c r="AF63"/>
  <c r="C88"/>
  <c r="W65"/>
  <c r="W77" s="1"/>
  <c r="AB56" s="1"/>
  <c r="AE67"/>
  <c r="AC45" i="39"/>
  <c r="AC35"/>
  <c r="AC38"/>
  <c r="AC34"/>
  <c r="AC41"/>
  <c r="AC39"/>
  <c r="AC37"/>
  <c r="AC43"/>
  <c r="AC40"/>
  <c r="AC46"/>
  <c r="AC42"/>
  <c r="AC44"/>
  <c r="AC36"/>
  <c r="AF33" i="33"/>
  <c r="AF52" s="1"/>
  <c r="C58"/>
  <c r="C77" s="1"/>
  <c r="AA57"/>
  <c r="B56"/>
  <c r="F56" s="1"/>
  <c r="D77"/>
  <c r="AB57"/>
  <c r="R65" i="39"/>
  <c r="R77" s="1"/>
  <c r="S77"/>
  <c r="AE70" i="33"/>
  <c r="AA86"/>
  <c r="B85"/>
  <c r="F85" s="1"/>
  <c r="AE74" i="39"/>
  <c r="D91"/>
  <c r="AF66"/>
  <c r="AF74"/>
  <c r="C99"/>
  <c r="C94" i="33"/>
  <c r="AF69"/>
  <c r="AF67"/>
  <c r="C92"/>
  <c r="AF67" i="39"/>
  <c r="C92"/>
  <c r="AG52"/>
  <c r="AF31"/>
  <c r="C56"/>
  <c r="AA97"/>
  <c r="B96"/>
  <c r="F96" s="1"/>
  <c r="B86"/>
  <c r="F86" s="1"/>
  <c r="AA87"/>
  <c r="AG52" i="33"/>
  <c r="AA87"/>
  <c r="B86"/>
  <c r="F86" s="1"/>
  <c r="AE63"/>
  <c r="AD70"/>
  <c r="C99"/>
  <c r="AF74"/>
  <c r="C87"/>
  <c r="AF62"/>
  <c r="AH57" i="39"/>
  <c r="D82" s="1"/>
  <c r="AE73" i="33"/>
  <c r="C100"/>
  <c r="AF75"/>
  <c r="C101" i="39"/>
  <c r="AF76"/>
  <c r="C94"/>
  <c r="AF69"/>
  <c r="AF72"/>
  <c r="C97"/>
  <c r="C100"/>
  <c r="AF75"/>
  <c r="M84"/>
  <c r="AB85"/>
  <c r="N84"/>
  <c r="R85"/>
  <c r="AD62" i="33"/>
  <c r="AD75"/>
  <c r="AD67"/>
  <c r="AD31" i="39"/>
  <c r="AC33" i="33"/>
  <c r="AE33"/>
  <c r="C93" i="39"/>
  <c r="AF68"/>
  <c r="V65" i="33"/>
  <c r="B57"/>
  <c r="F57" s="1"/>
  <c r="AA58"/>
  <c r="AE62" i="39"/>
  <c r="AD66" i="33"/>
  <c r="C95"/>
  <c r="AF70"/>
  <c r="AE74"/>
  <c r="AE90"/>
  <c r="D12" i="7" l="1"/>
  <c r="E57" i="33"/>
  <c r="AH56" i="39"/>
  <c r="AH77" s="1"/>
  <c r="E85"/>
  <c r="E57"/>
  <c r="AC52" i="33"/>
  <c r="E56"/>
  <c r="AA91"/>
  <c r="B90"/>
  <c r="F90" s="1"/>
  <c r="E85"/>
  <c r="AF52" i="39"/>
  <c r="U65"/>
  <c r="U77" s="1"/>
  <c r="E86"/>
  <c r="U65" i="33"/>
  <c r="U77" s="1"/>
  <c r="V77"/>
  <c r="AA56" s="1"/>
  <c r="AA100" i="39"/>
  <c r="B99"/>
  <c r="F99" s="1"/>
  <c r="AG57" i="33"/>
  <c r="Z57"/>
  <c r="AD57" s="1"/>
  <c r="B101"/>
  <c r="F101" s="1"/>
  <c r="AB84"/>
  <c r="B95"/>
  <c r="F95" s="1"/>
  <c r="AA96"/>
  <c r="Z58"/>
  <c r="AD58" s="1"/>
  <c r="AG58"/>
  <c r="AA59" i="39"/>
  <c r="B58"/>
  <c r="F58" s="1"/>
  <c r="Z90"/>
  <c r="AD90" s="1"/>
  <c r="AG90"/>
  <c r="AF90" s="1"/>
  <c r="AA95"/>
  <c r="B94"/>
  <c r="F94" s="1"/>
  <c r="B56"/>
  <c r="E56" s="1"/>
  <c r="AA57"/>
  <c r="C77"/>
  <c r="AH84"/>
  <c r="T84" i="33"/>
  <c r="T102" s="1"/>
  <c r="AA89" i="39"/>
  <c r="B88"/>
  <c r="F88" s="1"/>
  <c r="AG97" i="33"/>
  <c r="AF97" s="1"/>
  <c r="Z97"/>
  <c r="B101" i="39"/>
  <c r="F101" s="1"/>
  <c r="AB77" i="33"/>
  <c r="AH56"/>
  <c r="AA98"/>
  <c r="B97"/>
  <c r="F97" s="1"/>
  <c r="B90" i="39"/>
  <c r="F90" s="1"/>
  <c r="AA91"/>
  <c r="E96" i="33"/>
  <c r="Z86"/>
  <c r="AG86"/>
  <c r="AF86" s="1"/>
  <c r="Z86" i="39"/>
  <c r="AG86"/>
  <c r="AF86" s="1"/>
  <c r="T84"/>
  <c r="T102" s="1"/>
  <c r="AB83"/>
  <c r="Z87"/>
  <c r="AD87" s="1"/>
  <c r="AG87"/>
  <c r="AF87" s="1"/>
  <c r="E96"/>
  <c r="B100" i="33"/>
  <c r="F100" s="1"/>
  <c r="AA101"/>
  <c r="E86"/>
  <c r="Z97" i="39"/>
  <c r="AD97" s="1"/>
  <c r="AG97"/>
  <c r="AF97" s="1"/>
  <c r="B92"/>
  <c r="F92" s="1"/>
  <c r="AA93"/>
  <c r="AC52"/>
  <c r="L84" i="33"/>
  <c r="L102" s="1"/>
  <c r="S84"/>
  <c r="V84" s="1"/>
  <c r="S84" i="39"/>
  <c r="V84" s="1"/>
  <c r="L84"/>
  <c r="L102" s="1"/>
  <c r="AA95" i="33"/>
  <c r="B94"/>
  <c r="F94" s="1"/>
  <c r="AB92" i="39"/>
  <c r="B91"/>
  <c r="E91" s="1"/>
  <c r="AH57" i="33"/>
  <c r="D82" s="1"/>
  <c r="AB92"/>
  <c r="B91"/>
  <c r="E91" s="1"/>
  <c r="E93"/>
  <c r="AA94" i="39"/>
  <c r="B93"/>
  <c r="F93" s="1"/>
  <c r="AH85"/>
  <c r="AA59" i="33"/>
  <c r="B58"/>
  <c r="F58" s="1"/>
  <c r="Z87"/>
  <c r="AD87" s="1"/>
  <c r="AG87"/>
  <c r="AF87" s="1"/>
  <c r="B88"/>
  <c r="F88" s="1"/>
  <c r="AA89"/>
  <c r="AG58" i="39"/>
  <c r="Z58"/>
  <c r="B95"/>
  <c r="F95" s="1"/>
  <c r="AA96"/>
  <c r="AA99" i="33"/>
  <c r="B98"/>
  <c r="F98" s="1"/>
  <c r="AH85"/>
  <c r="AA101" i="39"/>
  <c r="B100"/>
  <c r="F100" s="1"/>
  <c r="B97"/>
  <c r="F97" s="1"/>
  <c r="AA98"/>
  <c r="B87" i="33"/>
  <c r="F87" s="1"/>
  <c r="AA88"/>
  <c r="B99"/>
  <c r="F99" s="1"/>
  <c r="AA100"/>
  <c r="B92"/>
  <c r="F92" s="1"/>
  <c r="AA93"/>
  <c r="AA88" i="39"/>
  <c r="B87"/>
  <c r="F87" s="1"/>
  <c r="AA99"/>
  <c r="B98"/>
  <c r="F98" s="1"/>
  <c r="E89"/>
  <c r="AG94" i="33"/>
  <c r="AF94" s="1"/>
  <c r="Z94"/>
  <c r="Z56" i="39"/>
  <c r="AD56" s="1"/>
  <c r="AG56"/>
  <c r="D81" l="1"/>
  <c r="AB82" s="1"/>
  <c r="E93"/>
  <c r="E58" i="33"/>
  <c r="E90" i="39"/>
  <c r="E100"/>
  <c r="AE57" i="33"/>
  <c r="E92" i="39"/>
  <c r="E90" i="33"/>
  <c r="E101" i="39"/>
  <c r="E98"/>
  <c r="E88"/>
  <c r="W84"/>
  <c r="W102" s="1"/>
  <c r="AB81" s="1"/>
  <c r="AH81" s="1"/>
  <c r="W84" i="33"/>
  <c r="W102" s="1"/>
  <c r="AB81" s="1"/>
  <c r="AH81" s="1"/>
  <c r="E87"/>
  <c r="E88"/>
  <c r="AG91"/>
  <c r="AF91" s="1"/>
  <c r="Z91"/>
  <c r="AE91" s="1"/>
  <c r="E94"/>
  <c r="E100"/>
  <c r="E98"/>
  <c r="E58" i="39"/>
  <c r="AA77"/>
  <c r="Z77" s="1"/>
  <c r="F91"/>
  <c r="AE58"/>
  <c r="AE97" i="33"/>
  <c r="AB83"/>
  <c r="S102"/>
  <c r="R84"/>
  <c r="R102" s="1"/>
  <c r="AD97"/>
  <c r="AE58"/>
  <c r="AG100" i="39"/>
  <c r="AF100" s="1"/>
  <c r="Z100"/>
  <c r="AD100" s="1"/>
  <c r="Z93" i="33"/>
  <c r="AD93" s="1"/>
  <c r="AG93"/>
  <c r="AF93" s="1"/>
  <c r="AE90" i="39"/>
  <c r="AF57" i="33"/>
  <c r="C82"/>
  <c r="E97" i="39"/>
  <c r="AG99" i="33"/>
  <c r="AF99" s="1"/>
  <c r="Z99"/>
  <c r="AD99" s="1"/>
  <c r="Z59"/>
  <c r="AD59" s="1"/>
  <c r="AG59"/>
  <c r="Z93" i="39"/>
  <c r="AD93" s="1"/>
  <c r="AG93"/>
  <c r="AF93" s="1"/>
  <c r="AE86" i="33"/>
  <c r="AF56" i="39"/>
  <c r="C81"/>
  <c r="AH92"/>
  <c r="AF92" s="1"/>
  <c r="Z92"/>
  <c r="AE92" s="1"/>
  <c r="AG96" i="33"/>
  <c r="AF96" s="1"/>
  <c r="Z96"/>
  <c r="AD96" s="1"/>
  <c r="AH84"/>
  <c r="AE94"/>
  <c r="V102" i="39"/>
  <c r="AA81" s="1"/>
  <c r="AG98" i="33"/>
  <c r="AF98" s="1"/>
  <c r="Z98"/>
  <c r="AD98" s="1"/>
  <c r="E95"/>
  <c r="E101"/>
  <c r="AG59" i="39"/>
  <c r="Z59"/>
  <c r="AF58" i="33"/>
  <c r="C83"/>
  <c r="Z88" i="39"/>
  <c r="AG88"/>
  <c r="AF88" s="1"/>
  <c r="AG91"/>
  <c r="AF91" s="1"/>
  <c r="Z91"/>
  <c r="AD91" s="1"/>
  <c r="B77"/>
  <c r="E5" i="7" s="1"/>
  <c r="F56" i="39"/>
  <c r="E99"/>
  <c r="Z88" i="33"/>
  <c r="AD88" s="1"/>
  <c r="AG88"/>
  <c r="AF88" s="1"/>
  <c r="E92"/>
  <c r="Z96" i="39"/>
  <c r="AD96" s="1"/>
  <c r="AG96"/>
  <c r="AF96" s="1"/>
  <c r="Z95" i="33"/>
  <c r="AG95"/>
  <c r="AF95" s="1"/>
  <c r="V102"/>
  <c r="AA81" s="1"/>
  <c r="AD86"/>
  <c r="E97"/>
  <c r="AG94" i="39"/>
  <c r="AF94" s="1"/>
  <c r="Z94"/>
  <c r="E95"/>
  <c r="F91" i="33"/>
  <c r="AG89" i="39"/>
  <c r="AF89" s="1"/>
  <c r="Z89"/>
  <c r="AD89" s="1"/>
  <c r="AG95"/>
  <c r="AF95" s="1"/>
  <c r="Z95"/>
  <c r="AA77" i="33"/>
  <c r="Z77" s="1"/>
  <c r="Z56"/>
  <c r="AD56" s="1"/>
  <c r="AG56"/>
  <c r="AE56" i="39"/>
  <c r="Z98"/>
  <c r="AD98" s="1"/>
  <c r="AG98"/>
  <c r="AF98" s="1"/>
  <c r="AF58"/>
  <c r="C83"/>
  <c r="AE87" i="33"/>
  <c r="AG89"/>
  <c r="AF89" s="1"/>
  <c r="Z89"/>
  <c r="AD94"/>
  <c r="AG99" i="39"/>
  <c r="AF99" s="1"/>
  <c r="Z99"/>
  <c r="B77" i="33"/>
  <c r="E6" i="7" s="1"/>
  <c r="E99" i="33"/>
  <c r="AG101" i="39"/>
  <c r="AF101" s="1"/>
  <c r="Z101"/>
  <c r="AD101" s="1"/>
  <c r="AG101" i="33"/>
  <c r="AF101" s="1"/>
  <c r="Z101"/>
  <c r="AD101" s="1"/>
  <c r="AE87" i="39"/>
  <c r="AE86"/>
  <c r="E87"/>
  <c r="AG100" i="33"/>
  <c r="AF100" s="1"/>
  <c r="Z100"/>
  <c r="AD100" s="1"/>
  <c r="AD58" i="39"/>
  <c r="AH92" i="33"/>
  <c r="AF92" s="1"/>
  <c r="Z92"/>
  <c r="S102" i="39"/>
  <c r="R84"/>
  <c r="R102" s="1"/>
  <c r="AE97"/>
  <c r="AH83"/>
  <c r="AD86"/>
  <c r="AH77" i="33"/>
  <c r="D81"/>
  <c r="Z57" i="39"/>
  <c r="AD57" s="1"/>
  <c r="AG57"/>
  <c r="E94"/>
  <c r="AC58" i="33" l="1"/>
  <c r="AC66"/>
  <c r="AC74"/>
  <c r="AC76"/>
  <c r="AC71"/>
  <c r="AC72"/>
  <c r="AC73"/>
  <c r="AC67"/>
  <c r="AC75"/>
  <c r="AC68"/>
  <c r="AC69"/>
  <c r="AC70"/>
  <c r="AC68" i="39"/>
  <c r="AC73"/>
  <c r="AC74"/>
  <c r="AC75"/>
  <c r="AC76"/>
  <c r="D102"/>
  <c r="U84"/>
  <c r="U102" s="1"/>
  <c r="AC65"/>
  <c r="AC56"/>
  <c r="AC60"/>
  <c r="U84" i="33"/>
  <c r="U102" s="1"/>
  <c r="AC57"/>
  <c r="AG77" i="39"/>
  <c r="AC61"/>
  <c r="AC70"/>
  <c r="AC71"/>
  <c r="AC58"/>
  <c r="AC63"/>
  <c r="E7" i="7"/>
  <c r="AC66" i="39"/>
  <c r="AD91" i="33"/>
  <c r="AC72" i="39"/>
  <c r="AC64"/>
  <c r="AC69"/>
  <c r="AC67"/>
  <c r="AC62"/>
  <c r="AE94"/>
  <c r="AE95" i="33"/>
  <c r="AH82" i="39"/>
  <c r="AH102" s="1"/>
  <c r="AE89" i="33"/>
  <c r="AD94" i="39"/>
  <c r="AC59"/>
  <c r="AE59"/>
  <c r="AE100" i="33"/>
  <c r="AA84" i="39"/>
  <c r="B83"/>
  <c r="F83" s="1"/>
  <c r="C81" i="33"/>
  <c r="AG77"/>
  <c r="AF56"/>
  <c r="C84" i="39"/>
  <c r="AF59"/>
  <c r="B81"/>
  <c r="AA82"/>
  <c r="AF59" i="33"/>
  <c r="C84"/>
  <c r="AC65"/>
  <c r="AC64"/>
  <c r="AC61"/>
  <c r="AC60"/>
  <c r="AC62"/>
  <c r="AC63"/>
  <c r="AE88"/>
  <c r="AG81" i="39"/>
  <c r="Z81"/>
  <c r="AD92"/>
  <c r="AC59" i="33"/>
  <c r="AE59"/>
  <c r="B82"/>
  <c r="F82" s="1"/>
  <c r="AA83"/>
  <c r="AH83"/>
  <c r="AE99"/>
  <c r="AE100" i="39"/>
  <c r="AE95"/>
  <c r="AE88"/>
  <c r="AE98"/>
  <c r="AD88"/>
  <c r="AE98" i="33"/>
  <c r="AB102" i="39"/>
  <c r="AE93" i="33"/>
  <c r="AE101" i="39"/>
  <c r="AE99"/>
  <c r="AD89" i="33"/>
  <c r="AC56"/>
  <c r="AE56"/>
  <c r="AE91" i="39"/>
  <c r="AD59"/>
  <c r="AB82" i="33"/>
  <c r="D102"/>
  <c r="AD99" i="39"/>
  <c r="AE89"/>
  <c r="Z81" i="33"/>
  <c r="AD81" s="1"/>
  <c r="AG81"/>
  <c r="AE96" i="39"/>
  <c r="AE93"/>
  <c r="C82"/>
  <c r="AF57"/>
  <c r="AD92" i="33"/>
  <c r="AC57" i="39"/>
  <c r="AE57"/>
  <c r="AE92" i="33"/>
  <c r="AE101"/>
  <c r="AD95" i="39"/>
  <c r="AD95" i="33"/>
  <c r="B83"/>
  <c r="F83" s="1"/>
  <c r="AA84"/>
  <c r="AE96"/>
  <c r="E12" i="7" l="1"/>
  <c r="AF77" i="39"/>
  <c r="AC77"/>
  <c r="AG84" i="33"/>
  <c r="AF84" s="1"/>
  <c r="Z84"/>
  <c r="AD84" s="1"/>
  <c r="AE81" i="39"/>
  <c r="AA85"/>
  <c r="B84"/>
  <c r="F84" s="1"/>
  <c r="E83" i="33"/>
  <c r="AE81"/>
  <c r="AD81" i="39"/>
  <c r="E83"/>
  <c r="F81"/>
  <c r="AF77" i="33"/>
  <c r="AA83" i="39"/>
  <c r="B82"/>
  <c r="F82" s="1"/>
  <c r="AH82" i="33"/>
  <c r="AH102" s="1"/>
  <c r="AB102"/>
  <c r="E82"/>
  <c r="C102" i="39"/>
  <c r="Z83" i="33"/>
  <c r="AD83" s="1"/>
  <c r="AG83"/>
  <c r="AF83" s="1"/>
  <c r="AF81" i="39"/>
  <c r="AA85" i="33"/>
  <c r="B84"/>
  <c r="F84" s="1"/>
  <c r="Z84" i="39"/>
  <c r="AD84" s="1"/>
  <c r="AG84"/>
  <c r="AF84" s="1"/>
  <c r="AC77" i="33"/>
  <c r="AG82" i="39"/>
  <c r="AF82" s="1"/>
  <c r="Z82"/>
  <c r="AD82" s="1"/>
  <c r="B81" i="33"/>
  <c r="E81" s="1"/>
  <c r="C102"/>
  <c r="AA82"/>
  <c r="AF81"/>
  <c r="E81" i="39"/>
  <c r="E82" l="1"/>
  <c r="Z82" i="33"/>
  <c r="AD82" s="1"/>
  <c r="AG82"/>
  <c r="AA102"/>
  <c r="Z102" s="1"/>
  <c r="AC83" s="1"/>
  <c r="AE84" i="39"/>
  <c r="B102"/>
  <c r="F5" i="7" s="1"/>
  <c r="E84" i="39"/>
  <c r="AE84" i="33"/>
  <c r="E84"/>
  <c r="Z85" i="39"/>
  <c r="AD85" s="1"/>
  <c r="AG85"/>
  <c r="AF85" s="1"/>
  <c r="B102" i="33"/>
  <c r="F6" i="7" s="1"/>
  <c r="F81" i="33"/>
  <c r="AE83"/>
  <c r="Z83" i="39"/>
  <c r="AD83" s="1"/>
  <c r="AG83"/>
  <c r="AF83" s="1"/>
  <c r="AA102"/>
  <c r="Z102" s="1"/>
  <c r="Z85" i="33"/>
  <c r="AD85" s="1"/>
  <c r="AG85"/>
  <c r="AF85" s="1"/>
  <c r="AE82" i="39"/>
  <c r="AC82" l="1"/>
  <c r="AC98"/>
  <c r="AC100"/>
  <c r="AC95"/>
  <c r="AC96"/>
  <c r="AC99"/>
  <c r="AC101"/>
  <c r="AC97"/>
  <c r="AF102"/>
  <c r="G5" i="7" s="1"/>
  <c r="F7"/>
  <c r="AC85" i="39"/>
  <c r="AE85"/>
  <c r="AC85" i="33"/>
  <c r="AE85"/>
  <c r="AC87" i="39"/>
  <c r="AC90"/>
  <c r="AC86"/>
  <c r="AC94"/>
  <c r="AC88"/>
  <c r="AC92"/>
  <c r="AC89"/>
  <c r="AC91"/>
  <c r="AC93"/>
  <c r="AC81"/>
  <c r="AC91" i="33"/>
  <c r="AC90"/>
  <c r="AC87"/>
  <c r="AC97"/>
  <c r="AC86"/>
  <c r="AC94"/>
  <c r="AC89"/>
  <c r="AC88"/>
  <c r="AC99"/>
  <c r="AC92"/>
  <c r="AC93"/>
  <c r="AC98"/>
  <c r="AC101"/>
  <c r="AC100"/>
  <c r="AC95"/>
  <c r="AC96"/>
  <c r="AC81"/>
  <c r="AF82"/>
  <c r="AF102" s="1"/>
  <c r="G6" i="7" s="1"/>
  <c r="AG102" i="33"/>
  <c r="AC83" i="39"/>
  <c r="AE83"/>
  <c r="AG102"/>
  <c r="AC84" i="33"/>
  <c r="AC84" i="39"/>
  <c r="AC82" i="33"/>
  <c r="AE82"/>
  <c r="F12" i="7" l="1"/>
  <c r="G7"/>
  <c r="AC102" i="33"/>
  <c r="AC102" i="39"/>
  <c r="G12" i="7" l="1"/>
  <c r="G26" s="1"/>
  <c r="C21"/>
  <c r="C12" s="1"/>
  <c r="G19" l="1"/>
  <c r="D35"/>
  <c r="D33"/>
  <c r="D20"/>
  <c r="D31"/>
  <c r="D14"/>
  <c r="D19"/>
  <c r="D23"/>
  <c r="D32"/>
  <c r="D30"/>
  <c r="D18"/>
  <c r="D28"/>
  <c r="D15"/>
  <c r="D17"/>
  <c r="D34"/>
  <c r="D27"/>
  <c r="D26"/>
  <c r="D25"/>
  <c r="D22"/>
  <c r="D16"/>
  <c r="D29"/>
  <c r="D24"/>
  <c r="E33"/>
  <c r="E25"/>
  <c r="E16"/>
  <c r="E17"/>
  <c r="E23"/>
  <c r="E32"/>
  <c r="E31"/>
  <c r="E14"/>
  <c r="E24"/>
  <c r="E30"/>
  <c r="E19"/>
  <c r="E15"/>
  <c r="E22"/>
  <c r="E29"/>
  <c r="E28"/>
  <c r="E20"/>
  <c r="E35"/>
  <c r="E34"/>
  <c r="E27"/>
  <c r="E26"/>
  <c r="E18"/>
  <c r="F34"/>
  <c r="F14"/>
  <c r="F19"/>
  <c r="F25"/>
  <c r="F28"/>
  <c r="F33"/>
  <c r="F35"/>
  <c r="F32"/>
  <c r="F16"/>
  <c r="F27"/>
  <c r="F24"/>
  <c r="F18"/>
  <c r="F15"/>
  <c r="F17"/>
  <c r="F29"/>
  <c r="F30"/>
  <c r="F31"/>
  <c r="F20"/>
  <c r="F22"/>
  <c r="F23"/>
  <c r="F26"/>
  <c r="G17"/>
  <c r="G32"/>
  <c r="G22"/>
  <c r="G34"/>
  <c r="G16"/>
  <c r="G35"/>
  <c r="G28"/>
  <c r="G15"/>
  <c r="G14"/>
  <c r="G24"/>
  <c r="G30"/>
  <c r="G20"/>
  <c r="G23"/>
  <c r="G25"/>
  <c r="G29"/>
  <c r="G18"/>
  <c r="G33"/>
  <c r="G31"/>
  <c r="G27"/>
  <c r="G36" l="1"/>
  <c r="G21" s="1"/>
  <c r="F13"/>
  <c r="E13"/>
  <c r="D13"/>
  <c r="D36"/>
  <c r="D21" s="1"/>
  <c r="E36"/>
  <c r="E21" s="1"/>
  <c r="G13"/>
  <c r="F36"/>
  <c r="F21" s="1"/>
</calcChain>
</file>

<file path=xl/comments1.xml><?xml version="1.0" encoding="utf-8"?>
<comments xmlns="http://schemas.openxmlformats.org/spreadsheetml/2006/main">
  <authors>
    <author>유 태 석</author>
  </authors>
  <commentList>
    <comment ref="M9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34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34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59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59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84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84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유 태 석</author>
  </authors>
  <commentList>
    <comment ref="M9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34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34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59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59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84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84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<sst xmlns="http://schemas.openxmlformats.org/spreadsheetml/2006/main" count="2447" uniqueCount="363">
  <si>
    <t>사     망     율</t>
    <phoneticPr fontId="2" type="noConversion"/>
  </si>
  <si>
    <t>생    잔    율</t>
    <phoneticPr fontId="2" type="noConversion"/>
  </si>
  <si>
    <t>(여아 100명당)</t>
    <phoneticPr fontId="2" type="noConversion"/>
  </si>
  <si>
    <t>구분</t>
    <phoneticPr fontId="2" type="noConversion"/>
  </si>
  <si>
    <t>2015-20년</t>
    <phoneticPr fontId="2" type="noConversion"/>
  </si>
  <si>
    <t>2020-25년</t>
    <phoneticPr fontId="2" type="noConversion"/>
  </si>
  <si>
    <t>2025-30년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</si>
  <si>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</si>
  <si>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</si>
  <si>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</si>
  <si>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0~4세</t>
    <phoneticPr fontId="2" type="noConversion"/>
  </si>
  <si>
    <t>5~9세</t>
    <phoneticPr fontId="2" type="noConversion"/>
  </si>
  <si>
    <t>10~14세</t>
    <phoneticPr fontId="2" type="noConversion"/>
  </si>
  <si>
    <t>15~19세</t>
    <phoneticPr fontId="2" type="noConversion"/>
  </si>
  <si>
    <t>20~24세</t>
    <phoneticPr fontId="2" type="noConversion"/>
  </si>
  <si>
    <t>25~29세</t>
    <phoneticPr fontId="2" type="noConversion"/>
  </si>
  <si>
    <t>30~34세</t>
    <phoneticPr fontId="2" type="noConversion"/>
  </si>
  <si>
    <t>35~39세</t>
    <phoneticPr fontId="2" type="noConversion"/>
  </si>
  <si>
    <t>40~44세</t>
    <phoneticPr fontId="2" type="noConversion"/>
  </si>
  <si>
    <t>45~49세</t>
    <phoneticPr fontId="2" type="noConversion"/>
  </si>
  <si>
    <t>50~54세</t>
    <phoneticPr fontId="2" type="noConversion"/>
  </si>
  <si>
    <t>55~59세</t>
    <phoneticPr fontId="2" type="noConversion"/>
  </si>
  <si>
    <t>60~64세</t>
    <phoneticPr fontId="2" type="noConversion"/>
  </si>
  <si>
    <t>65~69세</t>
    <phoneticPr fontId="2" type="noConversion"/>
  </si>
  <si>
    <t>70~74세</t>
    <phoneticPr fontId="2" type="noConversion"/>
  </si>
  <si>
    <t>75~79세</t>
    <phoneticPr fontId="2" type="noConversion"/>
  </si>
  <si>
    <t>80~84세</t>
    <phoneticPr fontId="2" type="noConversion"/>
  </si>
  <si>
    <t>출생성비</t>
    <phoneticPr fontId="2" type="noConversion"/>
  </si>
  <si>
    <t>(단위 : 명, 해당 여자인구 1000명당)</t>
    <phoneticPr fontId="2" type="noConversion"/>
  </si>
  <si>
    <t>2010~2015년</t>
    <phoneticPr fontId="2" type="noConversion"/>
  </si>
  <si>
    <t>2015~2020년</t>
    <phoneticPr fontId="2" type="noConversion"/>
  </si>
  <si>
    <t>2020~2025년</t>
    <phoneticPr fontId="2" type="noConversion"/>
  </si>
  <si>
    <t>2025~2030년</t>
    <phoneticPr fontId="2" type="noConversion"/>
  </si>
  <si>
    <t xml:space="preserve">  ◈ 성ㆍ연령별 사망확율</t>
    <phoneticPr fontId="2" type="noConversion"/>
  </si>
  <si>
    <t xml:space="preserve">  ◈ 성ㆍ연령별 생잔율(=1-사망율)</t>
    <phoneticPr fontId="2" type="noConversion"/>
  </si>
  <si>
    <t xml:space="preserve">  ◈ 여성 출산율</t>
    <phoneticPr fontId="2" type="noConversion"/>
  </si>
  <si>
    <t xml:space="preserve">  ◈ 출생성비</t>
    <phoneticPr fontId="2" type="noConversion"/>
  </si>
  <si>
    <t xml:space="preserve"> ◈ 김천시</t>
    <phoneticPr fontId="2" type="noConversion"/>
  </si>
  <si>
    <t>외국인</t>
    <phoneticPr fontId="2" type="noConversion"/>
  </si>
  <si>
    <t>합계</t>
    <phoneticPr fontId="2" type="noConversion"/>
  </si>
  <si>
    <t>85~89세</t>
    <phoneticPr fontId="2" type="noConversion"/>
  </si>
  <si>
    <t>90~94세</t>
    <phoneticPr fontId="2" type="noConversion"/>
  </si>
  <si>
    <t>95~99세</t>
    <phoneticPr fontId="2" type="noConversion"/>
  </si>
  <si>
    <t>100세이상</t>
    <phoneticPr fontId="2" type="noConversion"/>
  </si>
  <si>
    <t>아포읍</t>
  </si>
  <si>
    <t>농소면</t>
  </si>
  <si>
    <t>개령면</t>
  </si>
  <si>
    <t>감문면</t>
  </si>
  <si>
    <t>어모면</t>
  </si>
  <si>
    <t>봉산면</t>
  </si>
  <si>
    <t>대항면</t>
    <phoneticPr fontId="2" type="noConversion"/>
  </si>
  <si>
    <t>감천면</t>
    <phoneticPr fontId="2" type="noConversion"/>
  </si>
  <si>
    <t>조마면</t>
  </si>
  <si>
    <t>구성면</t>
  </si>
  <si>
    <t>지례면</t>
  </si>
  <si>
    <t>부항면</t>
  </si>
  <si>
    <t>대덕면</t>
  </si>
  <si>
    <t>증산면</t>
  </si>
  <si>
    <t>자산동</t>
    <phoneticPr fontId="2" type="noConversion"/>
  </si>
  <si>
    <t>양금동</t>
  </si>
  <si>
    <t>대신동</t>
  </si>
  <si>
    <t>대곡동</t>
  </si>
  <si>
    <t>지좌동</t>
  </si>
  <si>
    <t>외국인</t>
    <phoneticPr fontId="2" type="noConversion"/>
  </si>
  <si>
    <t xml:space="preserve"> ▶ 경상북도 사망률 및 생잔율</t>
    <phoneticPr fontId="2" type="noConversion"/>
  </si>
  <si>
    <t>3.1. 시도별 모의 연령별 출산율(계속)</t>
  </si>
  <si>
    <t>Age-specific fertility rates by province(Cont'd)</t>
    <phoneticPr fontId="2" type="noConversion"/>
  </si>
  <si>
    <t>경북        Gyeongbuk</t>
    <phoneticPr fontId="2" type="noConversion"/>
  </si>
  <si>
    <t>TFR</t>
    <phoneticPr fontId="2" type="noConversion"/>
  </si>
  <si>
    <t>15</t>
    <phoneticPr fontId="2" type="noConversion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</si>
  <si>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</si>
  <si>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</si>
  <si>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</si>
  <si>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</si>
  <si>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</si>
  <si>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</si>
  <si>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</si>
  <si>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</si>
  <si>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</si>
  <si>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</si>
  <si>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</si>
  <si>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</si>
  <si>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</si>
  <si>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</si>
  <si>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</si>
  <si>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</si>
  <si>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</si>
  <si>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</si>
  <si>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</si>
  <si>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</si>
  <si>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</si>
  <si>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</si>
  <si>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</si>
  <si>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</si>
  <si>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</si>
  <si>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</si>
  <si>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</si>
  <si>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</si>
  <si>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</si>
  <si>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</si>
  <si>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</si>
  <si>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</si>
  <si>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</si>
  <si>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</si>
  <si>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 xml:space="preserve"> ▶ 경상북도 출산율 및 출생성비</t>
    <phoneticPr fontId="2" type="noConversion"/>
  </si>
  <si>
    <t>주의 :</t>
    <phoneticPr fontId="2" type="noConversion"/>
  </si>
  <si>
    <t>2) 0~4세 생잔율은 1~4세 생잔율 적용</t>
    <phoneticPr fontId="2" type="noConversion"/>
  </si>
  <si>
    <t>성비</t>
    <phoneticPr fontId="2" type="noConversion"/>
  </si>
  <si>
    <t>영아 사망자수</t>
    <phoneticPr fontId="2" type="noConversion"/>
  </si>
  <si>
    <t>출생아수(최종)</t>
    <phoneticPr fontId="2" type="noConversion"/>
  </si>
  <si>
    <t>계</t>
    <phoneticPr fontId="2" type="noConversion"/>
  </si>
  <si>
    <t>남자</t>
    <phoneticPr fontId="2" type="noConversion"/>
  </si>
  <si>
    <t>여자</t>
    <phoneticPr fontId="2" type="noConversion"/>
  </si>
  <si>
    <t>0~4</t>
  </si>
  <si>
    <t>5~9</t>
  </si>
  <si>
    <t>10~14</t>
  </si>
  <si>
    <t>15~19</t>
  </si>
  <si>
    <t>20~24</t>
  </si>
  <si>
    <t>25~29</t>
  </si>
  <si>
    <t>30~34</t>
  </si>
  <si>
    <t>35~39</t>
  </si>
  <si>
    <t>40~44</t>
  </si>
  <si>
    <t>45~49</t>
  </si>
  <si>
    <t>50~54</t>
  </si>
  <si>
    <t>55~59</t>
  </si>
  <si>
    <t>60~64</t>
  </si>
  <si>
    <t>65~69</t>
  </si>
  <si>
    <t>70~74</t>
  </si>
  <si>
    <t>75~79</t>
  </si>
  <si>
    <t>80~84</t>
  </si>
  <si>
    <t>구분</t>
    <phoneticPr fontId="2" type="noConversion"/>
  </si>
  <si>
    <t>성비</t>
    <phoneticPr fontId="2" type="noConversion"/>
  </si>
  <si>
    <t>영아 사망자수</t>
    <phoneticPr fontId="2" type="noConversion"/>
  </si>
  <si>
    <t>출생아수(최종)</t>
    <phoneticPr fontId="2" type="noConversion"/>
  </si>
  <si>
    <t>합계</t>
    <phoneticPr fontId="2" type="noConversion"/>
  </si>
  <si>
    <t>구분</t>
    <phoneticPr fontId="2" type="noConversion"/>
  </si>
  <si>
    <t>성비</t>
    <phoneticPr fontId="2" type="noConversion"/>
  </si>
  <si>
    <t>출산성비(15~20)</t>
    <phoneticPr fontId="2" type="noConversion"/>
  </si>
  <si>
    <t>2015~2020 영아사망률</t>
    <phoneticPr fontId="2" type="noConversion"/>
  </si>
  <si>
    <t>영아 사망자수</t>
    <phoneticPr fontId="2" type="noConversion"/>
  </si>
  <si>
    <t>출생아수(최종)</t>
    <phoneticPr fontId="2" type="noConversion"/>
  </si>
  <si>
    <t>2015~2020생잔율</t>
    <phoneticPr fontId="2" type="noConversion"/>
  </si>
  <si>
    <t>계</t>
    <phoneticPr fontId="2" type="noConversion"/>
  </si>
  <si>
    <t>남자</t>
    <phoneticPr fontId="2" type="noConversion"/>
  </si>
  <si>
    <t>여자</t>
    <phoneticPr fontId="2" type="noConversion"/>
  </si>
  <si>
    <t>출산성비(20~25)</t>
    <phoneticPr fontId="2" type="noConversion"/>
  </si>
  <si>
    <t>2020~2025 영아사망률</t>
    <phoneticPr fontId="2" type="noConversion"/>
  </si>
  <si>
    <t>2020~2025생잔율</t>
    <phoneticPr fontId="2" type="noConversion"/>
  </si>
  <si>
    <t>출산성비(25~30)</t>
    <phoneticPr fontId="2" type="noConversion"/>
  </si>
  <si>
    <t>2025~2030 영아사망률</t>
    <phoneticPr fontId="2" type="noConversion"/>
  </si>
  <si>
    <t>2025~2030생잔율</t>
    <phoneticPr fontId="2" type="noConversion"/>
  </si>
  <si>
    <t>85~89</t>
    <phoneticPr fontId="2" type="noConversion"/>
  </si>
  <si>
    <t>90~94</t>
    <phoneticPr fontId="2" type="noConversion"/>
  </si>
  <si>
    <t>95~+9</t>
    <phoneticPr fontId="2" type="noConversion"/>
  </si>
  <si>
    <t>3.2. 시도별 생명표(계속)</t>
  </si>
  <si>
    <t>Abridged life tables by province(Cont'd)</t>
    <phoneticPr fontId="2" type="noConversion"/>
  </si>
  <si>
    <t>남자</t>
    <phoneticPr fontId="11" type="noConversion"/>
  </si>
  <si>
    <t>사망확률</t>
    <phoneticPr fontId="2" type="noConversion"/>
  </si>
  <si>
    <t>생존수</t>
  </si>
  <si>
    <t>정지인구</t>
  </si>
  <si>
    <t>기대여명</t>
  </si>
  <si>
    <t>여자</t>
    <phoneticPr fontId="11" type="noConversion"/>
  </si>
  <si>
    <t>사망확률</t>
  </si>
  <si>
    <t>Male</t>
  </si>
  <si>
    <t>nqx</t>
    <phoneticPr fontId="2" type="noConversion"/>
  </si>
  <si>
    <t>lx</t>
  </si>
  <si>
    <t>nLx</t>
  </si>
  <si>
    <t xml:space="preserve">e˚x </t>
  </si>
  <si>
    <t>Female</t>
  </si>
  <si>
    <t xml:space="preserve">e˚x </t>
    <phoneticPr fontId="11" type="noConversion"/>
  </si>
  <si>
    <t>0</t>
  </si>
  <si>
    <t>1-4</t>
    <phoneticPr fontId="11" type="noConversion"/>
  </si>
  <si>
    <t>1-4</t>
  </si>
  <si>
    <t>5-9</t>
    <phoneticPr fontId="11" type="noConversion"/>
  </si>
  <si>
    <t>5-9</t>
  </si>
  <si>
    <t>10-14</t>
    <phoneticPr fontId="11" type="noConversion"/>
  </si>
  <si>
    <t>10-14</t>
  </si>
  <si>
    <t>15-19</t>
    <phoneticPr fontId="11" type="noConversion"/>
  </si>
  <si>
    <t>15-19</t>
  </si>
  <si>
    <t>20-24</t>
    <phoneticPr fontId="11" type="noConversion"/>
  </si>
  <si>
    <t>20-24</t>
  </si>
  <si>
    <t>25-29</t>
    <phoneticPr fontId="11" type="noConversion"/>
  </si>
  <si>
    <t>25-29</t>
  </si>
  <si>
    <t>30-34</t>
    <phoneticPr fontId="11" type="noConversion"/>
  </si>
  <si>
    <t>30-34</t>
  </si>
  <si>
    <t>35-39</t>
    <phoneticPr fontId="11" type="noConversion"/>
  </si>
  <si>
    <t>35-39</t>
  </si>
  <si>
    <t>40-44</t>
    <phoneticPr fontId="11" type="noConversion"/>
  </si>
  <si>
    <t>40-44</t>
  </si>
  <si>
    <t>45-49</t>
    <phoneticPr fontId="11" type="noConversion"/>
  </si>
  <si>
    <t>45-49</t>
  </si>
  <si>
    <t>50-54</t>
    <phoneticPr fontId="11" type="noConversion"/>
  </si>
  <si>
    <t>50-54</t>
  </si>
  <si>
    <t>55-59</t>
    <phoneticPr fontId="11" type="noConversion"/>
  </si>
  <si>
    <t>55-59</t>
  </si>
  <si>
    <t>60-64</t>
    <phoneticPr fontId="11" type="noConversion"/>
  </si>
  <si>
    <t>60-64</t>
  </si>
  <si>
    <t>65-69</t>
    <phoneticPr fontId="11" type="noConversion"/>
  </si>
  <si>
    <t>65-69</t>
  </si>
  <si>
    <t>70-74</t>
    <phoneticPr fontId="11" type="noConversion"/>
  </si>
  <si>
    <t>70-74</t>
  </si>
  <si>
    <t>75-79</t>
    <phoneticPr fontId="11" type="noConversion"/>
  </si>
  <si>
    <t>75-79</t>
  </si>
  <si>
    <t>80-84</t>
  </si>
  <si>
    <t>85-89</t>
  </si>
  <si>
    <t>90-94</t>
  </si>
  <si>
    <t>95-99</t>
  </si>
  <si>
    <t>100+</t>
  </si>
  <si>
    <t>[경북(Gyeongbuk) 2015년]</t>
  </si>
  <si>
    <t>[경북(Gyeongbuk) 2025년]</t>
  </si>
  <si>
    <t>[경북(Gyeongbuk) 2020년]</t>
  </si>
  <si>
    <t>[경북(Gyeongbuk) 2030년]</t>
  </si>
  <si>
    <t>2015~2020년 출산율(경상북도)</t>
    <phoneticPr fontId="2" type="noConversion"/>
  </si>
  <si>
    <t>2020~2025년 출산율(경상북도)</t>
    <phoneticPr fontId="2" type="noConversion"/>
  </si>
  <si>
    <t>2025~2030년 출산율(경상북도)</t>
    <phoneticPr fontId="2" type="noConversion"/>
  </si>
  <si>
    <t>1~4세</t>
    <phoneticPr fontId="2" type="noConversion"/>
  </si>
  <si>
    <t>1~4세</t>
    <phoneticPr fontId="2" type="noConversion"/>
  </si>
  <si>
    <t>여성</t>
    <phoneticPr fontId="2" type="noConversion"/>
  </si>
  <si>
    <t>남성</t>
    <phoneticPr fontId="2" type="noConversion"/>
  </si>
  <si>
    <t>0세</t>
    <phoneticPr fontId="2" type="noConversion"/>
  </si>
  <si>
    <t>80-84</t>
    <phoneticPr fontId="11" type="noConversion"/>
  </si>
  <si>
    <t>85-89</t>
    <phoneticPr fontId="2" type="noConversion"/>
  </si>
  <si>
    <t>90-94</t>
    <phoneticPr fontId="2" type="noConversion"/>
  </si>
  <si>
    <t>95-99</t>
    <phoneticPr fontId="2" type="noConversion"/>
  </si>
  <si>
    <t>100+</t>
    <phoneticPr fontId="2" type="noConversion"/>
  </si>
  <si>
    <t>※ 자료 :  김천시 통계연보, 경상북도 통계연보</t>
    <phoneticPr fontId="2" type="noConversion"/>
  </si>
  <si>
    <t>평화남산동</t>
    <phoneticPr fontId="2" type="noConversion"/>
  </si>
  <si>
    <t>남면</t>
    <phoneticPr fontId="2" type="noConversion"/>
  </si>
  <si>
    <t>계</t>
    <phoneticPr fontId="2" type="noConversion"/>
  </si>
  <si>
    <t>남자</t>
    <phoneticPr fontId="2" type="noConversion"/>
  </si>
  <si>
    <t>여자</t>
    <phoneticPr fontId="2" type="noConversion"/>
  </si>
  <si>
    <t>구분</t>
    <phoneticPr fontId="2" type="noConversion"/>
  </si>
  <si>
    <t>2030~2035년</t>
    <phoneticPr fontId="2" type="noConversion"/>
  </si>
  <si>
    <t>2030-35년</t>
    <phoneticPr fontId="2" type="noConversion"/>
  </si>
  <si>
    <t>출산성비(30~35)</t>
    <phoneticPr fontId="2" type="noConversion"/>
  </si>
  <si>
    <t>2030~2035년 출산율(경상북도)</t>
    <phoneticPr fontId="2" type="noConversion"/>
  </si>
  <si>
    <t>2030~2035 영아사망률</t>
    <phoneticPr fontId="2" type="noConversion"/>
  </si>
  <si>
    <t>2030~2035생잔율</t>
    <phoneticPr fontId="2" type="noConversion"/>
  </si>
  <si>
    <t>[경북(Gyeongbuk) 2035년]</t>
  </si>
  <si>
    <t>[경북(Gyeongbuk) 2040년]</t>
  </si>
  <si>
    <t>남자</t>
    <phoneticPr fontId="11" type="noConversion"/>
  </si>
  <si>
    <t>사망확률</t>
    <phoneticPr fontId="2" type="noConversion"/>
  </si>
  <si>
    <t>여자</t>
    <phoneticPr fontId="11" type="noConversion"/>
  </si>
  <si>
    <t>nqx</t>
    <phoneticPr fontId="2" type="noConversion"/>
  </si>
  <si>
    <t xml:space="preserve">e˚x </t>
    <phoneticPr fontId="11" type="noConversion"/>
  </si>
  <si>
    <r>
      <t xml:space="preserve">연령별
출산율
</t>
    </r>
    <r>
      <rPr>
        <sz val="8"/>
        <rFont val="나눔고딕"/>
        <family val="3"/>
        <charset val="129"/>
      </rPr>
      <t>(Births
per woman)</t>
    </r>
    <phoneticPr fontId="2" type="noConversion"/>
  </si>
  <si>
    <r>
      <t>2010</t>
    </r>
    <r>
      <rPr>
        <b/>
        <vertAlign val="superscript"/>
        <sz val="9"/>
        <rFont val="나눔고딕"/>
        <family val="3"/>
        <charset val="129"/>
      </rPr>
      <t>*</t>
    </r>
    <phoneticPr fontId="2" type="noConversion"/>
  </si>
  <si>
    <t xml:space="preserve"> ▶ 조성법을 이용한 자연적 인구추정(경상북도)</t>
    <phoneticPr fontId="2" type="noConversion"/>
  </si>
  <si>
    <t xml:space="preserve"> ▶ 조성법을 이용한 자연적 인구추정(김천시)</t>
    <phoneticPr fontId="2" type="noConversion"/>
  </si>
  <si>
    <t>김천시</t>
    <phoneticPr fontId="2" type="noConversion"/>
  </si>
  <si>
    <t>경상북도</t>
    <phoneticPr fontId="2" type="noConversion"/>
  </si>
  <si>
    <t>통계청 시도별 추계인구</t>
    <phoneticPr fontId="2" type="noConversion"/>
  </si>
  <si>
    <t>김천시 추계인구(보정)</t>
    <phoneticPr fontId="2" type="noConversion"/>
  </si>
  <si>
    <t xml:space="preserve"> ◈ 경상북도</t>
    <phoneticPr fontId="2" type="noConversion"/>
  </si>
  <si>
    <t>율곡동</t>
    <phoneticPr fontId="2" type="noConversion"/>
  </si>
  <si>
    <t>동지역</t>
    <phoneticPr fontId="2" type="noConversion"/>
  </si>
  <si>
    <t>소계</t>
    <phoneticPr fontId="2" type="noConversion"/>
  </si>
  <si>
    <t>자산동</t>
    <phoneticPr fontId="2" type="noConversion"/>
  </si>
  <si>
    <t>평화남산동</t>
    <phoneticPr fontId="2" type="noConversion"/>
  </si>
  <si>
    <t>양금동</t>
    <phoneticPr fontId="2" type="noConversion"/>
  </si>
  <si>
    <t>대신동</t>
    <phoneticPr fontId="2" type="noConversion"/>
  </si>
  <si>
    <t>대곡동</t>
    <phoneticPr fontId="2" type="noConversion"/>
  </si>
  <si>
    <t>지좌동</t>
    <phoneticPr fontId="2" type="noConversion"/>
  </si>
  <si>
    <t>율곡동</t>
    <phoneticPr fontId="2" type="noConversion"/>
  </si>
  <si>
    <t>읍면지역</t>
    <phoneticPr fontId="2" type="noConversion"/>
  </si>
  <si>
    <t>소계</t>
    <phoneticPr fontId="2" type="noConversion"/>
  </si>
  <si>
    <t>아포읍</t>
    <phoneticPr fontId="2" type="noConversion"/>
  </si>
  <si>
    <t>농소면</t>
    <phoneticPr fontId="2" type="noConversion"/>
  </si>
  <si>
    <t>남면</t>
    <phoneticPr fontId="2" type="noConversion"/>
  </si>
  <si>
    <t>개령면</t>
    <phoneticPr fontId="2" type="noConversion"/>
  </si>
  <si>
    <t>감문면</t>
    <phoneticPr fontId="2" type="noConversion"/>
  </si>
  <si>
    <t>어모면</t>
    <phoneticPr fontId="2" type="noConversion"/>
  </si>
  <si>
    <t>봉산면</t>
    <phoneticPr fontId="2" type="noConversion"/>
  </si>
  <si>
    <t>대항면</t>
    <phoneticPr fontId="2" type="noConversion"/>
  </si>
  <si>
    <t>감천면</t>
    <phoneticPr fontId="2" type="noConversion"/>
  </si>
  <si>
    <t>조마면</t>
    <phoneticPr fontId="2" type="noConversion"/>
  </si>
  <si>
    <t>구성면</t>
    <phoneticPr fontId="2" type="noConversion"/>
  </si>
  <si>
    <t>지례면</t>
    <phoneticPr fontId="2" type="noConversion"/>
  </si>
  <si>
    <t>부항면</t>
    <phoneticPr fontId="2" type="noConversion"/>
  </si>
  <si>
    <t>대덕면</t>
    <phoneticPr fontId="2" type="noConversion"/>
  </si>
  <si>
    <t>증산면</t>
    <phoneticPr fontId="2" type="noConversion"/>
  </si>
  <si>
    <t>1.2.2 자연적 증가인구</t>
    <phoneticPr fontId="2" type="noConversion"/>
  </si>
  <si>
    <t xml:space="preserve"> ▶ 자연적 증가인구</t>
    <phoneticPr fontId="2" type="noConversion"/>
  </si>
  <si>
    <t>자료 : 장래인구추계 시도편 2013~2040, (2014, 통계청)</t>
    <phoneticPr fontId="2" type="noConversion"/>
  </si>
  <si>
    <t>자료 : 장래인구추계 시도편 2013~2040, (2014, 통계청) &lt;표15&gt;p.28 시도별 출생성비</t>
    <phoneticPr fontId="2" type="noConversion"/>
  </si>
  <si>
    <t>2015년</t>
    <phoneticPr fontId="2" type="noConversion"/>
  </si>
  <si>
    <t>2010-15년</t>
    <phoneticPr fontId="2" type="noConversion"/>
  </si>
  <si>
    <t>1) 출산율은 '장래인구추계 시도편 2013~2040, (2014, 통계청)'의 시도별모의 연령별 출산율(경상북도)"적용</t>
    <phoneticPr fontId="2" type="noConversion"/>
  </si>
  <si>
    <t>2010</t>
  </si>
  <si>
    <t>2015</t>
  </si>
  <si>
    <t>2020</t>
  </si>
  <si>
    <t>2025</t>
  </si>
  <si>
    <t>2030</t>
  </si>
  <si>
    <t>2035</t>
  </si>
  <si>
    <t>2040</t>
  </si>
  <si>
    <t>전국</t>
  </si>
  <si>
    <t/>
  </si>
  <si>
    <t>서울특별시</t>
  </si>
  <si>
    <t>부산광역시</t>
  </si>
  <si>
    <t>대구광역시</t>
  </si>
  <si>
    <t>인천광역시</t>
  </si>
  <si>
    <t>광주광역시</t>
  </si>
  <si>
    <t>대전광역시</t>
  </si>
  <si>
    <t>울산광역시</t>
  </si>
  <si>
    <t>세종특별자치시</t>
  </si>
  <si>
    <t>-</t>
  </si>
  <si>
    <t>경기도</t>
  </si>
  <si>
    <t>강원도</t>
  </si>
  <si>
    <t>충청북도</t>
  </si>
  <si>
    <t>충청남도</t>
  </si>
  <si>
    <t>전라북도</t>
  </si>
  <si>
    <t>전라남도</t>
  </si>
  <si>
    <t>경상북도</t>
  </si>
  <si>
    <t>경상남도</t>
  </si>
  <si>
    <t>제주도</t>
  </si>
  <si>
    <t>조성법
(내국인)</t>
    <phoneticPr fontId="2" type="noConversion"/>
  </si>
  <si>
    <t>내국인</t>
    <phoneticPr fontId="2" type="noConversion"/>
  </si>
  <si>
    <t>행정구역별</t>
  </si>
  <si>
    <t>연령별</t>
  </si>
  <si>
    <t>추계인구 (명)</t>
  </si>
  <si>
    <t>추계인구(남) (명)</t>
  </si>
  <si>
    <t>추계인구(여) (명)</t>
  </si>
  <si>
    <t>계</t>
  </si>
  <si>
    <t>0-4세</t>
  </si>
  <si>
    <t>5-9세</t>
  </si>
  <si>
    <t>10-14세</t>
  </si>
  <si>
    <t>15-19세</t>
  </si>
  <si>
    <t>20-24세</t>
  </si>
  <si>
    <t>25-29세</t>
  </si>
  <si>
    <t>30-34세</t>
  </si>
  <si>
    <t>35-39세</t>
  </si>
  <si>
    <t>40-44세</t>
  </si>
  <si>
    <t>45-49세</t>
  </si>
  <si>
    <t>50-54세</t>
  </si>
  <si>
    <t>55-59세</t>
  </si>
  <si>
    <t>60-64세</t>
  </si>
  <si>
    <t>65-69세</t>
  </si>
  <si>
    <t>70-74세</t>
  </si>
  <si>
    <t>75-79세</t>
  </si>
  <si>
    <t>80-84세</t>
  </si>
  <si>
    <t>85-89세</t>
  </si>
  <si>
    <t>90-94세</t>
  </si>
  <si>
    <t>95세이상</t>
  </si>
  <si>
    <t>95-99세</t>
  </si>
  <si>
    <t>100세이상</t>
  </si>
  <si>
    <t xml:space="preserve"> ▶ 읍면동별 추정인구(외국인 포함)</t>
    <phoneticPr fontId="2" type="noConversion"/>
  </si>
  <si>
    <t>2020
연령구성비</t>
    <phoneticPr fontId="2" type="noConversion"/>
  </si>
  <si>
    <t>2020 인구구성비</t>
    <phoneticPr fontId="2" type="noConversion"/>
  </si>
  <si>
    <t>2020 최종인구</t>
    <phoneticPr fontId="2" type="noConversion"/>
  </si>
  <si>
    <t>2020 자연증가인구</t>
    <phoneticPr fontId="2" type="noConversion"/>
  </si>
  <si>
    <t>2025 자연증가인구</t>
    <phoneticPr fontId="2" type="noConversion"/>
  </si>
  <si>
    <t>2025
연령구성비</t>
    <phoneticPr fontId="2" type="noConversion"/>
  </si>
  <si>
    <t>2025 인구구성비</t>
    <phoneticPr fontId="2" type="noConversion"/>
  </si>
  <si>
    <t>2025 최종인구</t>
    <phoneticPr fontId="2" type="noConversion"/>
  </si>
  <si>
    <t>2030 자연증가인구</t>
    <phoneticPr fontId="2" type="noConversion"/>
  </si>
  <si>
    <t>2030
연령구성비</t>
    <phoneticPr fontId="2" type="noConversion"/>
  </si>
  <si>
    <t>2030 인구구성비</t>
    <phoneticPr fontId="2" type="noConversion"/>
  </si>
  <si>
    <t>2030 최종인구</t>
    <phoneticPr fontId="2" type="noConversion"/>
  </si>
  <si>
    <t>2035 자연증가인구</t>
    <phoneticPr fontId="2" type="noConversion"/>
  </si>
  <si>
    <t>2035
연령구성비</t>
    <phoneticPr fontId="2" type="noConversion"/>
  </si>
  <si>
    <t>2035 인구구성비</t>
    <phoneticPr fontId="2" type="noConversion"/>
  </si>
  <si>
    <t>2035 최종인구</t>
    <phoneticPr fontId="2" type="noConversion"/>
  </si>
  <si>
    <t>( 단위 : 인)</t>
    <phoneticPr fontId="2" type="noConversion"/>
  </si>
</sst>
</file>

<file path=xl/styles.xml><?xml version="1.0" encoding="utf-8"?>
<styleSheet xmlns="http://schemas.openxmlformats.org/spreadsheetml/2006/main">
  <numFmts count="36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0_ "/>
    <numFmt numFmtId="177" formatCode="0.00000"/>
    <numFmt numFmtId="178" formatCode="_ * #,##0_ ;_ * \-#,##0_ ;_ * &quot;-&quot;_ ;_ @_ "/>
    <numFmt numFmtId="179" formatCode="0.0_ "/>
    <numFmt numFmtId="180" formatCode="0.00_ "/>
    <numFmt numFmtId="181" formatCode="0.0000_ "/>
    <numFmt numFmtId="182" formatCode="0.00000_ "/>
    <numFmt numFmtId="183" formatCode="_-* #,##0.0_-;\-* #,##0.0_-;_-* &quot;-&quot;_-;_-@_-"/>
    <numFmt numFmtId="184" formatCode="_-* #,##0.00_-;\-* #,##0.00_-;_-* &quot;-&quot;_-;_-@_-"/>
    <numFmt numFmtId="185" formatCode="_ * #,##0.00_ ;_ * \-#,##0.00_ ;_ * &quot;-&quot;??_ ;_ @_ "/>
    <numFmt numFmtId="186" formatCode="0\ \ "/>
    <numFmt numFmtId="187" formatCode="0.000_ "/>
    <numFmt numFmtId="188" formatCode="0.0%"/>
    <numFmt numFmtId="189" formatCode="General&quot;년&quot;"/>
    <numFmt numFmtId="190" formatCode="###\ ###\ ###"/>
    <numFmt numFmtId="191" formatCode="\ 0.00\ \ "/>
    <numFmt numFmtId="192" formatCode="\ 0.00"/>
    <numFmt numFmtId="193" formatCode="\ 0.00000\ "/>
    <numFmt numFmtId="194" formatCode="General&quot;년 인구&quot;"/>
    <numFmt numFmtId="195" formatCode="General&quot;년 출산율(충남)&quot;"/>
    <numFmt numFmtId="196" formatCode="&quot;출산아수 (t=&quot;General&quot;년)&quot;"/>
    <numFmt numFmtId="197" formatCode="General\ &quot;자연증가인구&quot;"/>
    <numFmt numFmtId="198" formatCode="General&quot;년 연령구성비&quot;"/>
    <numFmt numFmtId="199" formatCode="General\ &quot;인구구성비&quot;"/>
    <numFmt numFmtId="200" formatCode="General\ &quot;최종인구&quot;"/>
    <numFmt numFmtId="201" formatCode="&quot;₩&quot;#,##0;&quot;₩&quot;&quot;₩&quot;&quot;₩&quot;&quot;₩&quot;&quot;₩&quot;&quot;₩&quot;&quot;₩&quot;&quot;₩&quot;\-#,##0"/>
    <numFmt numFmtId="202" formatCode="&quot;₩&quot;#,##0.00;&quot;₩&quot;&quot;₩&quot;&quot;₩&quot;&quot;₩&quot;&quot;₩&quot;&quot;₩&quot;&quot;₩&quot;&quot;₩&quot;\-#,##0.00"/>
    <numFmt numFmtId="203" formatCode="&quot;₩&quot;#,##0.00;[Red]&quot;₩&quot;&quot;₩&quot;&quot;₩&quot;&quot;₩&quot;&quot;₩&quot;&quot;₩&quot;\-#,##0.00"/>
    <numFmt numFmtId="204" formatCode="General\ \ "/>
    <numFmt numFmtId="205" formatCode="0.00\ \ \ "/>
    <numFmt numFmtId="206" formatCode="0.00\ \ \ \ "/>
    <numFmt numFmtId="207" formatCode="#,##0_ "/>
    <numFmt numFmtId="208" formatCode="#,##0.00_);[Red]\(#,##0.0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b/>
      <sz val="12"/>
      <name val="Arial"/>
      <family val="2"/>
    </font>
    <font>
      <sz val="12"/>
      <name val="¹UAAA¼"/>
      <family val="3"/>
      <charset val="129"/>
    </font>
    <font>
      <sz val="10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뼻뮝"/>
      <family val="1"/>
      <charset val="129"/>
    </font>
    <font>
      <b/>
      <sz val="12"/>
      <name val="돋움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2"/>
      <name val="나눔고딕"/>
      <family val="3"/>
      <charset val="129"/>
    </font>
    <font>
      <sz val="12"/>
      <name val="나눔고딕"/>
      <family val="3"/>
      <charset val="129"/>
    </font>
    <font>
      <b/>
      <sz val="10"/>
      <name val="나눔고딕"/>
      <family val="3"/>
      <charset val="129"/>
    </font>
    <font>
      <sz val="9"/>
      <name val="나눔고딕"/>
      <family val="3"/>
      <charset val="129"/>
    </font>
    <font>
      <sz val="11"/>
      <name val="나눔고딕"/>
      <family val="3"/>
      <charset val="129"/>
    </font>
    <font>
      <sz val="8"/>
      <name val="나눔고딕"/>
      <family val="3"/>
      <charset val="129"/>
    </font>
    <font>
      <b/>
      <sz val="14"/>
      <name val="나눔고딕"/>
      <family val="3"/>
      <charset val="129"/>
    </font>
    <font>
      <b/>
      <sz val="9"/>
      <name val="나눔고딕"/>
      <family val="3"/>
      <charset val="129"/>
    </font>
    <font>
      <sz val="10"/>
      <name val="나눔고딕"/>
      <family val="3"/>
      <charset val="129"/>
    </font>
    <font>
      <b/>
      <vertAlign val="superscript"/>
      <sz val="9"/>
      <name val="나눔고딕"/>
      <family val="3"/>
      <charset val="129"/>
    </font>
    <font>
      <b/>
      <sz val="11"/>
      <name val="나눔고딕"/>
      <family val="3"/>
      <charset val="129"/>
    </font>
    <font>
      <b/>
      <sz val="8"/>
      <color indexed="58"/>
      <name val="나눔고딕"/>
      <family val="3"/>
      <charset val="129"/>
    </font>
    <font>
      <b/>
      <sz val="8"/>
      <name val="나눔고딕"/>
      <family val="3"/>
      <charset val="129"/>
    </font>
    <font>
      <sz val="8"/>
      <color indexed="12"/>
      <name val="나눔고딕"/>
      <family val="3"/>
      <charset val="129"/>
    </font>
    <font>
      <sz val="11"/>
      <color indexed="8"/>
      <name val="맑은 고딕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CCCE0"/>
      </patternFill>
    </fill>
    <fill>
      <patternFill patternType="solid">
        <fgColor rgb="FFF0EBD7"/>
      </patternFill>
    </fill>
    <fill>
      <patternFill patternType="solid">
        <fgColor rgb="FFE2ECF8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3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178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6" fillId="0" borderId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1" fillId="0" borderId="0">
      <alignment vertical="center"/>
    </xf>
    <xf numFmtId="0" fontId="7" fillId="0" borderId="3" applyNumberFormat="0" applyFont="0" applyFill="0" applyAlignment="0" applyProtection="0"/>
    <xf numFmtId="7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1" fillId="0" borderId="0">
      <alignment vertical="center"/>
    </xf>
    <xf numFmtId="0" fontId="28" fillId="0" borderId="0">
      <alignment vertical="center"/>
    </xf>
  </cellStyleXfs>
  <cellXfs count="286">
    <xf numFmtId="0" fontId="0" fillId="0" borderId="0" xfId="0"/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Border="1"/>
    <xf numFmtId="0" fontId="21" fillId="0" borderId="0" xfId="0" applyFont="1" applyAlignment="1">
      <alignment horizontal="center"/>
    </xf>
    <xf numFmtId="0" fontId="21" fillId="0" borderId="0" xfId="0" applyFont="1" applyBorder="1"/>
    <xf numFmtId="0" fontId="17" fillId="0" borderId="4" xfId="0" applyFont="1" applyBorder="1"/>
    <xf numFmtId="0" fontId="17" fillId="0" borderId="0" xfId="0" applyFont="1"/>
    <xf numFmtId="0" fontId="21" fillId="0" borderId="4" xfId="0" applyFont="1" applyBorder="1" applyAlignment="1"/>
    <xf numFmtId="0" fontId="21" fillId="0" borderId="0" xfId="0" applyFont="1" applyBorder="1" applyAlignment="1"/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2" fillId="0" borderId="0" xfId="0" applyFont="1" applyFill="1"/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Border="1"/>
    <xf numFmtId="0" fontId="16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quotePrefix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0" fontId="17" fillId="0" borderId="0" xfId="0" applyFont="1" applyFill="1"/>
    <xf numFmtId="0" fontId="17" fillId="0" borderId="6" xfId="0" applyFont="1" applyFill="1" applyBorder="1" applyAlignment="1">
      <alignment horizontal="center"/>
    </xf>
    <xf numFmtId="177" fontId="17" fillId="0" borderId="0" xfId="0" applyNumberFormat="1" applyFont="1" applyFill="1" applyBorder="1" applyAlignment="1">
      <alignment horizontal="center"/>
    </xf>
    <xf numFmtId="204" fontId="17" fillId="0" borderId="0" xfId="0" applyNumberFormat="1" applyFont="1" applyFill="1" applyBorder="1"/>
    <xf numFmtId="186" fontId="17" fillId="0" borderId="0" xfId="0" applyNumberFormat="1" applyFont="1" applyFill="1" applyBorder="1"/>
    <xf numFmtId="205" fontId="17" fillId="0" borderId="0" xfId="0" applyNumberFormat="1" applyFont="1" applyFill="1" applyBorder="1" applyAlignment="1">
      <alignment horizontal="right"/>
    </xf>
    <xf numFmtId="0" fontId="17" fillId="0" borderId="6" xfId="0" quotePrefix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177" fontId="17" fillId="0" borderId="10" xfId="0" applyNumberFormat="1" applyFont="1" applyFill="1" applyBorder="1" applyAlignment="1">
      <alignment horizontal="center"/>
    </xf>
    <xf numFmtId="186" fontId="17" fillId="0" borderId="4" xfId="0" applyNumberFormat="1" applyFont="1" applyFill="1" applyBorder="1"/>
    <xf numFmtId="206" fontId="17" fillId="0" borderId="4" xfId="0" applyNumberFormat="1" applyFont="1" applyFill="1" applyBorder="1" applyAlignment="1">
      <alignment horizontal="right"/>
    </xf>
    <xf numFmtId="0" fontId="17" fillId="0" borderId="0" xfId="0" applyFont="1" applyFill="1" applyBorder="1"/>
    <xf numFmtId="177" fontId="17" fillId="0" borderId="0" xfId="0" applyNumberFormat="1" applyFont="1" applyFill="1" applyBorder="1"/>
    <xf numFmtId="1" fontId="17" fillId="0" borderId="0" xfId="0" applyNumberFormat="1" applyFont="1" applyFill="1" applyBorder="1"/>
    <xf numFmtId="2" fontId="17" fillId="0" borderId="0" xfId="0" applyNumberFormat="1" applyFont="1" applyFill="1" applyBorder="1"/>
    <xf numFmtId="0" fontId="17" fillId="0" borderId="4" xfId="0" applyFont="1" applyFill="1" applyBorder="1"/>
    <xf numFmtId="0" fontId="21" fillId="0" borderId="4" xfId="0" applyFont="1" applyBorder="1"/>
    <xf numFmtId="0" fontId="17" fillId="0" borderId="11" xfId="0" applyFont="1" applyFill="1" applyBorder="1" applyAlignment="1">
      <alignment horizontal="center"/>
    </xf>
    <xf numFmtId="177" fontId="17" fillId="0" borderId="4" xfId="0" applyNumberFormat="1" applyFont="1" applyFill="1" applyBorder="1" applyAlignment="1">
      <alignment horizontal="center"/>
    </xf>
    <xf numFmtId="206" fontId="17" fillId="0" borderId="0" xfId="0" applyNumberFormat="1" applyFont="1" applyFill="1" applyBorder="1" applyAlignment="1">
      <alignment horizontal="right"/>
    </xf>
    <xf numFmtId="0" fontId="18" fillId="0" borderId="0" xfId="0" applyFont="1"/>
    <xf numFmtId="0" fontId="18" fillId="0" borderId="4" xfId="0" applyFont="1" applyBorder="1"/>
    <xf numFmtId="0" fontId="17" fillId="0" borderId="12" xfId="0" applyFont="1" applyBorder="1" applyAlignment="1">
      <alignment horizontal="center"/>
    </xf>
    <xf numFmtId="190" fontId="17" fillId="0" borderId="13" xfId="0" applyNumberFormat="1" applyFont="1" applyBorder="1" applyAlignment="1">
      <alignment horizontal="center"/>
    </xf>
    <xf numFmtId="190" fontId="17" fillId="0" borderId="0" xfId="0" applyNumberFormat="1" applyFont="1" applyBorder="1" applyAlignment="1">
      <alignment horizontal="center"/>
    </xf>
    <xf numFmtId="179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91" fontId="17" fillId="0" borderId="13" xfId="0" applyNumberFormat="1" applyFont="1" applyBorder="1" applyAlignment="1">
      <alignment horizontal="center"/>
    </xf>
    <xf numFmtId="191" fontId="17" fillId="0" borderId="0" xfId="0" applyNumberFormat="1" applyFont="1" applyBorder="1" applyAlignment="1">
      <alignment horizontal="center"/>
    </xf>
    <xf numFmtId="192" fontId="17" fillId="0" borderId="13" xfId="0" applyNumberFormat="1" applyFont="1" applyBorder="1" applyAlignment="1">
      <alignment horizontal="center"/>
    </xf>
    <xf numFmtId="192" fontId="17" fillId="0" borderId="0" xfId="0" applyNumberFormat="1" applyFont="1" applyBorder="1" applyAlignment="1">
      <alignment horizontal="center"/>
    </xf>
    <xf numFmtId="190" fontId="17" fillId="0" borderId="0" xfId="0" quotePrefix="1" applyNumberFormat="1" applyFont="1" applyBorder="1" applyAlignment="1">
      <alignment horizontal="center"/>
    </xf>
    <xf numFmtId="193" fontId="17" fillId="0" borderId="13" xfId="0" applyNumberFormat="1" applyFont="1" applyBorder="1" applyAlignment="1">
      <alignment horizontal="center"/>
    </xf>
    <xf numFmtId="193" fontId="17" fillId="0" borderId="0" xfId="0" applyNumberFormat="1" applyFont="1" applyBorder="1" applyAlignment="1">
      <alignment horizontal="center"/>
    </xf>
    <xf numFmtId="193" fontId="18" fillId="0" borderId="0" xfId="0" applyNumberFormat="1" applyFont="1"/>
    <xf numFmtId="190" fontId="17" fillId="0" borderId="4" xfId="0" applyNumberFormat="1" applyFont="1" applyBorder="1" applyAlignment="1">
      <alignment horizontal="center"/>
    </xf>
    <xf numFmtId="190" fontId="17" fillId="0" borderId="10" xfId="0" applyNumberFormat="1" applyFont="1" applyBorder="1" applyAlignment="1">
      <alignment horizontal="center"/>
    </xf>
    <xf numFmtId="179" fontId="17" fillId="0" borderId="4" xfId="0" applyNumberFormat="1" applyFont="1" applyBorder="1" applyAlignment="1">
      <alignment horizontal="center"/>
    </xf>
    <xf numFmtId="0" fontId="16" fillId="0" borderId="0" xfId="0" applyFont="1" applyFill="1" applyAlignment="1">
      <alignment horizontal="left" vertical="center" shrinkToFit="1"/>
    </xf>
    <xf numFmtId="0" fontId="16" fillId="0" borderId="9" xfId="0" applyFont="1" applyFill="1" applyBorder="1" applyAlignment="1">
      <alignment vertical="center" shrinkToFit="1"/>
    </xf>
    <xf numFmtId="0" fontId="18" fillId="0" borderId="0" xfId="0" applyFont="1" applyFill="1"/>
    <xf numFmtId="0" fontId="21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/>
    <xf numFmtId="176" fontId="21" fillId="0" borderId="14" xfId="0" applyNumberFormat="1" applyFont="1" applyFill="1" applyBorder="1" applyAlignment="1">
      <alignment horizontal="center" vertical="center"/>
    </xf>
    <xf numFmtId="41" fontId="21" fillId="0" borderId="14" xfId="20" applyFont="1" applyFill="1" applyBorder="1" applyAlignment="1">
      <alignment horizontal="center" vertical="center" shrinkToFit="1"/>
    </xf>
    <xf numFmtId="0" fontId="17" fillId="0" borderId="14" xfId="0" applyNumberFormat="1" applyFont="1" applyFill="1" applyBorder="1" applyAlignment="1">
      <alignment horizontal="center" vertical="center"/>
    </xf>
    <xf numFmtId="41" fontId="17" fillId="0" borderId="14" xfId="2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176" fontId="17" fillId="0" borderId="12" xfId="0" applyNumberFormat="1" applyFont="1" applyFill="1" applyBorder="1" applyAlignment="1">
      <alignment horizontal="center" vertical="center"/>
    </xf>
    <xf numFmtId="176" fontId="17" fillId="0" borderId="12" xfId="0" applyNumberFormat="1" applyFont="1" applyFill="1" applyBorder="1" applyAlignment="1">
      <alignment horizontal="center" vertical="center" shrinkToFit="1"/>
    </xf>
    <xf numFmtId="176" fontId="17" fillId="0" borderId="12" xfId="20" applyNumberFormat="1" applyFont="1" applyFill="1" applyBorder="1" applyAlignment="1">
      <alignment horizontal="center" vertical="center" shrinkToFit="1"/>
    </xf>
    <xf numFmtId="0" fontId="17" fillId="0" borderId="12" xfId="20" applyNumberFormat="1" applyFont="1" applyFill="1" applyBorder="1" applyAlignment="1">
      <alignment horizontal="center" vertical="center"/>
    </xf>
    <xf numFmtId="41" fontId="17" fillId="0" borderId="12" xfId="20" applyFont="1" applyFill="1" applyBorder="1"/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179" fontId="22" fillId="0" borderId="0" xfId="0" applyNumberFormat="1" applyFont="1" applyFill="1" applyBorder="1" applyAlignment="1">
      <alignment horizontal="center" vertical="center" shrinkToFit="1"/>
    </xf>
    <xf numFmtId="41" fontId="22" fillId="0" borderId="6" xfId="2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/>
    </xf>
    <xf numFmtId="0" fontId="14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Protection="1">
      <protection hidden="1"/>
    </xf>
    <xf numFmtId="41" fontId="25" fillId="0" borderId="14" xfId="24" applyFont="1" applyFill="1" applyBorder="1" applyAlignment="1" applyProtection="1">
      <alignment horizontal="center" vertical="center"/>
      <protection locked="0"/>
    </xf>
    <xf numFmtId="41" fontId="25" fillId="0" borderId="14" xfId="24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right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181" fontId="17" fillId="0" borderId="0" xfId="0" applyNumberFormat="1" applyFont="1" applyFill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79" fontId="17" fillId="0" borderId="21" xfId="0" applyNumberFormat="1" applyFont="1" applyFill="1" applyBorder="1" applyAlignment="1">
      <alignment horizontal="center" vertical="center"/>
    </xf>
    <xf numFmtId="188" fontId="17" fillId="0" borderId="23" xfId="0" applyNumberFormat="1" applyFont="1" applyFill="1" applyBorder="1" applyAlignment="1">
      <alignment horizontal="center" vertical="center"/>
    </xf>
    <xf numFmtId="188" fontId="17" fillId="0" borderId="25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182" fontId="19" fillId="0" borderId="21" xfId="0" applyNumberFormat="1" applyFont="1" applyFill="1" applyBorder="1" applyAlignment="1">
      <alignment horizontal="center" vertical="center" shrinkToFit="1"/>
    </xf>
    <xf numFmtId="182" fontId="19" fillId="0" borderId="30" xfId="0" applyNumberFormat="1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182" fontId="19" fillId="0" borderId="23" xfId="0" applyNumberFormat="1" applyFont="1" applyFill="1" applyBorder="1" applyAlignment="1">
      <alignment horizontal="center" vertical="center" shrinkToFit="1"/>
    </xf>
    <xf numFmtId="182" fontId="19" fillId="0" borderId="31" xfId="0" applyNumberFormat="1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182" fontId="19" fillId="0" borderId="25" xfId="0" applyNumberFormat="1" applyFont="1" applyFill="1" applyBorder="1" applyAlignment="1">
      <alignment horizontal="center" vertical="center" shrinkToFit="1"/>
    </xf>
    <xf numFmtId="182" fontId="19" fillId="0" borderId="32" xfId="0" applyNumberFormat="1" applyFont="1" applyFill="1" applyBorder="1" applyAlignment="1">
      <alignment horizontal="center" vertical="center" shrinkToFit="1"/>
    </xf>
    <xf numFmtId="182" fontId="19" fillId="0" borderId="22" xfId="0" applyNumberFormat="1" applyFont="1" applyFill="1" applyBorder="1" applyAlignment="1">
      <alignment horizontal="center" vertical="center" shrinkToFit="1"/>
    </xf>
    <xf numFmtId="182" fontId="19" fillId="0" borderId="24" xfId="0" applyNumberFormat="1" applyFont="1" applyFill="1" applyBorder="1" applyAlignment="1">
      <alignment horizontal="center" vertical="center" shrinkToFit="1"/>
    </xf>
    <xf numFmtId="182" fontId="19" fillId="0" borderId="26" xfId="0" applyNumberFormat="1" applyFont="1" applyFill="1" applyBorder="1" applyAlignment="1">
      <alignment horizontal="center" vertical="center" shrinkToFit="1"/>
    </xf>
    <xf numFmtId="0" fontId="15" fillId="0" borderId="0" xfId="27" applyFont="1">
      <alignment vertical="center"/>
    </xf>
    <xf numFmtId="0" fontId="18" fillId="0" borderId="0" xfId="27" applyFont="1">
      <alignment vertical="center"/>
    </xf>
    <xf numFmtId="0" fontId="18" fillId="0" borderId="0" xfId="27" applyFont="1" applyFill="1">
      <alignment vertical="center"/>
    </xf>
    <xf numFmtId="0" fontId="24" fillId="0" borderId="0" xfId="27" applyFont="1">
      <alignment vertical="center"/>
    </xf>
    <xf numFmtId="0" fontId="17" fillId="0" borderId="0" xfId="27" applyFont="1" applyAlignment="1">
      <alignment horizontal="right" vertical="center"/>
    </xf>
    <xf numFmtId="0" fontId="17" fillId="0" borderId="0" xfId="27" applyFont="1">
      <alignment vertical="center"/>
    </xf>
    <xf numFmtId="0" fontId="17" fillId="0" borderId="0" xfId="27" applyFont="1" applyFill="1">
      <alignment vertical="center"/>
    </xf>
    <xf numFmtId="0" fontId="21" fillId="0" borderId="0" xfId="27" applyFont="1">
      <alignment vertical="center"/>
    </xf>
    <xf numFmtId="0" fontId="19" fillId="0" borderId="0" xfId="27" applyFont="1">
      <alignment vertical="center"/>
    </xf>
    <xf numFmtId="0" fontId="19" fillId="3" borderId="27" xfId="27" applyFont="1" applyFill="1" applyBorder="1" applyAlignment="1">
      <alignment horizontal="center" vertical="center"/>
    </xf>
    <xf numFmtId="0" fontId="19" fillId="3" borderId="28" xfId="27" applyFont="1" applyFill="1" applyBorder="1" applyAlignment="1">
      <alignment horizontal="center" vertical="center"/>
    </xf>
    <xf numFmtId="0" fontId="26" fillId="3" borderId="33" xfId="27" applyFont="1" applyFill="1" applyBorder="1" applyAlignment="1">
      <alignment horizontal="center" vertical="center"/>
    </xf>
    <xf numFmtId="0" fontId="26" fillId="3" borderId="27" xfId="27" applyFont="1" applyFill="1" applyBorder="1" applyAlignment="1">
      <alignment horizontal="center" vertical="center"/>
    </xf>
    <xf numFmtId="0" fontId="26" fillId="3" borderId="34" xfId="27" applyFont="1" applyFill="1" applyBorder="1" applyAlignment="1">
      <alignment horizontal="center" vertical="center"/>
    </xf>
    <xf numFmtId="0" fontId="19" fillId="0" borderId="0" xfId="27" applyFont="1" applyAlignment="1">
      <alignment horizontal="center" vertical="center"/>
    </xf>
    <xf numFmtId="0" fontId="19" fillId="0" borderId="18" xfId="27" applyFont="1" applyBorder="1" applyAlignment="1">
      <alignment horizontal="center" vertical="center"/>
    </xf>
    <xf numFmtId="41" fontId="19" fillId="0" borderId="21" xfId="27" applyNumberFormat="1" applyFont="1" applyBorder="1">
      <alignment vertical="center"/>
    </xf>
    <xf numFmtId="180" fontId="19" fillId="0" borderId="21" xfId="27" applyNumberFormat="1" applyFont="1" applyBorder="1">
      <alignment vertical="center"/>
    </xf>
    <xf numFmtId="0" fontId="19" fillId="0" borderId="21" xfId="27" applyFont="1" applyBorder="1">
      <alignment vertical="center"/>
    </xf>
    <xf numFmtId="0" fontId="19" fillId="0" borderId="21" xfId="0" applyFont="1" applyBorder="1" applyAlignment="1">
      <alignment vertical="center"/>
    </xf>
    <xf numFmtId="0" fontId="19" fillId="0" borderId="21" xfId="27" applyFont="1" applyFill="1" applyBorder="1">
      <alignment vertical="center"/>
    </xf>
    <xf numFmtId="0" fontId="27" fillId="0" borderId="21" xfId="27" applyFont="1" applyFill="1" applyBorder="1">
      <alignment vertical="center"/>
    </xf>
    <xf numFmtId="41" fontId="19" fillId="0" borderId="21" xfId="21" applyFont="1" applyBorder="1">
      <alignment vertical="center"/>
    </xf>
    <xf numFmtId="187" fontId="19" fillId="0" borderId="21" xfId="27" applyNumberFormat="1" applyFont="1" applyBorder="1">
      <alignment vertical="center"/>
    </xf>
    <xf numFmtId="187" fontId="19" fillId="0" borderId="30" xfId="27" applyNumberFormat="1" applyFont="1" applyBorder="1">
      <alignment vertical="center"/>
    </xf>
    <xf numFmtId="41" fontId="26" fillId="0" borderId="35" xfId="21" applyNumberFormat="1" applyFont="1" applyBorder="1">
      <alignment vertical="center"/>
    </xf>
    <xf numFmtId="41" fontId="26" fillId="0" borderId="21" xfId="21" applyNumberFormat="1" applyFont="1" applyBorder="1">
      <alignment vertical="center"/>
    </xf>
    <xf numFmtId="41" fontId="26" fillId="0" borderId="36" xfId="21" applyNumberFormat="1" applyFont="1" applyBorder="1">
      <alignment vertical="center"/>
    </xf>
    <xf numFmtId="0" fontId="19" fillId="0" borderId="19" xfId="27" applyFont="1" applyBorder="1" applyAlignment="1">
      <alignment horizontal="center" vertical="center"/>
    </xf>
    <xf numFmtId="41" fontId="19" fillId="0" borderId="23" xfId="27" applyNumberFormat="1" applyFont="1" applyBorder="1">
      <alignment vertical="center"/>
    </xf>
    <xf numFmtId="180" fontId="19" fillId="0" borderId="23" xfId="27" applyNumberFormat="1" applyFont="1" applyBorder="1">
      <alignment vertical="center"/>
    </xf>
    <xf numFmtId="0" fontId="19" fillId="0" borderId="23" xfId="27" applyFont="1" applyBorder="1">
      <alignment vertical="center"/>
    </xf>
    <xf numFmtId="0" fontId="19" fillId="0" borderId="23" xfId="0" applyFont="1" applyBorder="1" applyAlignment="1">
      <alignment vertical="center"/>
    </xf>
    <xf numFmtId="0" fontId="27" fillId="0" borderId="23" xfId="27" applyFont="1" applyFill="1" applyBorder="1">
      <alignment vertical="center"/>
    </xf>
    <xf numFmtId="41" fontId="19" fillId="0" borderId="23" xfId="21" applyFont="1" applyBorder="1">
      <alignment vertical="center"/>
    </xf>
    <xf numFmtId="187" fontId="19" fillId="0" borderId="23" xfId="27" applyNumberFormat="1" applyFont="1" applyBorder="1">
      <alignment vertical="center"/>
    </xf>
    <xf numFmtId="187" fontId="19" fillId="0" borderId="31" xfId="27" applyNumberFormat="1" applyFont="1" applyBorder="1">
      <alignment vertical="center"/>
    </xf>
    <xf numFmtId="41" fontId="26" fillId="0" borderId="37" xfId="21" applyNumberFormat="1" applyFont="1" applyBorder="1">
      <alignment vertical="center"/>
    </xf>
    <xf numFmtId="41" fontId="26" fillId="0" borderId="23" xfId="21" applyNumberFormat="1" applyFont="1" applyBorder="1">
      <alignment vertical="center"/>
    </xf>
    <xf numFmtId="41" fontId="26" fillId="0" borderId="38" xfId="21" applyNumberFormat="1" applyFont="1" applyBorder="1">
      <alignment vertical="center"/>
    </xf>
    <xf numFmtId="184" fontId="27" fillId="0" borderId="23" xfId="27" applyNumberFormat="1" applyFont="1" applyBorder="1">
      <alignment vertical="center"/>
    </xf>
    <xf numFmtId="183" fontId="19" fillId="0" borderId="23" xfId="27" applyNumberFormat="1" applyFont="1" applyBorder="1">
      <alignment vertical="center"/>
    </xf>
    <xf numFmtId="0" fontId="19" fillId="0" borderId="20" xfId="27" applyFont="1" applyBorder="1" applyAlignment="1">
      <alignment horizontal="center" vertical="center"/>
    </xf>
    <xf numFmtId="41" fontId="19" fillId="2" borderId="25" xfId="27" applyNumberFormat="1" applyFont="1" applyFill="1" applyBorder="1" applyAlignment="1">
      <alignment vertical="center" shrinkToFit="1"/>
    </xf>
    <xf numFmtId="41" fontId="19" fillId="0" borderId="25" xfId="27" applyNumberFormat="1" applyFont="1" applyBorder="1" applyAlignment="1">
      <alignment vertical="center" shrinkToFit="1"/>
    </xf>
    <xf numFmtId="0" fontId="19" fillId="0" borderId="25" xfId="27" applyFont="1" applyBorder="1">
      <alignment vertical="center"/>
    </xf>
    <xf numFmtId="41" fontId="19" fillId="0" borderId="25" xfId="27" applyNumberFormat="1" applyFont="1" applyBorder="1">
      <alignment vertical="center"/>
    </xf>
    <xf numFmtId="0" fontId="19" fillId="0" borderId="25" xfId="27" applyFont="1" applyFill="1" applyBorder="1">
      <alignment vertical="center"/>
    </xf>
    <xf numFmtId="187" fontId="19" fillId="0" borderId="25" xfId="27" applyNumberFormat="1" applyFont="1" applyBorder="1">
      <alignment vertical="center"/>
    </xf>
    <xf numFmtId="0" fontId="19" fillId="0" borderId="32" xfId="27" applyFont="1" applyBorder="1">
      <alignment vertical="center"/>
    </xf>
    <xf numFmtId="41" fontId="26" fillId="2" borderId="39" xfId="27" applyNumberFormat="1" applyFont="1" applyFill="1" applyBorder="1" applyAlignment="1">
      <alignment vertical="center" shrinkToFit="1"/>
    </xf>
    <xf numFmtId="41" fontId="26" fillId="0" borderId="40" xfId="27" applyNumberFormat="1" applyFont="1" applyBorder="1" applyAlignment="1">
      <alignment vertical="center" shrinkToFit="1"/>
    </xf>
    <xf numFmtId="41" fontId="26" fillId="0" borderId="41" xfId="27" applyNumberFormat="1" applyFont="1" applyBorder="1" applyAlignment="1">
      <alignment vertical="center" shrinkToFit="1"/>
    </xf>
    <xf numFmtId="0" fontId="19" fillId="0" borderId="0" xfId="27" applyFont="1" applyFill="1">
      <alignment vertical="center"/>
    </xf>
    <xf numFmtId="0" fontId="26" fillId="0" borderId="0" xfId="27" applyFont="1">
      <alignment vertical="center"/>
    </xf>
    <xf numFmtId="182" fontId="19" fillId="0" borderId="21" xfId="27" applyNumberFormat="1" applyFont="1" applyFill="1" applyBorder="1">
      <alignment vertical="center"/>
    </xf>
    <xf numFmtId="182" fontId="27" fillId="0" borderId="21" xfId="27" applyNumberFormat="1" applyFont="1" applyBorder="1">
      <alignment vertical="center"/>
    </xf>
    <xf numFmtId="182" fontId="27" fillId="0" borderId="23" xfId="27" applyNumberFormat="1" applyFont="1" applyBorder="1">
      <alignment vertical="center"/>
    </xf>
    <xf numFmtId="180" fontId="27" fillId="0" borderId="23" xfId="27" applyNumberFormat="1" applyFont="1" applyBorder="1">
      <alignment vertical="center"/>
    </xf>
    <xf numFmtId="189" fontId="17" fillId="3" borderId="16" xfId="0" applyNumberFormat="1" applyFont="1" applyFill="1" applyBorder="1" applyAlignment="1">
      <alignment horizontal="center" vertical="center" shrinkToFit="1"/>
    </xf>
    <xf numFmtId="189" fontId="17" fillId="3" borderId="17" xfId="0" applyNumberFormat="1" applyFont="1" applyFill="1" applyBorder="1" applyAlignment="1">
      <alignment horizontal="center" vertical="center" shrinkToFit="1"/>
    </xf>
    <xf numFmtId="189" fontId="17" fillId="3" borderId="42" xfId="0" applyNumberFormat="1" applyFont="1" applyFill="1" applyBorder="1" applyAlignment="1">
      <alignment horizontal="center" vertical="center" shrinkToFit="1"/>
    </xf>
    <xf numFmtId="207" fontId="17" fillId="0" borderId="23" xfId="20" applyNumberFormat="1" applyFont="1" applyFill="1" applyBorder="1" applyAlignment="1">
      <alignment horizontal="right" vertical="center" shrinkToFit="1"/>
    </xf>
    <xf numFmtId="207" fontId="17" fillId="0" borderId="24" xfId="20" applyNumberFormat="1" applyFont="1" applyFill="1" applyBorder="1" applyAlignment="1">
      <alignment horizontal="right" vertical="center" shrinkToFit="1"/>
    </xf>
    <xf numFmtId="207" fontId="17" fillId="0" borderId="25" xfId="20" applyNumberFormat="1" applyFont="1" applyFill="1" applyBorder="1" applyAlignment="1">
      <alignment horizontal="right" vertical="center" shrinkToFit="1"/>
    </xf>
    <xf numFmtId="207" fontId="17" fillId="0" borderId="26" xfId="20" applyNumberFormat="1" applyFont="1" applyFill="1" applyBorder="1" applyAlignment="1">
      <alignment horizontal="right" vertical="center" shrinkToFit="1"/>
    </xf>
    <xf numFmtId="208" fontId="17" fillId="0" borderId="21" xfId="0" applyNumberFormat="1" applyFont="1" applyFill="1" applyBorder="1" applyAlignment="1">
      <alignment horizontal="right" vertical="center" indent="1"/>
    </xf>
    <xf numFmtId="208" fontId="17" fillId="0" borderId="22" xfId="0" applyNumberFormat="1" applyFont="1" applyFill="1" applyBorder="1" applyAlignment="1">
      <alignment horizontal="right" vertical="center" indent="1"/>
    </xf>
    <xf numFmtId="208" fontId="17" fillId="0" borderId="43" xfId="0" applyNumberFormat="1" applyFont="1" applyFill="1" applyBorder="1" applyAlignment="1">
      <alignment horizontal="right" vertical="center" indent="1"/>
    </xf>
    <xf numFmtId="208" fontId="17" fillId="0" borderId="44" xfId="0" applyNumberFormat="1" applyFont="1" applyFill="1" applyBorder="1" applyAlignment="1">
      <alignment horizontal="right" vertical="center" indent="1"/>
    </xf>
    <xf numFmtId="207" fontId="17" fillId="0" borderId="25" xfId="0" applyNumberFormat="1" applyFont="1" applyFill="1" applyBorder="1" applyAlignment="1">
      <alignment horizontal="right" vertical="center" wrapText="1" shrinkToFit="1"/>
    </xf>
    <xf numFmtId="207" fontId="17" fillId="0" borderId="26" xfId="0" applyNumberFormat="1" applyFont="1" applyFill="1" applyBorder="1" applyAlignment="1">
      <alignment horizontal="right" vertical="center" wrapText="1" shrinkToFit="1"/>
    </xf>
    <xf numFmtId="0" fontId="17" fillId="0" borderId="0" xfId="0" applyFont="1" applyFill="1" applyBorder="1" applyAlignment="1">
      <alignment horizontal="center" vertical="center" shrinkToFit="1"/>
    </xf>
    <xf numFmtId="207" fontId="17" fillId="0" borderId="0" xfId="0" applyNumberFormat="1" applyFont="1" applyFill="1" applyBorder="1" applyAlignment="1">
      <alignment horizontal="right" vertical="center" wrapText="1" shrinkToFit="1"/>
    </xf>
    <xf numFmtId="207" fontId="17" fillId="0" borderId="21" xfId="0" applyNumberFormat="1" applyFont="1" applyFill="1" applyBorder="1" applyAlignment="1">
      <alignment horizontal="right" vertical="center" wrapText="1" shrinkToFit="1"/>
    </xf>
    <xf numFmtId="207" fontId="17" fillId="0" borderId="23" xfId="0" applyNumberFormat="1" applyFont="1" applyFill="1" applyBorder="1" applyAlignment="1">
      <alignment horizontal="right" vertical="center" wrapText="1" shrinkToFit="1"/>
    </xf>
    <xf numFmtId="207" fontId="17" fillId="0" borderId="22" xfId="0" applyNumberFormat="1" applyFont="1" applyFill="1" applyBorder="1" applyAlignment="1">
      <alignment horizontal="right" vertical="center" wrapText="1" shrinkToFit="1"/>
    </xf>
    <xf numFmtId="207" fontId="17" fillId="0" borderId="24" xfId="0" applyNumberFormat="1" applyFont="1" applyFill="1" applyBorder="1" applyAlignment="1">
      <alignment horizontal="right" vertical="center" wrapText="1" shrinkToFit="1"/>
    </xf>
    <xf numFmtId="0" fontId="17" fillId="4" borderId="18" xfId="31" applyFont="1" applyFill="1" applyBorder="1" applyAlignment="1">
      <alignment horizontal="center" vertical="center" shrinkToFit="1"/>
    </xf>
    <xf numFmtId="0" fontId="17" fillId="5" borderId="19" xfId="31" applyFont="1" applyFill="1" applyBorder="1" applyAlignment="1">
      <alignment horizontal="center" vertical="center" shrinkToFit="1"/>
    </xf>
    <xf numFmtId="0" fontId="17" fillId="0" borderId="62" xfId="31" applyFont="1" applyFill="1" applyBorder="1" applyAlignment="1">
      <alignment horizontal="center" vertical="center" shrinkToFit="1"/>
    </xf>
    <xf numFmtId="0" fontId="17" fillId="0" borderId="23" xfId="31" applyFont="1" applyFill="1" applyBorder="1" applyAlignment="1">
      <alignment horizontal="center" vertical="center" shrinkToFit="1"/>
    </xf>
    <xf numFmtId="0" fontId="17" fillId="5" borderId="23" xfId="31" applyFont="1" applyFill="1" applyBorder="1" applyAlignment="1">
      <alignment horizontal="center" vertical="center" shrinkToFit="1"/>
    </xf>
    <xf numFmtId="0" fontId="17" fillId="0" borderId="63" xfId="31" applyFont="1" applyFill="1" applyBorder="1" applyAlignment="1">
      <alignment horizontal="center" vertical="center" shrinkToFit="1"/>
    </xf>
    <xf numFmtId="0" fontId="17" fillId="0" borderId="25" xfId="31" applyFont="1" applyFill="1" applyBorder="1" applyAlignment="1">
      <alignment horizontal="center" vertical="center" shrinkToFit="1"/>
    </xf>
    <xf numFmtId="0" fontId="17" fillId="4" borderId="64" xfId="31" applyFont="1" applyFill="1" applyBorder="1" applyAlignment="1">
      <alignment horizontal="center" vertical="center" shrinkToFit="1"/>
    </xf>
    <xf numFmtId="207" fontId="17" fillId="4" borderId="64" xfId="0" applyNumberFormat="1" applyFont="1" applyFill="1" applyBorder="1" applyAlignment="1">
      <alignment horizontal="right" vertical="center" shrinkToFit="1"/>
    </xf>
    <xf numFmtId="207" fontId="17" fillId="4" borderId="65" xfId="0" applyNumberFormat="1" applyFont="1" applyFill="1" applyBorder="1" applyAlignment="1">
      <alignment horizontal="right" vertical="center" shrinkToFit="1"/>
    </xf>
    <xf numFmtId="207" fontId="17" fillId="5" borderId="23" xfId="0" applyNumberFormat="1" applyFont="1" applyFill="1" applyBorder="1" applyAlignment="1">
      <alignment horizontal="right" vertical="center" shrinkToFit="1"/>
    </xf>
    <xf numFmtId="207" fontId="17" fillId="5" borderId="24" xfId="0" applyNumberFormat="1" applyFont="1" applyFill="1" applyBorder="1" applyAlignment="1">
      <alignment horizontal="right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179" fontId="17" fillId="0" borderId="22" xfId="0" applyNumberFormat="1" applyFont="1" applyFill="1" applyBorder="1" applyAlignment="1">
      <alignment horizontal="center" vertical="center"/>
    </xf>
    <xf numFmtId="188" fontId="17" fillId="0" borderId="24" xfId="0" applyNumberFormat="1" applyFont="1" applyFill="1" applyBorder="1" applyAlignment="1">
      <alignment horizontal="center" vertical="center"/>
    </xf>
    <xf numFmtId="188" fontId="17" fillId="0" borderId="26" xfId="0" applyNumberFormat="1" applyFont="1" applyFill="1" applyBorder="1" applyAlignment="1">
      <alignment horizontal="center" vertical="center"/>
    </xf>
    <xf numFmtId="0" fontId="28" fillId="7" borderId="14" xfId="32" applyFill="1" applyBorder="1" applyAlignment="1"/>
    <xf numFmtId="0" fontId="28" fillId="0" borderId="0" xfId="32">
      <alignment vertical="center"/>
    </xf>
    <xf numFmtId="0" fontId="28" fillId="8" borderId="60" xfId="32" applyFill="1" applyBorder="1" applyAlignment="1"/>
    <xf numFmtId="3" fontId="28" fillId="0" borderId="14" xfId="32" applyNumberFormat="1" applyBorder="1" applyAlignment="1">
      <alignment horizontal="right"/>
    </xf>
    <xf numFmtId="0" fontId="28" fillId="8" borderId="67" xfId="32" applyFill="1" applyBorder="1" applyAlignment="1"/>
    <xf numFmtId="0" fontId="28" fillId="8" borderId="61" xfId="32" applyFill="1" applyBorder="1" applyAlignment="1"/>
    <xf numFmtId="0" fontId="28" fillId="8" borderId="14" xfId="32" applyFill="1" applyBorder="1" applyAlignment="1"/>
    <xf numFmtId="0" fontId="17" fillId="0" borderId="0" xfId="0" applyFont="1" applyFill="1" applyAlignment="1">
      <alignment horizontal="right" vertical="center"/>
    </xf>
    <xf numFmtId="0" fontId="17" fillId="3" borderId="45" xfId="0" applyFont="1" applyFill="1" applyBorder="1" applyAlignment="1">
      <alignment horizontal="center" vertical="center" shrinkToFit="1"/>
    </xf>
    <xf numFmtId="0" fontId="17" fillId="3" borderId="46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wrapText="1" shrinkToFit="1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wrapText="1" shrinkToFit="1"/>
    </xf>
    <xf numFmtId="0" fontId="17" fillId="0" borderId="21" xfId="0" applyFont="1" applyFill="1" applyBorder="1" applyAlignment="1">
      <alignment horizontal="center" vertical="center" wrapText="1" shrinkToFi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shrinkToFit="1"/>
    </xf>
    <xf numFmtId="199" fontId="19" fillId="3" borderId="47" xfId="27" applyNumberFormat="1" applyFont="1" applyFill="1" applyBorder="1" applyAlignment="1">
      <alignment horizontal="center" vertical="center"/>
    </xf>
    <xf numFmtId="199" fontId="19" fillId="3" borderId="48" xfId="27" applyNumberFormat="1" applyFont="1" applyFill="1" applyBorder="1" applyAlignment="1">
      <alignment horizontal="center" vertical="center"/>
    </xf>
    <xf numFmtId="200" fontId="26" fillId="3" borderId="49" xfId="27" applyNumberFormat="1" applyFont="1" applyFill="1" applyBorder="1" applyAlignment="1">
      <alignment horizontal="center" vertical="center"/>
    </xf>
    <xf numFmtId="200" fontId="26" fillId="3" borderId="50" xfId="27" applyNumberFormat="1" applyFont="1" applyFill="1" applyBorder="1" applyAlignment="1">
      <alignment horizontal="center" vertical="center"/>
    </xf>
    <xf numFmtId="200" fontId="26" fillId="3" borderId="51" xfId="27" applyNumberFormat="1" applyFont="1" applyFill="1" applyBorder="1" applyAlignment="1">
      <alignment horizontal="center" vertical="center"/>
    </xf>
    <xf numFmtId="0" fontId="19" fillId="3" borderId="47" xfId="27" applyFont="1" applyFill="1" applyBorder="1" applyAlignment="1">
      <alignment horizontal="center" vertical="center"/>
    </xf>
    <xf numFmtId="197" fontId="19" fillId="3" borderId="47" xfId="27" applyNumberFormat="1" applyFont="1" applyFill="1" applyBorder="1" applyAlignment="1">
      <alignment horizontal="center" vertical="center"/>
    </xf>
    <xf numFmtId="198" fontId="19" fillId="3" borderId="47" xfId="27" applyNumberFormat="1" applyFont="1" applyFill="1" applyBorder="1" applyAlignment="1">
      <alignment horizontal="center" vertical="center" wrapText="1" shrinkToFit="1"/>
    </xf>
    <xf numFmtId="198" fontId="19" fillId="3" borderId="27" xfId="27" applyNumberFormat="1" applyFont="1" applyFill="1" applyBorder="1" applyAlignment="1">
      <alignment horizontal="center" vertical="center" shrinkToFit="1"/>
    </xf>
    <xf numFmtId="0" fontId="19" fillId="3" borderId="52" xfId="27" applyFont="1" applyFill="1" applyBorder="1" applyAlignment="1">
      <alignment horizontal="center" vertical="center"/>
    </xf>
    <xf numFmtId="0" fontId="19" fillId="3" borderId="53" xfId="27" applyFont="1" applyFill="1" applyBorder="1" applyAlignment="1">
      <alignment horizontal="center" vertical="center"/>
    </xf>
    <xf numFmtId="194" fontId="19" fillId="3" borderId="47" xfId="27" applyNumberFormat="1" applyFont="1" applyFill="1" applyBorder="1" applyAlignment="1">
      <alignment horizontal="center" vertical="center"/>
    </xf>
    <xf numFmtId="195" fontId="19" fillId="3" borderId="47" xfId="27" applyNumberFormat="1" applyFont="1" applyFill="1" applyBorder="1" applyAlignment="1">
      <alignment horizontal="center" vertical="center"/>
    </xf>
    <xf numFmtId="196" fontId="19" fillId="3" borderId="47" xfId="0" applyNumberFormat="1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0" fontId="19" fillId="3" borderId="55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6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41" fontId="22" fillId="0" borderId="0" xfId="2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8" fillId="7" borderId="14" xfId="32" applyFill="1" applyBorder="1" applyAlignment="1"/>
    <xf numFmtId="0" fontId="28" fillId="6" borderId="14" xfId="32" applyFill="1" applyBorder="1" applyAlignment="1">
      <alignment vertical="center"/>
    </xf>
  </cellXfs>
  <cellStyles count="33">
    <cellStyle name="AeE­ [0]_INQUIRY ¿μ¾÷AßAø " xfId="1"/>
    <cellStyle name="AeE­_INQUIRY ¿μ¾÷AßAø " xfId="2"/>
    <cellStyle name="AÞ¸¶ [0]_INQUIRY ¿μ¾÷AßAø " xfId="3"/>
    <cellStyle name="AÞ¸¶_INQUIRY ¿μ¾÷AßAø " xfId="4"/>
    <cellStyle name="C￥AØ_¿μ¾÷CoE² " xfId="5"/>
    <cellStyle name="Comma [0]_ SG&amp;A Bridge " xfId="6"/>
    <cellStyle name="Comma_ SG&amp;A Bridge " xfId="7"/>
    <cellStyle name="Currency [0]_ SG&amp;A Bridge " xfId="8"/>
    <cellStyle name="Currency_ SG&amp;A Bridge " xfId="9"/>
    <cellStyle name="Header1" xfId="10"/>
    <cellStyle name="Header2" xfId="11"/>
    <cellStyle name="Normal_ SG&amp;A Bridge " xfId="12"/>
    <cellStyle name="고정소숫점" xfId="13"/>
    <cellStyle name="고정출력1" xfId="14"/>
    <cellStyle name="고정출력2" xfId="15"/>
    <cellStyle name="날짜" xfId="16"/>
    <cellStyle name="달러" xfId="17"/>
    <cellStyle name="뒤에 오는 하이퍼링크_0829광역시원단위추정(최종).xls Chart 1" xfId="18"/>
    <cellStyle name="뷭?_BOOKSHIP" xfId="19"/>
    <cellStyle name="쉼표 [0]" xfId="20" builtinId="6"/>
    <cellStyle name="쉼표 [0] 2" xfId="21"/>
    <cellStyle name="자리수" xfId="22"/>
    <cellStyle name="자리수0" xfId="23"/>
    <cellStyle name="콤마 [0]" xfId="24"/>
    <cellStyle name="콤마_1202" xfId="25"/>
    <cellStyle name="퍼센트" xfId="26"/>
    <cellStyle name="표준" xfId="0" builtinId="0"/>
    <cellStyle name="표준 2" xfId="27"/>
    <cellStyle name="표준 3" xfId="32"/>
    <cellStyle name="표준_2.1 계획인구 추정" xfId="31"/>
    <cellStyle name="합산" xfId="28"/>
    <cellStyle name="화폐기호" xfId="29"/>
    <cellStyle name="화폐기호0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6"/>
  <sheetViews>
    <sheetView showGridLines="0" tabSelected="1" view="pageBreakPreview" zoomScaleNormal="100" zoomScaleSheetLayoutView="100" workbookViewId="0">
      <selection activeCell="H20" sqref="H20"/>
    </sheetView>
  </sheetViews>
  <sheetFormatPr defaultColWidth="6.6640625" defaultRowHeight="24.95" customHeight="1"/>
  <cols>
    <col min="1" max="7" width="11.109375" style="6" customWidth="1"/>
    <col min="8" max="16384" width="6.6640625" style="6"/>
  </cols>
  <sheetData>
    <row r="1" spans="1:7" s="3" customFormat="1" ht="24.95" customHeight="1">
      <c r="A1" s="1" t="s">
        <v>281</v>
      </c>
      <c r="B1" s="1"/>
      <c r="C1" s="2"/>
      <c r="D1" s="2"/>
      <c r="E1" s="2"/>
      <c r="F1" s="2"/>
      <c r="G1" s="2"/>
    </row>
    <row r="2" spans="1:7" s="5" customFormat="1" ht="24.95" customHeight="1">
      <c r="A2" s="4" t="s">
        <v>282</v>
      </c>
      <c r="B2" s="4"/>
      <c r="C2" s="2"/>
      <c r="D2" s="2"/>
      <c r="E2" s="2"/>
      <c r="F2" s="2"/>
      <c r="G2" s="227" t="s">
        <v>362</v>
      </c>
    </row>
    <row r="3" spans="1:7" ht="18" customHeight="1" thickBot="1">
      <c r="A3" s="234" t="s">
        <v>3</v>
      </c>
      <c r="B3" s="235"/>
      <c r="C3" s="185">
        <v>2015</v>
      </c>
      <c r="D3" s="185">
        <v>2020</v>
      </c>
      <c r="E3" s="185">
        <v>2025</v>
      </c>
      <c r="F3" s="185">
        <v>2030</v>
      </c>
      <c r="G3" s="186">
        <v>2035</v>
      </c>
    </row>
    <row r="4" spans="1:7" s="5" customFormat="1" ht="18" customHeight="1" thickTop="1">
      <c r="A4" s="232" t="s">
        <v>251</v>
      </c>
      <c r="B4" s="233"/>
      <c r="C4" s="200">
        <f>'연령별 인구현황(경상북도)'!B5</f>
        <v>2752591</v>
      </c>
      <c r="D4" s="200">
        <f>'연령별 시도추계인구'!I347</f>
        <v>2645209</v>
      </c>
      <c r="E4" s="200">
        <f>'연령별 시도추계인구'!L347</f>
        <v>2650090</v>
      </c>
      <c r="F4" s="200">
        <f>'연령별 시도추계인구'!O347</f>
        <v>2654018</v>
      </c>
      <c r="G4" s="202">
        <f>'연령별 시도추계인구'!R347</f>
        <v>2645022</v>
      </c>
    </row>
    <row r="5" spans="1:7" s="5" customFormat="1" ht="18" customHeight="1">
      <c r="A5" s="230" t="s">
        <v>315</v>
      </c>
      <c r="B5" s="216" t="s">
        <v>250</v>
      </c>
      <c r="C5" s="201">
        <f>'생잔모형법 산출(경상북도)'!B27</f>
        <v>2702826</v>
      </c>
      <c r="D5" s="201">
        <f>'생잔모형법 산출(경상북도)'!B52</f>
        <v>2731496</v>
      </c>
      <c r="E5" s="201">
        <f>'생잔모형법 산출(경상북도)'!B77</f>
        <v>2738990</v>
      </c>
      <c r="F5" s="201">
        <f>'생잔모형법 산출(경상북도)'!B102</f>
        <v>2732282</v>
      </c>
      <c r="G5" s="203">
        <f>'생잔모형법 산출(경상북도)'!AF102</f>
        <v>2706654</v>
      </c>
    </row>
    <row r="6" spans="1:7" s="5" customFormat="1" ht="18" customHeight="1">
      <c r="A6" s="231"/>
      <c r="B6" s="216" t="s">
        <v>249</v>
      </c>
      <c r="C6" s="201">
        <f>'생잔모형법 산출(김천시)'!B27</f>
        <v>140132</v>
      </c>
      <c r="D6" s="201">
        <f>'생잔모형법 산출(김천시)'!B52</f>
        <v>140776</v>
      </c>
      <c r="E6" s="201">
        <f>'생잔모형법 산출(김천시)'!B77</f>
        <v>140373</v>
      </c>
      <c r="F6" s="201">
        <f>'생잔모형법 산출(김천시)'!B102</f>
        <v>139326</v>
      </c>
      <c r="G6" s="203">
        <f>'생잔모형법 산출(김천시)'!AF102</f>
        <v>137357</v>
      </c>
    </row>
    <row r="7" spans="1:7" s="5" customFormat="1" ht="18" customHeight="1">
      <c r="A7" s="236" t="s">
        <v>252</v>
      </c>
      <c r="B7" s="237"/>
      <c r="C7" s="196">
        <f>'연령별 인구현황(김천시)'!B5</f>
        <v>141987</v>
      </c>
      <c r="D7" s="196">
        <f>ROUND(D6*D4/D5,0)</f>
        <v>136329</v>
      </c>
      <c r="E7" s="196">
        <f>ROUND(E6*E4/E5,0)</f>
        <v>135817</v>
      </c>
      <c r="F7" s="196">
        <f>ROUND(F6*F4/F5,0)</f>
        <v>135335</v>
      </c>
      <c r="G7" s="197">
        <f>ROUND(G6*G4/G5,0)</f>
        <v>134229</v>
      </c>
    </row>
    <row r="8" spans="1:7" s="5" customFormat="1" ht="18" customHeight="1">
      <c r="A8" s="198"/>
      <c r="B8" s="198"/>
      <c r="C8" s="199"/>
      <c r="D8" s="199"/>
      <c r="E8" s="199"/>
      <c r="F8" s="199"/>
      <c r="G8" s="199"/>
    </row>
    <row r="9" spans="1:7" s="5" customFormat="1" ht="18" customHeight="1">
      <c r="A9" s="198"/>
      <c r="B9" s="198"/>
      <c r="C9" s="199"/>
      <c r="D9" s="199"/>
      <c r="E9" s="199"/>
      <c r="F9" s="199"/>
      <c r="G9" s="199"/>
    </row>
    <row r="10" spans="1:7" s="5" customFormat="1" ht="24.95" customHeight="1">
      <c r="A10" s="4" t="s">
        <v>345</v>
      </c>
      <c r="B10" s="4"/>
      <c r="C10" s="2"/>
      <c r="D10" s="2"/>
      <c r="E10" s="2"/>
      <c r="F10" s="2"/>
      <c r="G10" s="227" t="s">
        <v>362</v>
      </c>
    </row>
    <row r="11" spans="1:7" ht="18" customHeight="1" thickBot="1">
      <c r="A11" s="228" t="s">
        <v>3</v>
      </c>
      <c r="B11" s="229"/>
      <c r="C11" s="187">
        <v>2015</v>
      </c>
      <c r="D11" s="187">
        <v>2020</v>
      </c>
      <c r="E11" s="187">
        <v>2025</v>
      </c>
      <c r="F11" s="185">
        <v>2030</v>
      </c>
      <c r="G11" s="186">
        <v>2035</v>
      </c>
    </row>
    <row r="12" spans="1:7" s="5" customFormat="1" ht="18" customHeight="1" thickTop="1">
      <c r="A12" s="204" t="s">
        <v>249</v>
      </c>
      <c r="B12" s="211" t="s">
        <v>7</v>
      </c>
      <c r="C12" s="212">
        <f>C13+C21</f>
        <v>141987</v>
      </c>
      <c r="D12" s="212">
        <f>D7</f>
        <v>136329</v>
      </c>
      <c r="E12" s="212">
        <f t="shared" ref="E12:G12" si="0">E7</f>
        <v>135817</v>
      </c>
      <c r="F12" s="212">
        <f t="shared" si="0"/>
        <v>135335</v>
      </c>
      <c r="G12" s="213">
        <f t="shared" si="0"/>
        <v>134229</v>
      </c>
    </row>
    <row r="13" spans="1:7" s="5" customFormat="1" ht="18" customHeight="1">
      <c r="A13" s="205" t="s">
        <v>255</v>
      </c>
      <c r="B13" s="208" t="s">
        <v>256</v>
      </c>
      <c r="C13" s="214">
        <f t="shared" ref="C13:D13" si="1">SUM(C14:C20)</f>
        <v>91727</v>
      </c>
      <c r="D13" s="214">
        <f t="shared" si="1"/>
        <v>88071</v>
      </c>
      <c r="E13" s="214">
        <f t="shared" ref="E13:G13" si="2">SUM(E14:E20)</f>
        <v>87741</v>
      </c>
      <c r="F13" s="214">
        <f t="shared" si="2"/>
        <v>87429</v>
      </c>
      <c r="G13" s="215">
        <f t="shared" si="2"/>
        <v>86714</v>
      </c>
    </row>
    <row r="14" spans="1:7" ht="18" customHeight="1">
      <c r="A14" s="206"/>
      <c r="B14" s="207" t="s">
        <v>257</v>
      </c>
      <c r="C14" s="188">
        <f>'읍면동 성별현황'!B6</f>
        <v>8581</v>
      </c>
      <c r="D14" s="188">
        <f>ROUND(D$12*$C14/$C$12,0)</f>
        <v>8239</v>
      </c>
      <c r="E14" s="188">
        <f t="shared" ref="E14:G14" si="3">ROUND(E$12*$C14/$C$12,0)</f>
        <v>8208</v>
      </c>
      <c r="F14" s="188">
        <f t="shared" si="3"/>
        <v>8179</v>
      </c>
      <c r="G14" s="189">
        <f t="shared" si="3"/>
        <v>8112</v>
      </c>
    </row>
    <row r="15" spans="1:7" ht="18" customHeight="1">
      <c r="A15" s="206"/>
      <c r="B15" s="207" t="s">
        <v>258</v>
      </c>
      <c r="C15" s="188">
        <f>'읍면동 성별현황'!B7</f>
        <v>9953</v>
      </c>
      <c r="D15" s="188">
        <f t="shared" ref="D15:G32" si="4">ROUND(D$12*$C15/$C$12,0)</f>
        <v>9556</v>
      </c>
      <c r="E15" s="188">
        <f t="shared" si="4"/>
        <v>9520</v>
      </c>
      <c r="F15" s="188">
        <f t="shared" si="4"/>
        <v>9487</v>
      </c>
      <c r="G15" s="189">
        <f t="shared" si="4"/>
        <v>9409</v>
      </c>
    </row>
    <row r="16" spans="1:7" ht="18" customHeight="1">
      <c r="A16" s="206"/>
      <c r="B16" s="207" t="s">
        <v>259</v>
      </c>
      <c r="C16" s="188">
        <f>'읍면동 성별현황'!B8</f>
        <v>4993</v>
      </c>
      <c r="D16" s="188">
        <f t="shared" si="4"/>
        <v>4794</v>
      </c>
      <c r="E16" s="188">
        <f t="shared" si="4"/>
        <v>4776</v>
      </c>
      <c r="F16" s="188">
        <f t="shared" si="4"/>
        <v>4759</v>
      </c>
      <c r="G16" s="189">
        <f t="shared" si="4"/>
        <v>4720</v>
      </c>
    </row>
    <row r="17" spans="1:7" ht="18" customHeight="1">
      <c r="A17" s="206"/>
      <c r="B17" s="207" t="s">
        <v>260</v>
      </c>
      <c r="C17" s="188">
        <f>'읍면동 성별현황'!B9</f>
        <v>26480</v>
      </c>
      <c r="D17" s="188">
        <f t="shared" si="4"/>
        <v>25425</v>
      </c>
      <c r="E17" s="188">
        <f t="shared" si="4"/>
        <v>25329</v>
      </c>
      <c r="F17" s="188">
        <f t="shared" si="4"/>
        <v>25239</v>
      </c>
      <c r="G17" s="189">
        <f t="shared" si="4"/>
        <v>25033</v>
      </c>
    </row>
    <row r="18" spans="1:7" ht="18" customHeight="1">
      <c r="A18" s="206"/>
      <c r="B18" s="207" t="s">
        <v>261</v>
      </c>
      <c r="C18" s="188">
        <f>'읍면동 성별현황'!B10</f>
        <v>21707</v>
      </c>
      <c r="D18" s="188">
        <f t="shared" si="4"/>
        <v>20842</v>
      </c>
      <c r="E18" s="188">
        <f t="shared" si="4"/>
        <v>20764</v>
      </c>
      <c r="F18" s="188">
        <f t="shared" si="4"/>
        <v>20690</v>
      </c>
      <c r="G18" s="189">
        <f t="shared" si="4"/>
        <v>20521</v>
      </c>
    </row>
    <row r="19" spans="1:7" ht="18" customHeight="1">
      <c r="A19" s="206"/>
      <c r="B19" s="207" t="s">
        <v>262</v>
      </c>
      <c r="C19" s="188">
        <f>'읍면동 성별현황'!B11</f>
        <v>10755</v>
      </c>
      <c r="D19" s="188">
        <f t="shared" si="4"/>
        <v>10326</v>
      </c>
      <c r="E19" s="188">
        <f t="shared" si="4"/>
        <v>10288</v>
      </c>
      <c r="F19" s="188">
        <f t="shared" si="4"/>
        <v>10251</v>
      </c>
      <c r="G19" s="189">
        <f t="shared" si="4"/>
        <v>10167</v>
      </c>
    </row>
    <row r="20" spans="1:7" ht="18" customHeight="1">
      <c r="A20" s="206"/>
      <c r="B20" s="207" t="s">
        <v>263</v>
      </c>
      <c r="C20" s="188">
        <f>'읍면동 성별현황'!B12</f>
        <v>9258</v>
      </c>
      <c r="D20" s="188">
        <f t="shared" si="4"/>
        <v>8889</v>
      </c>
      <c r="E20" s="188">
        <f t="shared" si="4"/>
        <v>8856</v>
      </c>
      <c r="F20" s="188">
        <f t="shared" si="4"/>
        <v>8824</v>
      </c>
      <c r="G20" s="189">
        <f t="shared" si="4"/>
        <v>8752</v>
      </c>
    </row>
    <row r="21" spans="1:7" s="5" customFormat="1" ht="18" customHeight="1">
      <c r="A21" s="205" t="s">
        <v>264</v>
      </c>
      <c r="B21" s="208" t="s">
        <v>265</v>
      </c>
      <c r="C21" s="214">
        <f t="shared" ref="C21:D21" si="5">SUM(C22:C36)</f>
        <v>50260</v>
      </c>
      <c r="D21" s="214">
        <f t="shared" si="5"/>
        <v>48258</v>
      </c>
      <c r="E21" s="214">
        <f t="shared" ref="E21:G21" si="6">SUM(E22:E36)</f>
        <v>48076</v>
      </c>
      <c r="F21" s="214">
        <f t="shared" si="6"/>
        <v>47906</v>
      </c>
      <c r="G21" s="215">
        <f t="shared" si="6"/>
        <v>47515</v>
      </c>
    </row>
    <row r="22" spans="1:7" s="5" customFormat="1" ht="18" customHeight="1">
      <c r="A22" s="206"/>
      <c r="B22" s="207" t="s">
        <v>266</v>
      </c>
      <c r="C22" s="188">
        <f>'읍면동 성별현황'!B13</f>
        <v>8582</v>
      </c>
      <c r="D22" s="188">
        <f t="shared" si="4"/>
        <v>8240</v>
      </c>
      <c r="E22" s="188">
        <f t="shared" si="4"/>
        <v>8209</v>
      </c>
      <c r="F22" s="188">
        <f t="shared" si="4"/>
        <v>8180</v>
      </c>
      <c r="G22" s="189">
        <f t="shared" si="4"/>
        <v>8113</v>
      </c>
    </row>
    <row r="23" spans="1:7" s="5" customFormat="1" ht="18" customHeight="1">
      <c r="A23" s="206"/>
      <c r="B23" s="207" t="s">
        <v>267</v>
      </c>
      <c r="C23" s="188">
        <f>'읍면동 성별현황'!B14</f>
        <v>3351</v>
      </c>
      <c r="D23" s="188">
        <f t="shared" si="4"/>
        <v>3217</v>
      </c>
      <c r="E23" s="188">
        <f t="shared" si="4"/>
        <v>3205</v>
      </c>
      <c r="F23" s="188">
        <f t="shared" si="4"/>
        <v>3194</v>
      </c>
      <c r="G23" s="189">
        <f t="shared" si="4"/>
        <v>3168</v>
      </c>
    </row>
    <row r="24" spans="1:7" s="5" customFormat="1" ht="18" customHeight="1">
      <c r="A24" s="206"/>
      <c r="B24" s="207" t="s">
        <v>268</v>
      </c>
      <c r="C24" s="188">
        <f>'읍면동 성별현황'!B15</f>
        <v>3672</v>
      </c>
      <c r="D24" s="188">
        <f t="shared" si="4"/>
        <v>3526</v>
      </c>
      <c r="E24" s="188">
        <f t="shared" si="4"/>
        <v>3512</v>
      </c>
      <c r="F24" s="188">
        <f t="shared" si="4"/>
        <v>3500</v>
      </c>
      <c r="G24" s="189">
        <f t="shared" si="4"/>
        <v>3471</v>
      </c>
    </row>
    <row r="25" spans="1:7" s="5" customFormat="1" ht="18" customHeight="1">
      <c r="A25" s="206"/>
      <c r="B25" s="207" t="s">
        <v>269</v>
      </c>
      <c r="C25" s="188">
        <f>'읍면동 성별현황'!B16</f>
        <v>2921</v>
      </c>
      <c r="D25" s="188">
        <f t="shared" si="4"/>
        <v>2805</v>
      </c>
      <c r="E25" s="188">
        <f t="shared" si="4"/>
        <v>2794</v>
      </c>
      <c r="F25" s="188">
        <f t="shared" si="4"/>
        <v>2784</v>
      </c>
      <c r="G25" s="189">
        <f t="shared" si="4"/>
        <v>2761</v>
      </c>
    </row>
    <row r="26" spans="1:7" s="5" customFormat="1" ht="18" customHeight="1">
      <c r="A26" s="206"/>
      <c r="B26" s="207" t="s">
        <v>270</v>
      </c>
      <c r="C26" s="188">
        <f>'읍면동 성별현황'!B17</f>
        <v>3885</v>
      </c>
      <c r="D26" s="188">
        <f t="shared" si="4"/>
        <v>3730</v>
      </c>
      <c r="E26" s="188">
        <f t="shared" si="4"/>
        <v>3716</v>
      </c>
      <c r="F26" s="188">
        <f t="shared" si="4"/>
        <v>3703</v>
      </c>
      <c r="G26" s="189">
        <f t="shared" si="4"/>
        <v>3673</v>
      </c>
    </row>
    <row r="27" spans="1:7" s="5" customFormat="1" ht="18" customHeight="1">
      <c r="A27" s="206"/>
      <c r="B27" s="207" t="s">
        <v>271</v>
      </c>
      <c r="C27" s="188">
        <f>'읍면동 성별현황'!B18</f>
        <v>4921</v>
      </c>
      <c r="D27" s="188">
        <f t="shared" si="4"/>
        <v>4725</v>
      </c>
      <c r="E27" s="188">
        <f t="shared" si="4"/>
        <v>4707</v>
      </c>
      <c r="F27" s="188">
        <f t="shared" si="4"/>
        <v>4690</v>
      </c>
      <c r="G27" s="189">
        <f t="shared" si="4"/>
        <v>4652</v>
      </c>
    </row>
    <row r="28" spans="1:7" s="5" customFormat="1" ht="18" customHeight="1">
      <c r="A28" s="206"/>
      <c r="B28" s="207" t="s">
        <v>272</v>
      </c>
      <c r="C28" s="188">
        <f>'읍면동 성별현황'!B19</f>
        <v>3734</v>
      </c>
      <c r="D28" s="188">
        <f t="shared" si="4"/>
        <v>3585</v>
      </c>
      <c r="E28" s="188">
        <f t="shared" si="4"/>
        <v>3572</v>
      </c>
      <c r="F28" s="188">
        <f t="shared" si="4"/>
        <v>3559</v>
      </c>
      <c r="G28" s="189">
        <f t="shared" si="4"/>
        <v>3530</v>
      </c>
    </row>
    <row r="29" spans="1:7" s="5" customFormat="1" ht="18" customHeight="1">
      <c r="A29" s="206"/>
      <c r="B29" s="207" t="s">
        <v>273</v>
      </c>
      <c r="C29" s="188">
        <f>'읍면동 성별현황'!B20</f>
        <v>4061</v>
      </c>
      <c r="D29" s="188">
        <f t="shared" si="4"/>
        <v>3899</v>
      </c>
      <c r="E29" s="188">
        <f t="shared" si="4"/>
        <v>3885</v>
      </c>
      <c r="F29" s="188">
        <f t="shared" si="4"/>
        <v>3871</v>
      </c>
      <c r="G29" s="189">
        <f t="shared" si="4"/>
        <v>3839</v>
      </c>
    </row>
    <row r="30" spans="1:7" s="5" customFormat="1" ht="18" customHeight="1">
      <c r="A30" s="206"/>
      <c r="B30" s="207" t="s">
        <v>274</v>
      </c>
      <c r="C30" s="188">
        <f>'읍면동 성별현황'!B21</f>
        <v>2267</v>
      </c>
      <c r="D30" s="188">
        <f t="shared" si="4"/>
        <v>2177</v>
      </c>
      <c r="E30" s="188">
        <f t="shared" si="4"/>
        <v>2168</v>
      </c>
      <c r="F30" s="188">
        <f t="shared" si="4"/>
        <v>2161</v>
      </c>
      <c r="G30" s="189">
        <f t="shared" si="4"/>
        <v>2143</v>
      </c>
    </row>
    <row r="31" spans="1:7" s="5" customFormat="1" ht="18" customHeight="1">
      <c r="A31" s="206"/>
      <c r="B31" s="207" t="s">
        <v>275</v>
      </c>
      <c r="C31" s="188">
        <f>'읍면동 성별현황'!B22</f>
        <v>2657</v>
      </c>
      <c r="D31" s="188">
        <f t="shared" si="4"/>
        <v>2551</v>
      </c>
      <c r="E31" s="188">
        <f t="shared" si="4"/>
        <v>2542</v>
      </c>
      <c r="F31" s="188">
        <f t="shared" si="4"/>
        <v>2533</v>
      </c>
      <c r="G31" s="189">
        <f t="shared" si="4"/>
        <v>2512</v>
      </c>
    </row>
    <row r="32" spans="1:7" s="5" customFormat="1" ht="18" customHeight="1">
      <c r="A32" s="206"/>
      <c r="B32" s="207" t="s">
        <v>276</v>
      </c>
      <c r="C32" s="188">
        <f>'읍면동 성별현황'!B23</f>
        <v>3235</v>
      </c>
      <c r="D32" s="188">
        <f t="shared" si="4"/>
        <v>3106</v>
      </c>
      <c r="E32" s="188">
        <f t="shared" si="4"/>
        <v>3094</v>
      </c>
      <c r="F32" s="188">
        <f t="shared" si="4"/>
        <v>3083</v>
      </c>
      <c r="G32" s="189">
        <f t="shared" si="4"/>
        <v>3058</v>
      </c>
    </row>
    <row r="33" spans="1:7" s="5" customFormat="1" ht="18" customHeight="1">
      <c r="A33" s="206"/>
      <c r="B33" s="207" t="s">
        <v>277</v>
      </c>
      <c r="C33" s="188">
        <f>'읍면동 성별현황'!B24</f>
        <v>1913</v>
      </c>
      <c r="D33" s="188">
        <f>ROUND(D$12*$C33/$C$12,0)</f>
        <v>1837</v>
      </c>
      <c r="E33" s="188">
        <f t="shared" ref="E33:G35" si="7">ROUND(E$12*$C33/$C$12,0)</f>
        <v>1830</v>
      </c>
      <c r="F33" s="188">
        <f t="shared" si="7"/>
        <v>1823</v>
      </c>
      <c r="G33" s="189">
        <f t="shared" si="7"/>
        <v>1808</v>
      </c>
    </row>
    <row r="34" spans="1:7" s="5" customFormat="1" ht="18" customHeight="1">
      <c r="A34" s="206"/>
      <c r="B34" s="207" t="s">
        <v>278</v>
      </c>
      <c r="C34" s="188">
        <f>'읍면동 성별현황'!B25</f>
        <v>1363</v>
      </c>
      <c r="D34" s="188">
        <f>ROUND(D$12*$C34/$C$12,0)</f>
        <v>1309</v>
      </c>
      <c r="E34" s="188">
        <f t="shared" si="7"/>
        <v>1304</v>
      </c>
      <c r="F34" s="188">
        <f t="shared" si="7"/>
        <v>1299</v>
      </c>
      <c r="G34" s="189">
        <f t="shared" si="7"/>
        <v>1289</v>
      </c>
    </row>
    <row r="35" spans="1:7" s="7" customFormat="1" ht="18" customHeight="1">
      <c r="A35" s="206"/>
      <c r="B35" s="207" t="s">
        <v>279</v>
      </c>
      <c r="C35" s="188">
        <f>'읍면동 성별현황'!B26</f>
        <v>2432</v>
      </c>
      <c r="D35" s="188">
        <f>ROUND(D$12*$C35/$C$12,0)</f>
        <v>2335</v>
      </c>
      <c r="E35" s="188">
        <f t="shared" si="7"/>
        <v>2326</v>
      </c>
      <c r="F35" s="188">
        <f t="shared" si="7"/>
        <v>2318</v>
      </c>
      <c r="G35" s="189">
        <f t="shared" si="7"/>
        <v>2299</v>
      </c>
    </row>
    <row r="36" spans="1:7" ht="18" customHeight="1">
      <c r="A36" s="209"/>
      <c r="B36" s="210" t="s">
        <v>280</v>
      </c>
      <c r="C36" s="190">
        <f>'읍면동 성별현황'!B27</f>
        <v>1266</v>
      </c>
      <c r="D36" s="190">
        <f>D12-SUM(D14:D20,D22:D35)</f>
        <v>1216</v>
      </c>
      <c r="E36" s="190">
        <f t="shared" ref="E36:G36" si="8">E12-SUM(E14:E20,E22:E35)</f>
        <v>1212</v>
      </c>
      <c r="F36" s="190">
        <f t="shared" si="8"/>
        <v>1208</v>
      </c>
      <c r="G36" s="191">
        <f t="shared" si="8"/>
        <v>1199</v>
      </c>
    </row>
  </sheetData>
  <mergeCells count="5">
    <mergeCell ref="A11:B11"/>
    <mergeCell ref="A5:A6"/>
    <mergeCell ref="A4:B4"/>
    <mergeCell ref="A3:B3"/>
    <mergeCell ref="A7:B7"/>
  </mergeCells>
  <phoneticPr fontId="2" type="noConversion"/>
  <pageMargins left="0.98425196850393704" right="0.98425196850393704" top="0.62992125984251968" bottom="0.59055118110236227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49"/>
  <sheetViews>
    <sheetView view="pageBreakPreview" zoomScaleNormal="100" zoomScaleSheetLayoutView="100" workbookViewId="0">
      <selection activeCell="K32" sqref="K32"/>
    </sheetView>
  </sheetViews>
  <sheetFormatPr defaultRowHeight="14.25"/>
  <cols>
    <col min="1" max="1" width="10.5546875" style="50" customWidth="1"/>
    <col min="2" max="8" width="10.44140625" style="50" customWidth="1"/>
    <col min="9" max="9" width="9.21875" style="50" bestFit="1" customWidth="1"/>
    <col min="10" max="16384" width="8.88671875" style="50"/>
  </cols>
  <sheetData>
    <row r="1" spans="1:8" ht="18">
      <c r="A1" s="275" t="s">
        <v>65</v>
      </c>
      <c r="B1" s="275"/>
      <c r="C1" s="275"/>
      <c r="D1" s="275"/>
      <c r="E1" s="275"/>
      <c r="F1" s="275"/>
      <c r="G1" s="275"/>
      <c r="H1" s="275"/>
    </row>
    <row r="2" spans="1:8" ht="15.75">
      <c r="A2" s="276" t="s">
        <v>66</v>
      </c>
      <c r="B2" s="276"/>
      <c r="C2" s="276"/>
      <c r="D2" s="276"/>
      <c r="E2" s="276"/>
      <c r="F2" s="276"/>
      <c r="G2" s="276"/>
      <c r="H2" s="276"/>
    </row>
    <row r="3" spans="1:8" ht="15" thickBot="1">
      <c r="A3" s="51"/>
      <c r="B3" s="51"/>
      <c r="C3" s="51"/>
      <c r="D3" s="51"/>
      <c r="E3" s="51"/>
      <c r="F3" s="51"/>
      <c r="G3" s="51"/>
      <c r="H3" s="51"/>
    </row>
    <row r="4" spans="1:8">
      <c r="A4" s="277" t="s">
        <v>245</v>
      </c>
      <c r="B4" s="280" t="s">
        <v>67</v>
      </c>
      <c r="C4" s="281"/>
      <c r="D4" s="281"/>
      <c r="E4" s="281"/>
      <c r="F4" s="281"/>
      <c r="G4" s="281"/>
      <c r="H4" s="281"/>
    </row>
    <row r="5" spans="1:8">
      <c r="A5" s="278"/>
      <c r="B5" s="282" t="s">
        <v>246</v>
      </c>
      <c r="C5" s="282">
        <v>2015</v>
      </c>
      <c r="D5" s="282">
        <v>2020</v>
      </c>
      <c r="E5" s="282">
        <v>2025</v>
      </c>
      <c r="F5" s="269">
        <v>2030</v>
      </c>
      <c r="G5" s="271">
        <v>2035</v>
      </c>
      <c r="H5" s="273">
        <v>2040</v>
      </c>
    </row>
    <row r="6" spans="1:8">
      <c r="A6" s="279"/>
      <c r="B6" s="283"/>
      <c r="C6" s="283"/>
      <c r="D6" s="283"/>
      <c r="E6" s="283"/>
      <c r="F6" s="270"/>
      <c r="G6" s="272"/>
      <c r="H6" s="274"/>
    </row>
    <row r="7" spans="1:8">
      <c r="A7" s="52"/>
      <c r="B7" s="53"/>
      <c r="C7" s="54"/>
      <c r="D7" s="54"/>
      <c r="E7" s="55"/>
      <c r="F7" s="55"/>
      <c r="G7" s="55"/>
      <c r="H7" s="55"/>
    </row>
    <row r="8" spans="1:8">
      <c r="A8" s="56" t="s">
        <v>68</v>
      </c>
      <c r="B8" s="57">
        <v>1.38</v>
      </c>
      <c r="C8" s="58">
        <v>1.39</v>
      </c>
      <c r="D8" s="58">
        <v>1.47</v>
      </c>
      <c r="E8" s="58">
        <v>1.5</v>
      </c>
      <c r="F8" s="58">
        <v>1.53</v>
      </c>
      <c r="G8" s="58">
        <v>1.54</v>
      </c>
      <c r="H8" s="58">
        <v>1.55</v>
      </c>
    </row>
    <row r="9" spans="1:8">
      <c r="A9" s="56"/>
      <c r="B9" s="59"/>
      <c r="C9" s="60"/>
      <c r="D9" s="60"/>
      <c r="E9" s="60"/>
      <c r="F9" s="60"/>
      <c r="G9" s="60"/>
      <c r="H9" s="60"/>
    </row>
    <row r="10" spans="1:8">
      <c r="A10" s="61" t="s">
        <v>69</v>
      </c>
      <c r="B10" s="62">
        <v>1E-4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</row>
    <row r="11" spans="1:8">
      <c r="A11" s="61" t="s">
        <v>70</v>
      </c>
      <c r="B11" s="62">
        <v>5.0000000000000001E-4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</row>
    <row r="12" spans="1:8">
      <c r="A12" s="61" t="s">
        <v>71</v>
      </c>
      <c r="B12" s="62">
        <v>1.5E-3</v>
      </c>
      <c r="C12" s="63">
        <v>6.9999999999999999E-4</v>
      </c>
      <c r="D12" s="63">
        <v>6.9999999999999999E-4</v>
      </c>
      <c r="E12" s="63">
        <v>6.9999999999999999E-4</v>
      </c>
      <c r="F12" s="63">
        <v>6.9999999999999999E-4</v>
      </c>
      <c r="G12" s="63">
        <v>6.9999999999999999E-4</v>
      </c>
      <c r="H12" s="63">
        <v>6.9999999999999999E-4</v>
      </c>
    </row>
    <row r="13" spans="1:8">
      <c r="A13" s="61" t="s">
        <v>72</v>
      </c>
      <c r="B13" s="62">
        <v>2.5000000000000001E-3</v>
      </c>
      <c r="C13" s="63">
        <v>1.8E-3</v>
      </c>
      <c r="D13" s="63">
        <v>1.8E-3</v>
      </c>
      <c r="E13" s="63">
        <v>1.8E-3</v>
      </c>
      <c r="F13" s="63">
        <v>1.8E-3</v>
      </c>
      <c r="G13" s="63">
        <v>1.8E-3</v>
      </c>
      <c r="H13" s="63">
        <v>1.8E-3</v>
      </c>
    </row>
    <row r="14" spans="1:8">
      <c r="A14" s="61" t="s">
        <v>73</v>
      </c>
      <c r="B14" s="62">
        <v>8.6E-3</v>
      </c>
      <c r="C14" s="63">
        <v>3.5999999999999999E-3</v>
      </c>
      <c r="D14" s="63">
        <v>3.5999999999999999E-3</v>
      </c>
      <c r="E14" s="63">
        <v>3.5999999999999999E-3</v>
      </c>
      <c r="F14" s="63">
        <v>3.5999999999999999E-3</v>
      </c>
      <c r="G14" s="63">
        <v>3.5999999999999999E-3</v>
      </c>
      <c r="H14" s="63">
        <v>3.5999999999999999E-3</v>
      </c>
    </row>
    <row r="15" spans="1:8">
      <c r="A15" s="61" t="s">
        <v>74</v>
      </c>
      <c r="B15" s="62">
        <v>1.1599999999999999E-2</v>
      </c>
      <c r="C15" s="63">
        <v>6.1000000000000004E-3</v>
      </c>
      <c r="D15" s="63">
        <v>6.1000000000000004E-3</v>
      </c>
      <c r="E15" s="63">
        <v>6.1000000000000004E-3</v>
      </c>
      <c r="F15" s="63">
        <v>6.1000000000000004E-3</v>
      </c>
      <c r="G15" s="63">
        <v>6.1000000000000004E-3</v>
      </c>
      <c r="H15" s="63">
        <v>6.1000000000000004E-3</v>
      </c>
    </row>
    <row r="16" spans="1:8">
      <c r="A16" s="61" t="s">
        <v>75</v>
      </c>
      <c r="B16" s="62">
        <v>1.83E-2</v>
      </c>
      <c r="C16" s="63">
        <v>9.4999999999999998E-3</v>
      </c>
      <c r="D16" s="63">
        <v>9.4000000000000004E-3</v>
      </c>
      <c r="E16" s="63">
        <v>9.4000000000000004E-3</v>
      </c>
      <c r="F16" s="63">
        <v>9.4000000000000004E-3</v>
      </c>
      <c r="G16" s="63">
        <v>9.4000000000000004E-3</v>
      </c>
      <c r="H16" s="63">
        <v>9.4000000000000004E-3</v>
      </c>
    </row>
    <row r="17" spans="1:8">
      <c r="A17" s="61" t="s">
        <v>76</v>
      </c>
      <c r="B17" s="62">
        <v>2.2200000000000001E-2</v>
      </c>
      <c r="C17" s="63">
        <v>1.41E-2</v>
      </c>
      <c r="D17" s="63">
        <v>1.37E-2</v>
      </c>
      <c r="E17" s="63">
        <v>1.37E-2</v>
      </c>
      <c r="F17" s="63">
        <v>1.37E-2</v>
      </c>
      <c r="G17" s="63">
        <v>1.37E-2</v>
      </c>
      <c r="H17" s="63">
        <v>1.37E-2</v>
      </c>
    </row>
    <row r="18" spans="1:8">
      <c r="A18" s="61" t="s">
        <v>77</v>
      </c>
      <c r="B18" s="62">
        <v>2.8299999999999999E-2</v>
      </c>
      <c r="C18" s="63">
        <v>2.0500000000000001E-2</v>
      </c>
      <c r="D18" s="63">
        <v>1.9699999999999999E-2</v>
      </c>
      <c r="E18" s="63">
        <v>1.9699999999999999E-2</v>
      </c>
      <c r="F18" s="63">
        <v>1.9699999999999999E-2</v>
      </c>
      <c r="G18" s="63">
        <v>1.9699999999999999E-2</v>
      </c>
      <c r="H18" s="63">
        <v>1.9699999999999999E-2</v>
      </c>
    </row>
    <row r="19" spans="1:8">
      <c r="A19" s="61" t="s">
        <v>78</v>
      </c>
      <c r="B19" s="62">
        <v>4.1099999999999998E-2</v>
      </c>
      <c r="C19" s="63">
        <v>2.92E-2</v>
      </c>
      <c r="D19" s="63">
        <v>2.7699999999999999E-2</v>
      </c>
      <c r="E19" s="63">
        <v>2.7699999999999999E-2</v>
      </c>
      <c r="F19" s="63">
        <v>2.7699999999999999E-2</v>
      </c>
      <c r="G19" s="63">
        <v>2.7699999999999999E-2</v>
      </c>
      <c r="H19" s="63">
        <v>2.7699999999999999E-2</v>
      </c>
    </row>
    <row r="20" spans="1:8">
      <c r="A20" s="61" t="s">
        <v>79</v>
      </c>
      <c r="B20" s="62">
        <v>4.8300000000000003E-2</v>
      </c>
      <c r="C20" s="63">
        <v>4.0899999999999999E-2</v>
      </c>
      <c r="D20" s="63">
        <v>3.8300000000000001E-2</v>
      </c>
      <c r="E20" s="63">
        <v>3.8300000000000001E-2</v>
      </c>
      <c r="F20" s="63">
        <v>3.8300000000000001E-2</v>
      </c>
      <c r="G20" s="63">
        <v>3.8300000000000001E-2</v>
      </c>
      <c r="H20" s="63">
        <v>3.8300000000000001E-2</v>
      </c>
    </row>
    <row r="21" spans="1:8">
      <c r="A21" s="61" t="s">
        <v>80</v>
      </c>
      <c r="B21" s="62">
        <v>7.3800000000000004E-2</v>
      </c>
      <c r="C21" s="63">
        <v>5.5899999999999998E-2</v>
      </c>
      <c r="D21" s="63">
        <v>5.2400000000000002E-2</v>
      </c>
      <c r="E21" s="63">
        <v>5.1799999999999999E-2</v>
      </c>
      <c r="F21" s="63">
        <v>5.1799999999999999E-2</v>
      </c>
      <c r="G21" s="63">
        <v>5.1799999999999999E-2</v>
      </c>
      <c r="H21" s="63">
        <v>5.1799999999999999E-2</v>
      </c>
    </row>
    <row r="22" spans="1:8">
      <c r="A22" s="61" t="s">
        <v>81</v>
      </c>
      <c r="B22" s="62">
        <v>0.1011</v>
      </c>
      <c r="C22" s="63">
        <v>7.4200000000000002E-2</v>
      </c>
      <c r="D22" s="63">
        <v>6.9500000000000006E-2</v>
      </c>
      <c r="E22" s="63">
        <v>6.7900000000000002E-2</v>
      </c>
      <c r="F22" s="63">
        <v>6.7900000000000002E-2</v>
      </c>
      <c r="G22" s="63">
        <v>6.7900000000000002E-2</v>
      </c>
      <c r="H22" s="63">
        <v>6.7900000000000002E-2</v>
      </c>
    </row>
    <row r="23" spans="1:8">
      <c r="A23" s="61" t="s">
        <v>82</v>
      </c>
      <c r="B23" s="62">
        <v>0.12640000000000001</v>
      </c>
      <c r="C23" s="63">
        <v>9.4700000000000006E-2</v>
      </c>
      <c r="D23" s="63">
        <v>8.8400000000000006E-2</v>
      </c>
      <c r="E23" s="63">
        <v>8.5800000000000001E-2</v>
      </c>
      <c r="F23" s="63">
        <v>8.5800000000000001E-2</v>
      </c>
      <c r="G23" s="63">
        <v>8.5800000000000001E-2</v>
      </c>
      <c r="H23" s="63">
        <v>8.5800000000000001E-2</v>
      </c>
    </row>
    <row r="24" spans="1:8">
      <c r="A24" s="61" t="s">
        <v>83</v>
      </c>
      <c r="B24" s="62">
        <v>0.14319999999999999</v>
      </c>
      <c r="C24" s="63">
        <v>0.11409999999999999</v>
      </c>
      <c r="D24" s="63">
        <v>0.1061</v>
      </c>
      <c r="E24" s="63">
        <v>0.1027</v>
      </c>
      <c r="F24" s="63">
        <v>0.1027</v>
      </c>
      <c r="G24" s="63">
        <v>0.1027</v>
      </c>
      <c r="H24" s="63">
        <v>0.1027</v>
      </c>
    </row>
    <row r="25" spans="1:8">
      <c r="A25" s="61" t="s">
        <v>84</v>
      </c>
      <c r="B25" s="62">
        <v>0.15479999999999999</v>
      </c>
      <c r="C25" s="63">
        <v>0.12959999999999999</v>
      </c>
      <c r="D25" s="63">
        <v>0.1203</v>
      </c>
      <c r="E25" s="63">
        <v>0.1163</v>
      </c>
      <c r="F25" s="63">
        <v>0.1163</v>
      </c>
      <c r="G25" s="63">
        <v>0.1163</v>
      </c>
      <c r="H25" s="63">
        <v>0.1163</v>
      </c>
    </row>
    <row r="26" spans="1:8">
      <c r="A26" s="61" t="s">
        <v>85</v>
      </c>
      <c r="B26" s="62">
        <v>0.14599999999999999</v>
      </c>
      <c r="C26" s="63">
        <v>0.13919999999999999</v>
      </c>
      <c r="D26" s="63">
        <v>0.1308</v>
      </c>
      <c r="E26" s="63">
        <v>0.12659999999999999</v>
      </c>
      <c r="F26" s="63">
        <v>0.126</v>
      </c>
      <c r="G26" s="63">
        <v>0.126</v>
      </c>
      <c r="H26" s="63">
        <v>0.126</v>
      </c>
    </row>
    <row r="27" spans="1:8">
      <c r="A27" s="61" t="s">
        <v>86</v>
      </c>
      <c r="B27" s="62">
        <v>0.1227</v>
      </c>
      <c r="C27" s="63">
        <v>0.1371</v>
      </c>
      <c r="D27" s="63">
        <v>0.13450000000000001</v>
      </c>
      <c r="E27" s="63">
        <v>0.13089999999999999</v>
      </c>
      <c r="F27" s="63">
        <v>0.13</v>
      </c>
      <c r="G27" s="63">
        <v>0.13</v>
      </c>
      <c r="H27" s="63">
        <v>0.13</v>
      </c>
    </row>
    <row r="28" spans="1:8">
      <c r="A28" s="61" t="s">
        <v>87</v>
      </c>
      <c r="B28" s="62">
        <v>9.7000000000000003E-2</v>
      </c>
      <c r="C28" s="63">
        <v>0.1246</v>
      </c>
      <c r="D28" s="63">
        <v>0.12970000000000001</v>
      </c>
      <c r="E28" s="63">
        <v>0.1273</v>
      </c>
      <c r="F28" s="63">
        <v>0.12659999999999999</v>
      </c>
      <c r="G28" s="63">
        <v>0.12659999999999999</v>
      </c>
      <c r="H28" s="63">
        <v>0.12659999999999999</v>
      </c>
    </row>
    <row r="29" spans="1:8">
      <c r="A29" s="61" t="s">
        <v>88</v>
      </c>
      <c r="B29" s="62">
        <v>6.7599999999999993E-2</v>
      </c>
      <c r="C29" s="63">
        <v>0.1056</v>
      </c>
      <c r="D29" s="63">
        <v>0.11840000000000001</v>
      </c>
      <c r="E29" s="63">
        <v>0.1178</v>
      </c>
      <c r="F29" s="63">
        <v>0.1177</v>
      </c>
      <c r="G29" s="63">
        <v>0.1177</v>
      </c>
      <c r="H29" s="63">
        <v>0.1177</v>
      </c>
    </row>
    <row r="30" spans="1:8">
      <c r="A30" s="61" t="s">
        <v>89</v>
      </c>
      <c r="B30" s="62">
        <v>5.1200000000000002E-2</v>
      </c>
      <c r="C30" s="63">
        <v>8.4000000000000005E-2</v>
      </c>
      <c r="D30" s="63">
        <v>0.10290000000000001</v>
      </c>
      <c r="E30" s="63">
        <v>0.10440000000000001</v>
      </c>
      <c r="F30" s="63">
        <v>0.1052</v>
      </c>
      <c r="G30" s="63">
        <v>0.1052</v>
      </c>
      <c r="H30" s="63">
        <v>0.1052</v>
      </c>
    </row>
    <row r="31" spans="1:8">
      <c r="A31" s="61" t="s">
        <v>90</v>
      </c>
      <c r="B31" s="62">
        <v>3.78E-2</v>
      </c>
      <c r="C31" s="63">
        <v>6.5199999999999994E-2</v>
      </c>
      <c r="D31" s="63">
        <v>8.3400000000000002E-2</v>
      </c>
      <c r="E31" s="63">
        <v>8.8700000000000001E-2</v>
      </c>
      <c r="F31" s="63">
        <v>9.0399999999999994E-2</v>
      </c>
      <c r="G31" s="63">
        <v>9.06E-2</v>
      </c>
      <c r="H31" s="63">
        <v>9.06E-2</v>
      </c>
    </row>
    <row r="32" spans="1:8">
      <c r="A32" s="61" t="s">
        <v>91</v>
      </c>
      <c r="B32" s="62">
        <v>2.47E-2</v>
      </c>
      <c r="C32" s="63">
        <v>4.8500000000000001E-2</v>
      </c>
      <c r="D32" s="63">
        <v>6.4100000000000004E-2</v>
      </c>
      <c r="E32" s="63">
        <v>7.1999999999999995E-2</v>
      </c>
      <c r="F32" s="63">
        <v>7.46E-2</v>
      </c>
      <c r="G32" s="63">
        <v>7.5300000000000006E-2</v>
      </c>
      <c r="H32" s="63">
        <v>7.5300000000000006E-2</v>
      </c>
    </row>
    <row r="33" spans="1:9">
      <c r="A33" s="61" t="s">
        <v>92</v>
      </c>
      <c r="B33" s="62">
        <v>1.72E-2</v>
      </c>
      <c r="C33" s="63">
        <v>3.56E-2</v>
      </c>
      <c r="D33" s="63">
        <v>4.7E-2</v>
      </c>
      <c r="E33" s="63">
        <v>5.6300000000000003E-2</v>
      </c>
      <c r="F33" s="63">
        <v>5.9499999999999997E-2</v>
      </c>
      <c r="G33" s="63">
        <v>6.0699999999999997E-2</v>
      </c>
      <c r="H33" s="63">
        <v>6.0699999999999997E-2</v>
      </c>
    </row>
    <row r="34" spans="1:9">
      <c r="A34" s="61" t="s">
        <v>93</v>
      </c>
      <c r="B34" s="62">
        <v>1.23E-2</v>
      </c>
      <c r="C34" s="63">
        <v>2.18E-2</v>
      </c>
      <c r="D34" s="63">
        <v>3.44E-2</v>
      </c>
      <c r="E34" s="63">
        <v>4.2500000000000003E-2</v>
      </c>
      <c r="F34" s="63">
        <v>4.5999999999999999E-2</v>
      </c>
      <c r="G34" s="63">
        <v>4.7500000000000001E-2</v>
      </c>
      <c r="H34" s="63">
        <v>4.7500000000000001E-2</v>
      </c>
    </row>
    <row r="35" spans="1:9">
      <c r="A35" s="61" t="s">
        <v>94</v>
      </c>
      <c r="B35" s="62">
        <v>8.3999999999999995E-3</v>
      </c>
      <c r="C35" s="63">
        <v>1.4800000000000001E-2</v>
      </c>
      <c r="D35" s="63">
        <v>2.4299999999999999E-2</v>
      </c>
      <c r="E35" s="63">
        <v>3.09E-2</v>
      </c>
      <c r="F35" s="63">
        <v>3.44E-2</v>
      </c>
      <c r="G35" s="63">
        <v>3.61E-2</v>
      </c>
      <c r="H35" s="63">
        <v>3.61E-2</v>
      </c>
    </row>
    <row r="36" spans="1:9">
      <c r="A36" s="61" t="s">
        <v>95</v>
      </c>
      <c r="B36" s="62">
        <v>4.1999999999999997E-3</v>
      </c>
      <c r="C36" s="63">
        <v>0.01</v>
      </c>
      <c r="D36" s="63">
        <v>1.66E-2</v>
      </c>
      <c r="E36" s="63">
        <v>2.1299999999999999E-2</v>
      </c>
      <c r="F36" s="63">
        <v>2.46E-2</v>
      </c>
      <c r="G36" s="63">
        <v>2.64E-2</v>
      </c>
      <c r="H36" s="63">
        <v>2.6700000000000002E-2</v>
      </c>
    </row>
    <row r="37" spans="1:9">
      <c r="A37" s="61" t="s">
        <v>96</v>
      </c>
      <c r="B37" s="62">
        <v>2.5000000000000001E-3</v>
      </c>
      <c r="C37" s="63">
        <v>6.3E-3</v>
      </c>
      <c r="D37" s="63">
        <v>1.0699999999999999E-2</v>
      </c>
      <c r="E37" s="63">
        <v>1.44E-2</v>
      </c>
      <c r="F37" s="63">
        <v>1.7000000000000001E-2</v>
      </c>
      <c r="G37" s="63">
        <v>1.8700000000000001E-2</v>
      </c>
      <c r="H37" s="63">
        <v>1.9199999999999998E-2</v>
      </c>
    </row>
    <row r="38" spans="1:9">
      <c r="A38" s="61" t="s">
        <v>97</v>
      </c>
      <c r="B38" s="62">
        <v>1.4E-3</v>
      </c>
      <c r="C38" s="63">
        <v>3.2000000000000002E-3</v>
      </c>
      <c r="D38" s="63">
        <v>6.8999999999999999E-3</v>
      </c>
      <c r="E38" s="63">
        <v>9.7000000000000003E-3</v>
      </c>
      <c r="F38" s="63">
        <v>1.1599999999999999E-2</v>
      </c>
      <c r="G38" s="63">
        <v>1.2999999999999999E-2</v>
      </c>
      <c r="H38" s="63">
        <v>1.35E-2</v>
      </c>
    </row>
    <row r="39" spans="1:9">
      <c r="A39" s="61" t="s">
        <v>98</v>
      </c>
      <c r="B39" s="62">
        <v>8.9999999999999998E-4</v>
      </c>
      <c r="C39" s="63">
        <v>1.4E-3</v>
      </c>
      <c r="D39" s="63">
        <v>3.8999999999999998E-3</v>
      </c>
      <c r="E39" s="63">
        <v>6.4999999999999997E-3</v>
      </c>
      <c r="F39" s="63">
        <v>7.7999999999999996E-3</v>
      </c>
      <c r="G39" s="63">
        <v>8.8000000000000005E-3</v>
      </c>
      <c r="H39" s="63">
        <v>9.4000000000000004E-3</v>
      </c>
    </row>
    <row r="40" spans="1:9">
      <c r="A40" s="61" t="s">
        <v>99</v>
      </c>
      <c r="B40" s="62">
        <v>4.0000000000000002E-4</v>
      </c>
      <c r="C40" s="63">
        <v>5.0000000000000001E-4</v>
      </c>
      <c r="D40" s="63">
        <v>2.7000000000000001E-3</v>
      </c>
      <c r="E40" s="63">
        <v>4.3E-3</v>
      </c>
      <c r="F40" s="63">
        <v>5.1999999999999998E-3</v>
      </c>
      <c r="G40" s="63">
        <v>5.8999999999999999E-3</v>
      </c>
      <c r="H40" s="63">
        <v>6.4999999999999997E-3</v>
      </c>
    </row>
    <row r="41" spans="1:9">
      <c r="A41" s="61" t="s">
        <v>100</v>
      </c>
      <c r="B41" s="62">
        <v>4.0000000000000002E-4</v>
      </c>
      <c r="C41" s="63">
        <v>0</v>
      </c>
      <c r="D41" s="63">
        <v>1.8E-3</v>
      </c>
      <c r="E41" s="63">
        <v>2.7000000000000001E-3</v>
      </c>
      <c r="F41" s="63">
        <v>3.3999999999999998E-3</v>
      </c>
      <c r="G41" s="63">
        <v>4.0000000000000001E-3</v>
      </c>
      <c r="H41" s="63">
        <v>4.4000000000000003E-3</v>
      </c>
    </row>
    <row r="42" spans="1:9">
      <c r="A42" s="61" t="s">
        <v>101</v>
      </c>
      <c r="B42" s="62">
        <v>2.0000000000000001E-4</v>
      </c>
      <c r="C42" s="63">
        <v>0</v>
      </c>
      <c r="D42" s="63">
        <v>8.0000000000000004E-4</v>
      </c>
      <c r="E42" s="63">
        <v>1.6000000000000001E-3</v>
      </c>
      <c r="F42" s="63">
        <v>2.3E-3</v>
      </c>
      <c r="G42" s="63">
        <v>2.7000000000000001E-3</v>
      </c>
      <c r="H42" s="63">
        <v>2.8999999999999998E-3</v>
      </c>
    </row>
    <row r="43" spans="1:9">
      <c r="A43" s="61" t="s">
        <v>102</v>
      </c>
      <c r="B43" s="62">
        <v>0</v>
      </c>
      <c r="C43" s="63">
        <v>0</v>
      </c>
      <c r="D43" s="63">
        <v>0</v>
      </c>
      <c r="E43" s="63">
        <v>1E-3</v>
      </c>
      <c r="F43" s="63">
        <v>1.5E-3</v>
      </c>
      <c r="G43" s="63">
        <v>1.8E-3</v>
      </c>
      <c r="H43" s="63">
        <v>2E-3</v>
      </c>
    </row>
    <row r="44" spans="1:9">
      <c r="A44" s="61" t="s">
        <v>103</v>
      </c>
      <c r="B44" s="62">
        <v>1E-4</v>
      </c>
      <c r="C44" s="63">
        <v>0</v>
      </c>
      <c r="D44" s="63">
        <v>0</v>
      </c>
      <c r="E44" s="63">
        <v>5.0000000000000001E-4</v>
      </c>
      <c r="F44" s="63">
        <v>8.9999999999999998E-4</v>
      </c>
      <c r="G44" s="63">
        <v>1.2999999999999999E-3</v>
      </c>
      <c r="H44" s="63">
        <v>1.4E-3</v>
      </c>
      <c r="I44" s="64"/>
    </row>
    <row r="45" spans="1:9" ht="15" thickBot="1">
      <c r="A45" s="65"/>
      <c r="B45" s="66"/>
      <c r="C45" s="65"/>
      <c r="D45" s="65"/>
      <c r="E45" s="65"/>
      <c r="F45" s="67"/>
      <c r="G45" s="67"/>
      <c r="H45" s="67"/>
    </row>
    <row r="48" spans="1:9">
      <c r="C48" s="64"/>
    </row>
    <row r="49" spans="2:6">
      <c r="B49" s="64"/>
      <c r="C49" s="64"/>
      <c r="D49" s="64"/>
      <c r="E49" s="64"/>
      <c r="F49" s="64"/>
    </row>
  </sheetData>
  <mergeCells count="11">
    <mergeCell ref="F5:F6"/>
    <mergeCell ref="G5:G6"/>
    <mergeCell ref="H5:H6"/>
    <mergeCell ref="A1:H1"/>
    <mergeCell ref="A2:H2"/>
    <mergeCell ref="A4:A6"/>
    <mergeCell ref="B4:H4"/>
    <mergeCell ref="B5:B6"/>
    <mergeCell ref="C5:C6"/>
    <mergeCell ref="D5:D6"/>
    <mergeCell ref="E5:E6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G60"/>
  <sheetViews>
    <sheetView view="pageBreakPreview" zoomScaleSheetLayoutView="100" workbookViewId="0">
      <selection activeCell="U70" sqref="U70"/>
    </sheetView>
  </sheetViews>
  <sheetFormatPr defaultColWidth="7.77734375" defaultRowHeight="12"/>
  <cols>
    <col min="1" max="5" width="8.109375" style="12" customWidth="1"/>
    <col min="6" max="6" width="2.44140625" style="12" customWidth="1"/>
    <col min="7" max="16" width="8.109375" style="12" customWidth="1"/>
    <col min="17" max="17" width="2.44140625" style="12" customWidth="1"/>
    <col min="18" max="27" width="8.109375" style="12" customWidth="1"/>
    <col min="28" max="28" width="2.44140625" style="12" customWidth="1"/>
    <col min="29" max="33" width="8.109375" style="12" customWidth="1"/>
    <col min="34" max="223" width="8.88671875" style="8" customWidth="1"/>
    <col min="224" max="224" width="8" style="8" customWidth="1"/>
    <col min="225" max="228" width="7.77734375" style="8" customWidth="1"/>
    <col min="229" max="229" width="4.5546875" style="8" customWidth="1"/>
    <col min="230" max="234" width="7.77734375" style="8" customWidth="1"/>
    <col min="235" max="235" width="8" style="8" customWidth="1"/>
    <col min="236" max="239" width="7.77734375" style="8" customWidth="1"/>
    <col min="240" max="240" width="4.5546875" style="8" customWidth="1"/>
    <col min="241" max="16384" width="7.77734375" style="8"/>
  </cols>
  <sheetData>
    <row r="1" spans="1:33" ht="18.75" customHeight="1">
      <c r="A1" s="275" t="s">
        <v>154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 t="s">
        <v>154</v>
      </c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 t="s">
        <v>154</v>
      </c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33" ht="14.25" customHeight="1">
      <c r="A2" s="276" t="s">
        <v>155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 t="s">
        <v>155</v>
      </c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 t="s">
        <v>155</v>
      </c>
      <c r="X2" s="276"/>
      <c r="Y2" s="276"/>
      <c r="Z2" s="276"/>
      <c r="AA2" s="276"/>
      <c r="AB2" s="276"/>
      <c r="AC2" s="276"/>
      <c r="AD2" s="276"/>
      <c r="AE2" s="276"/>
      <c r="AF2" s="276"/>
      <c r="AG2" s="276"/>
    </row>
    <row r="3" spans="1:33" ht="3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15" customHeight="1" thickBot="1">
      <c r="A4" s="10" t="s">
        <v>208</v>
      </c>
      <c r="B4" s="11"/>
      <c r="C4" s="11"/>
      <c r="D4" s="11"/>
      <c r="E4" s="11"/>
      <c r="G4" s="11"/>
      <c r="H4" s="11"/>
      <c r="I4" s="11"/>
      <c r="J4" s="11"/>
      <c r="K4" s="11"/>
      <c r="L4" s="10" t="s">
        <v>209</v>
      </c>
      <c r="M4" s="13"/>
      <c r="N4" s="13"/>
      <c r="O4" s="13"/>
      <c r="P4" s="13"/>
      <c r="Q4" s="14"/>
      <c r="R4" s="13"/>
      <c r="S4" s="13"/>
      <c r="T4" s="13"/>
      <c r="U4" s="13"/>
      <c r="V4" s="13"/>
      <c r="W4" s="10" t="s">
        <v>238</v>
      </c>
      <c r="X4" s="11"/>
      <c r="Y4" s="11"/>
      <c r="Z4" s="11"/>
      <c r="AA4" s="11"/>
      <c r="AC4" s="11"/>
      <c r="AD4" s="11"/>
      <c r="AE4" s="11"/>
      <c r="AF4" s="11"/>
      <c r="AG4" s="11"/>
    </row>
    <row r="5" spans="1:33" s="21" customFormat="1" ht="15" customHeight="1">
      <c r="A5" s="15" t="s">
        <v>156</v>
      </c>
      <c r="B5" s="16" t="s">
        <v>157</v>
      </c>
      <c r="C5" s="16" t="s">
        <v>158</v>
      </c>
      <c r="D5" s="16" t="s">
        <v>159</v>
      </c>
      <c r="E5" s="16" t="s">
        <v>160</v>
      </c>
      <c r="F5" s="17"/>
      <c r="G5" s="18" t="s">
        <v>161</v>
      </c>
      <c r="H5" s="16" t="s">
        <v>162</v>
      </c>
      <c r="I5" s="16" t="s">
        <v>158</v>
      </c>
      <c r="J5" s="16" t="s">
        <v>159</v>
      </c>
      <c r="K5" s="16" t="s">
        <v>160</v>
      </c>
      <c r="L5" s="15" t="s">
        <v>156</v>
      </c>
      <c r="M5" s="19" t="s">
        <v>157</v>
      </c>
      <c r="N5" s="19" t="s">
        <v>158</v>
      </c>
      <c r="O5" s="19" t="s">
        <v>159</v>
      </c>
      <c r="P5" s="19" t="s">
        <v>160</v>
      </c>
      <c r="Q5" s="20"/>
      <c r="R5" s="15" t="s">
        <v>161</v>
      </c>
      <c r="S5" s="19" t="s">
        <v>162</v>
      </c>
      <c r="T5" s="19" t="s">
        <v>158</v>
      </c>
      <c r="U5" s="19" t="s">
        <v>159</v>
      </c>
      <c r="V5" s="19" t="s">
        <v>160</v>
      </c>
      <c r="W5" s="15" t="s">
        <v>240</v>
      </c>
      <c r="X5" s="16" t="s">
        <v>241</v>
      </c>
      <c r="Y5" s="16" t="s">
        <v>158</v>
      </c>
      <c r="Z5" s="16" t="s">
        <v>159</v>
      </c>
      <c r="AA5" s="16" t="s">
        <v>160</v>
      </c>
      <c r="AB5" s="17"/>
      <c r="AC5" s="18" t="s">
        <v>242</v>
      </c>
      <c r="AD5" s="16" t="s">
        <v>162</v>
      </c>
      <c r="AE5" s="16" t="s">
        <v>158</v>
      </c>
      <c r="AF5" s="16" t="s">
        <v>159</v>
      </c>
      <c r="AG5" s="16" t="s">
        <v>160</v>
      </c>
    </row>
    <row r="6" spans="1:33" s="26" customFormat="1" ht="15" customHeight="1">
      <c r="A6" s="22" t="s">
        <v>163</v>
      </c>
      <c r="B6" s="23" t="s">
        <v>164</v>
      </c>
      <c r="C6" s="24" t="s">
        <v>165</v>
      </c>
      <c r="D6" s="23" t="s">
        <v>166</v>
      </c>
      <c r="E6" s="23" t="s">
        <v>167</v>
      </c>
      <c r="F6" s="25"/>
      <c r="G6" s="22" t="s">
        <v>168</v>
      </c>
      <c r="H6" s="23" t="s">
        <v>164</v>
      </c>
      <c r="I6" s="24" t="s">
        <v>165</v>
      </c>
      <c r="J6" s="23" t="s">
        <v>166</v>
      </c>
      <c r="K6" s="23" t="s">
        <v>169</v>
      </c>
      <c r="L6" s="22" t="s">
        <v>163</v>
      </c>
      <c r="M6" s="23" t="s">
        <v>164</v>
      </c>
      <c r="N6" s="24" t="s">
        <v>165</v>
      </c>
      <c r="O6" s="23" t="s">
        <v>166</v>
      </c>
      <c r="P6" s="23" t="s">
        <v>167</v>
      </c>
      <c r="Q6" s="25"/>
      <c r="R6" s="22" t="s">
        <v>168</v>
      </c>
      <c r="S6" s="23" t="s">
        <v>164</v>
      </c>
      <c r="T6" s="24" t="s">
        <v>165</v>
      </c>
      <c r="U6" s="23" t="s">
        <v>166</v>
      </c>
      <c r="V6" s="23" t="s">
        <v>169</v>
      </c>
      <c r="W6" s="22" t="s">
        <v>163</v>
      </c>
      <c r="X6" s="23" t="s">
        <v>243</v>
      </c>
      <c r="Y6" s="24" t="s">
        <v>165</v>
      </c>
      <c r="Z6" s="23" t="s">
        <v>166</v>
      </c>
      <c r="AA6" s="23" t="s">
        <v>167</v>
      </c>
      <c r="AB6" s="25"/>
      <c r="AC6" s="22" t="s">
        <v>168</v>
      </c>
      <c r="AD6" s="23" t="s">
        <v>243</v>
      </c>
      <c r="AE6" s="24" t="s">
        <v>165</v>
      </c>
      <c r="AF6" s="23" t="s">
        <v>166</v>
      </c>
      <c r="AG6" s="23" t="s">
        <v>244</v>
      </c>
    </row>
    <row r="7" spans="1:33" ht="9" customHeight="1">
      <c r="A7" s="27"/>
      <c r="B7" s="28"/>
      <c r="C7" s="29"/>
      <c r="D7" s="28"/>
      <c r="E7" s="28"/>
      <c r="F7" s="30"/>
      <c r="G7" s="27"/>
      <c r="H7" s="28"/>
      <c r="I7" s="29"/>
      <c r="J7" s="28"/>
      <c r="K7" s="28"/>
      <c r="L7" s="27"/>
      <c r="M7" s="28"/>
      <c r="N7" s="29"/>
      <c r="O7" s="28"/>
      <c r="P7" s="28"/>
      <c r="Q7" s="30"/>
      <c r="R7" s="27"/>
      <c r="S7" s="28"/>
      <c r="T7" s="29"/>
      <c r="U7" s="28"/>
      <c r="V7" s="28"/>
      <c r="W7" s="27"/>
      <c r="X7" s="28"/>
      <c r="Y7" s="29"/>
      <c r="Z7" s="28"/>
      <c r="AA7" s="28"/>
      <c r="AB7" s="30"/>
      <c r="AC7" s="27"/>
      <c r="AD7" s="28"/>
      <c r="AE7" s="29"/>
      <c r="AF7" s="28"/>
      <c r="AG7" s="28"/>
    </row>
    <row r="8" spans="1:33" ht="12.95" customHeight="1">
      <c r="A8" s="31">
        <v>0</v>
      </c>
      <c r="B8" s="32">
        <v>4.7400000000000003E-3</v>
      </c>
      <c r="C8" s="33">
        <v>100000</v>
      </c>
      <c r="D8" s="34">
        <v>99554</v>
      </c>
      <c r="E8" s="35">
        <v>77.7</v>
      </c>
      <c r="F8" s="30"/>
      <c r="G8" s="31" t="s">
        <v>170</v>
      </c>
      <c r="H8" s="32">
        <v>4.3499999999999997E-3</v>
      </c>
      <c r="I8" s="33">
        <v>100000</v>
      </c>
      <c r="J8" s="34">
        <v>99593</v>
      </c>
      <c r="K8" s="35">
        <v>85.1</v>
      </c>
      <c r="L8" s="31" t="s">
        <v>170</v>
      </c>
      <c r="M8" s="32">
        <v>3.8899999999999998E-3</v>
      </c>
      <c r="N8" s="33">
        <v>100000</v>
      </c>
      <c r="O8" s="34">
        <v>99633</v>
      </c>
      <c r="P8" s="35">
        <v>80.400000000000006</v>
      </c>
      <c r="Q8" s="30"/>
      <c r="R8" s="31" t="s">
        <v>170</v>
      </c>
      <c r="S8" s="32">
        <v>3.4399999999999999E-3</v>
      </c>
      <c r="T8" s="33">
        <v>100000</v>
      </c>
      <c r="U8" s="34">
        <v>99678</v>
      </c>
      <c r="V8" s="35">
        <v>87</v>
      </c>
      <c r="W8" s="31" t="s">
        <v>170</v>
      </c>
      <c r="X8" s="32">
        <v>3.1900000000000001E-3</v>
      </c>
      <c r="Y8" s="33">
        <v>100000</v>
      </c>
      <c r="Z8" s="34">
        <v>99698</v>
      </c>
      <c r="AA8" s="35">
        <v>82.7</v>
      </c>
      <c r="AB8" s="30"/>
      <c r="AC8" s="31" t="s">
        <v>170</v>
      </c>
      <c r="AD8" s="32">
        <v>2.7200000000000002E-3</v>
      </c>
      <c r="AE8" s="33">
        <v>100000</v>
      </c>
      <c r="AF8" s="34">
        <v>99745</v>
      </c>
      <c r="AG8" s="35">
        <v>88.6</v>
      </c>
    </row>
    <row r="9" spans="1:33" ht="12.95" customHeight="1">
      <c r="A9" s="36" t="s">
        <v>171</v>
      </c>
      <c r="B9" s="32">
        <v>6.0999999999999997E-4</v>
      </c>
      <c r="C9" s="34">
        <v>99526</v>
      </c>
      <c r="D9" s="34">
        <v>397955</v>
      </c>
      <c r="E9" s="35">
        <v>77.099999999999994</v>
      </c>
      <c r="F9" s="30"/>
      <c r="G9" s="36" t="s">
        <v>172</v>
      </c>
      <c r="H9" s="32">
        <v>4.8999999999999998E-4</v>
      </c>
      <c r="I9" s="34">
        <v>99565</v>
      </c>
      <c r="J9" s="34">
        <v>398156</v>
      </c>
      <c r="K9" s="35">
        <v>84.5</v>
      </c>
      <c r="L9" s="36" t="s">
        <v>172</v>
      </c>
      <c r="M9" s="32">
        <v>3.1E-4</v>
      </c>
      <c r="N9" s="34">
        <v>99611</v>
      </c>
      <c r="O9" s="34">
        <v>398368</v>
      </c>
      <c r="P9" s="35">
        <v>79.7</v>
      </c>
      <c r="Q9" s="30"/>
      <c r="R9" s="36" t="s">
        <v>172</v>
      </c>
      <c r="S9" s="32">
        <v>2.5000000000000001E-4</v>
      </c>
      <c r="T9" s="34">
        <v>99656</v>
      </c>
      <c r="U9" s="34">
        <v>398572</v>
      </c>
      <c r="V9" s="35">
        <v>86.3</v>
      </c>
      <c r="W9" s="36" t="s">
        <v>172</v>
      </c>
      <c r="X9" s="32">
        <v>1.4999999999999999E-4</v>
      </c>
      <c r="Y9" s="34">
        <v>99681</v>
      </c>
      <c r="Z9" s="34">
        <v>398685</v>
      </c>
      <c r="AA9" s="35">
        <v>81.900000000000006</v>
      </c>
      <c r="AB9" s="30"/>
      <c r="AC9" s="36" t="s">
        <v>172</v>
      </c>
      <c r="AD9" s="32">
        <v>1.2E-4</v>
      </c>
      <c r="AE9" s="34">
        <v>99728</v>
      </c>
      <c r="AF9" s="34">
        <v>398887</v>
      </c>
      <c r="AG9" s="35">
        <v>87.8</v>
      </c>
    </row>
    <row r="10" spans="1:33" ht="12.95" customHeight="1">
      <c r="A10" s="36" t="s">
        <v>173</v>
      </c>
      <c r="B10" s="32">
        <v>3.8000000000000002E-4</v>
      </c>
      <c r="C10" s="34">
        <v>99466</v>
      </c>
      <c r="D10" s="34">
        <v>497234</v>
      </c>
      <c r="E10" s="35">
        <v>73.099999999999994</v>
      </c>
      <c r="F10" s="30"/>
      <c r="G10" s="36" t="s">
        <v>174</v>
      </c>
      <c r="H10" s="32">
        <v>4.8000000000000001E-4</v>
      </c>
      <c r="I10" s="34">
        <v>99515</v>
      </c>
      <c r="J10" s="34">
        <v>497440</v>
      </c>
      <c r="K10" s="35">
        <v>80.599999999999994</v>
      </c>
      <c r="L10" s="36" t="s">
        <v>174</v>
      </c>
      <c r="M10" s="32">
        <v>1.9000000000000001E-4</v>
      </c>
      <c r="N10" s="34">
        <v>99581</v>
      </c>
      <c r="O10" s="34">
        <v>497858</v>
      </c>
      <c r="P10" s="35">
        <v>75.7</v>
      </c>
      <c r="Q10" s="30"/>
      <c r="R10" s="36" t="s">
        <v>174</v>
      </c>
      <c r="S10" s="32">
        <v>2.4000000000000001E-4</v>
      </c>
      <c r="T10" s="34">
        <v>99631</v>
      </c>
      <c r="U10" s="34">
        <v>498091</v>
      </c>
      <c r="V10" s="35">
        <v>82.3</v>
      </c>
      <c r="W10" s="36" t="s">
        <v>174</v>
      </c>
      <c r="X10" s="32">
        <v>9.0000000000000006E-5</v>
      </c>
      <c r="Y10" s="34">
        <v>99666</v>
      </c>
      <c r="Z10" s="34">
        <v>498306</v>
      </c>
      <c r="AA10" s="35">
        <v>77.900000000000006</v>
      </c>
      <c r="AB10" s="30"/>
      <c r="AC10" s="36" t="s">
        <v>174</v>
      </c>
      <c r="AD10" s="32">
        <v>1.1E-4</v>
      </c>
      <c r="AE10" s="34">
        <v>99716</v>
      </c>
      <c r="AF10" s="34">
        <v>498549</v>
      </c>
      <c r="AG10" s="35">
        <v>83.9</v>
      </c>
    </row>
    <row r="11" spans="1:33" ht="12.95" customHeight="1">
      <c r="A11" s="36" t="s">
        <v>175</v>
      </c>
      <c r="B11" s="32">
        <v>5.6999999999999998E-4</v>
      </c>
      <c r="C11" s="34">
        <v>99428</v>
      </c>
      <c r="D11" s="34">
        <v>497017</v>
      </c>
      <c r="E11" s="35">
        <v>68.099999999999994</v>
      </c>
      <c r="F11" s="30"/>
      <c r="G11" s="36" t="s">
        <v>176</v>
      </c>
      <c r="H11" s="32">
        <v>2.4000000000000001E-4</v>
      </c>
      <c r="I11" s="34">
        <v>99467</v>
      </c>
      <c r="J11" s="34">
        <v>497282</v>
      </c>
      <c r="K11" s="35">
        <v>75.599999999999994</v>
      </c>
      <c r="L11" s="36" t="s">
        <v>176</v>
      </c>
      <c r="M11" s="32">
        <v>2.9999999999999997E-4</v>
      </c>
      <c r="N11" s="34">
        <v>99562</v>
      </c>
      <c r="O11" s="34">
        <v>497747</v>
      </c>
      <c r="P11" s="35">
        <v>70.7</v>
      </c>
      <c r="Q11" s="30"/>
      <c r="R11" s="36" t="s">
        <v>176</v>
      </c>
      <c r="S11" s="32">
        <v>1.2999999999999999E-4</v>
      </c>
      <c r="T11" s="34">
        <v>99608</v>
      </c>
      <c r="U11" s="34">
        <v>498012</v>
      </c>
      <c r="V11" s="35">
        <v>77.400000000000006</v>
      </c>
      <c r="W11" s="36" t="s">
        <v>176</v>
      </c>
      <c r="X11" s="32">
        <v>1.6000000000000001E-4</v>
      </c>
      <c r="Y11" s="34">
        <v>99657</v>
      </c>
      <c r="Z11" s="34">
        <v>498250</v>
      </c>
      <c r="AA11" s="35">
        <v>73</v>
      </c>
      <c r="AB11" s="30"/>
      <c r="AC11" s="36" t="s">
        <v>176</v>
      </c>
      <c r="AD11" s="32">
        <v>6.9999999999999994E-5</v>
      </c>
      <c r="AE11" s="34">
        <v>99705</v>
      </c>
      <c r="AF11" s="34">
        <v>498509</v>
      </c>
      <c r="AG11" s="35">
        <v>78.900000000000006</v>
      </c>
    </row>
    <row r="12" spans="1:33" ht="12.95" customHeight="1">
      <c r="A12" s="36" t="s">
        <v>177</v>
      </c>
      <c r="B12" s="32">
        <v>1.5499999999999999E-3</v>
      </c>
      <c r="C12" s="34">
        <v>99371</v>
      </c>
      <c r="D12" s="34">
        <v>496528</v>
      </c>
      <c r="E12" s="35">
        <v>63.2</v>
      </c>
      <c r="F12" s="30"/>
      <c r="G12" s="36" t="s">
        <v>178</v>
      </c>
      <c r="H12" s="32">
        <v>7.6000000000000004E-4</v>
      </c>
      <c r="I12" s="34">
        <v>99444</v>
      </c>
      <c r="J12" s="34">
        <v>497059</v>
      </c>
      <c r="K12" s="35">
        <v>70.599999999999994</v>
      </c>
      <c r="L12" s="36" t="s">
        <v>178</v>
      </c>
      <c r="M12" s="32">
        <v>8.9999999999999998E-4</v>
      </c>
      <c r="N12" s="34">
        <v>99532</v>
      </c>
      <c r="O12" s="34">
        <v>497467</v>
      </c>
      <c r="P12" s="35">
        <v>65.7</v>
      </c>
      <c r="Q12" s="30"/>
      <c r="R12" s="36" t="s">
        <v>178</v>
      </c>
      <c r="S12" s="32">
        <v>4.4000000000000002E-4</v>
      </c>
      <c r="T12" s="34">
        <v>99596</v>
      </c>
      <c r="U12" s="34">
        <v>497884</v>
      </c>
      <c r="V12" s="35">
        <v>72.400000000000006</v>
      </c>
      <c r="W12" s="36" t="s">
        <v>178</v>
      </c>
      <c r="X12" s="32">
        <v>5.2999999999999998E-4</v>
      </c>
      <c r="Y12" s="34">
        <v>99640</v>
      </c>
      <c r="Z12" s="34">
        <v>498090</v>
      </c>
      <c r="AA12" s="35">
        <v>68</v>
      </c>
      <c r="AB12" s="30"/>
      <c r="AC12" s="36" t="s">
        <v>178</v>
      </c>
      <c r="AD12" s="32">
        <v>2.5999999999999998E-4</v>
      </c>
      <c r="AE12" s="34">
        <v>99698</v>
      </c>
      <c r="AF12" s="34">
        <v>498435</v>
      </c>
      <c r="AG12" s="35">
        <v>73.900000000000006</v>
      </c>
    </row>
    <row r="13" spans="1:33" ht="12.95" customHeight="1">
      <c r="A13" s="31" t="s">
        <v>179</v>
      </c>
      <c r="B13" s="32">
        <v>2.8600000000000001E-3</v>
      </c>
      <c r="C13" s="34">
        <v>99218</v>
      </c>
      <c r="D13" s="34">
        <v>495418</v>
      </c>
      <c r="E13" s="35">
        <v>58.3</v>
      </c>
      <c r="F13" s="30"/>
      <c r="G13" s="31" t="s">
        <v>180</v>
      </c>
      <c r="H13" s="32">
        <v>1.09E-3</v>
      </c>
      <c r="I13" s="34">
        <v>99369</v>
      </c>
      <c r="J13" s="34">
        <v>496578</v>
      </c>
      <c r="K13" s="35">
        <v>65.7</v>
      </c>
      <c r="L13" s="31" t="s">
        <v>180</v>
      </c>
      <c r="M13" s="32">
        <v>1.7700000000000001E-3</v>
      </c>
      <c r="N13" s="34">
        <v>99442</v>
      </c>
      <c r="O13" s="34">
        <v>496803</v>
      </c>
      <c r="P13" s="35">
        <v>60.8</v>
      </c>
      <c r="Q13" s="30"/>
      <c r="R13" s="31" t="s">
        <v>180</v>
      </c>
      <c r="S13" s="32">
        <v>6.7000000000000002E-4</v>
      </c>
      <c r="T13" s="34">
        <v>99551</v>
      </c>
      <c r="U13" s="34">
        <v>497597</v>
      </c>
      <c r="V13" s="35">
        <v>67.400000000000006</v>
      </c>
      <c r="W13" s="31" t="s">
        <v>180</v>
      </c>
      <c r="X13" s="32">
        <v>1.09E-3</v>
      </c>
      <c r="Y13" s="34">
        <v>99588</v>
      </c>
      <c r="Z13" s="34">
        <v>497694</v>
      </c>
      <c r="AA13" s="35">
        <v>63</v>
      </c>
      <c r="AB13" s="30"/>
      <c r="AC13" s="31" t="s">
        <v>180</v>
      </c>
      <c r="AD13" s="32">
        <v>4.0999999999999999E-4</v>
      </c>
      <c r="AE13" s="34">
        <v>99672</v>
      </c>
      <c r="AF13" s="34">
        <v>498264</v>
      </c>
      <c r="AG13" s="35">
        <v>68.900000000000006</v>
      </c>
    </row>
    <row r="14" spans="1:33" ht="12.95" customHeight="1">
      <c r="A14" s="31" t="s">
        <v>181</v>
      </c>
      <c r="B14" s="32">
        <v>3.7000000000000002E-3</v>
      </c>
      <c r="C14" s="34">
        <v>98934</v>
      </c>
      <c r="D14" s="34">
        <v>493794</v>
      </c>
      <c r="E14" s="35">
        <v>53.4</v>
      </c>
      <c r="F14" s="30"/>
      <c r="G14" s="31" t="s">
        <v>182</v>
      </c>
      <c r="H14" s="32">
        <v>1.57E-3</v>
      </c>
      <c r="I14" s="34">
        <v>99260</v>
      </c>
      <c r="J14" s="34">
        <v>495945</v>
      </c>
      <c r="K14" s="35">
        <v>60.7</v>
      </c>
      <c r="L14" s="31" t="s">
        <v>182</v>
      </c>
      <c r="M14" s="32">
        <v>2.4099999999999998E-3</v>
      </c>
      <c r="N14" s="34">
        <v>99266</v>
      </c>
      <c r="O14" s="34">
        <v>495764</v>
      </c>
      <c r="P14" s="35">
        <v>55.9</v>
      </c>
      <c r="Q14" s="30"/>
      <c r="R14" s="31" t="s">
        <v>182</v>
      </c>
      <c r="S14" s="32">
        <v>1.0200000000000001E-3</v>
      </c>
      <c r="T14" s="34">
        <v>99485</v>
      </c>
      <c r="U14" s="34">
        <v>497192</v>
      </c>
      <c r="V14" s="35">
        <v>62.4</v>
      </c>
      <c r="W14" s="31" t="s">
        <v>182</v>
      </c>
      <c r="X14" s="32">
        <v>1.57E-3</v>
      </c>
      <c r="Y14" s="34">
        <v>99480</v>
      </c>
      <c r="Z14" s="34">
        <v>497031</v>
      </c>
      <c r="AA14" s="35">
        <v>58.1</v>
      </c>
      <c r="AB14" s="30"/>
      <c r="AC14" s="31" t="s">
        <v>182</v>
      </c>
      <c r="AD14" s="32">
        <v>6.7000000000000002E-4</v>
      </c>
      <c r="AE14" s="34">
        <v>99631</v>
      </c>
      <c r="AF14" s="34">
        <v>498006</v>
      </c>
      <c r="AG14" s="35">
        <v>63.9</v>
      </c>
    </row>
    <row r="15" spans="1:33" ht="12.95" customHeight="1">
      <c r="A15" s="31" t="s">
        <v>183</v>
      </c>
      <c r="B15" s="32">
        <v>5.2300000000000003E-3</v>
      </c>
      <c r="C15" s="34">
        <v>98568</v>
      </c>
      <c r="D15" s="34">
        <v>491615</v>
      </c>
      <c r="E15" s="35">
        <v>48.6</v>
      </c>
      <c r="F15" s="30"/>
      <c r="G15" s="31" t="s">
        <v>184</v>
      </c>
      <c r="H15" s="32">
        <v>2.6700000000000001E-3</v>
      </c>
      <c r="I15" s="34">
        <v>99104</v>
      </c>
      <c r="J15" s="34">
        <v>494912</v>
      </c>
      <c r="K15" s="35">
        <v>55.8</v>
      </c>
      <c r="L15" s="31" t="s">
        <v>184</v>
      </c>
      <c r="M15" s="32">
        <v>3.5100000000000001E-3</v>
      </c>
      <c r="N15" s="34">
        <v>99027</v>
      </c>
      <c r="O15" s="34">
        <v>494315</v>
      </c>
      <c r="P15" s="35">
        <v>51</v>
      </c>
      <c r="Q15" s="30"/>
      <c r="R15" s="31" t="s">
        <v>184</v>
      </c>
      <c r="S15" s="32">
        <v>1.7899999999999999E-3</v>
      </c>
      <c r="T15" s="34">
        <v>99383</v>
      </c>
      <c r="U15" s="34">
        <v>496506</v>
      </c>
      <c r="V15" s="35">
        <v>57.5</v>
      </c>
      <c r="W15" s="31" t="s">
        <v>184</v>
      </c>
      <c r="X15" s="32">
        <v>2.3500000000000001E-3</v>
      </c>
      <c r="Y15" s="34">
        <v>99324</v>
      </c>
      <c r="Z15" s="34">
        <v>496071</v>
      </c>
      <c r="AA15" s="35">
        <v>53.2</v>
      </c>
      <c r="AB15" s="30"/>
      <c r="AC15" s="31" t="s">
        <v>184</v>
      </c>
      <c r="AD15" s="32">
        <v>1.1999999999999999E-3</v>
      </c>
      <c r="AE15" s="34">
        <v>99565</v>
      </c>
      <c r="AF15" s="34">
        <v>497552</v>
      </c>
      <c r="AG15" s="35">
        <v>59</v>
      </c>
    </row>
    <row r="16" spans="1:33" ht="12.95" customHeight="1">
      <c r="A16" s="31" t="s">
        <v>185</v>
      </c>
      <c r="B16" s="32">
        <v>6.5700000000000003E-3</v>
      </c>
      <c r="C16" s="34">
        <v>98052</v>
      </c>
      <c r="D16" s="34">
        <v>488695</v>
      </c>
      <c r="E16" s="35">
        <v>43.9</v>
      </c>
      <c r="F16" s="30"/>
      <c r="G16" s="31" t="s">
        <v>186</v>
      </c>
      <c r="H16" s="32">
        <v>3.8700000000000002E-3</v>
      </c>
      <c r="I16" s="34">
        <v>98840</v>
      </c>
      <c r="J16" s="34">
        <v>493284</v>
      </c>
      <c r="K16" s="35">
        <v>51</v>
      </c>
      <c r="L16" s="31" t="s">
        <v>186</v>
      </c>
      <c r="M16" s="32">
        <v>4.5399999999999998E-3</v>
      </c>
      <c r="N16" s="34">
        <v>98680</v>
      </c>
      <c r="O16" s="34">
        <v>492314</v>
      </c>
      <c r="P16" s="35">
        <v>46.2</v>
      </c>
      <c r="Q16" s="30"/>
      <c r="R16" s="31" t="s">
        <v>186</v>
      </c>
      <c r="S16" s="32">
        <v>2.6700000000000001E-3</v>
      </c>
      <c r="T16" s="34">
        <v>99205</v>
      </c>
      <c r="U16" s="34">
        <v>495392</v>
      </c>
      <c r="V16" s="35">
        <v>52.6</v>
      </c>
      <c r="W16" s="31" t="s">
        <v>186</v>
      </c>
      <c r="X16" s="32">
        <v>3.13E-3</v>
      </c>
      <c r="Y16" s="34">
        <v>99090</v>
      </c>
      <c r="Z16" s="34">
        <v>494706</v>
      </c>
      <c r="AA16" s="35">
        <v>48.3</v>
      </c>
      <c r="AB16" s="30"/>
      <c r="AC16" s="31" t="s">
        <v>186</v>
      </c>
      <c r="AD16" s="32">
        <v>1.8400000000000001E-3</v>
      </c>
      <c r="AE16" s="34">
        <v>99446</v>
      </c>
      <c r="AF16" s="34">
        <v>496793</v>
      </c>
      <c r="AG16" s="35">
        <v>54</v>
      </c>
    </row>
    <row r="17" spans="1:33" ht="12.95" customHeight="1">
      <c r="A17" s="31" t="s">
        <v>187</v>
      </c>
      <c r="B17" s="32">
        <v>9.0299999999999998E-3</v>
      </c>
      <c r="C17" s="34">
        <v>97408</v>
      </c>
      <c r="D17" s="34">
        <v>485025</v>
      </c>
      <c r="E17" s="35">
        <v>39.1</v>
      </c>
      <c r="F17" s="30"/>
      <c r="G17" s="31" t="s">
        <v>188</v>
      </c>
      <c r="H17" s="32">
        <v>4.8999999999999998E-3</v>
      </c>
      <c r="I17" s="34">
        <v>98458</v>
      </c>
      <c r="J17" s="34">
        <v>491140</v>
      </c>
      <c r="K17" s="35">
        <v>46.2</v>
      </c>
      <c r="L17" s="31" t="s">
        <v>188</v>
      </c>
      <c r="M17" s="32">
        <v>6.3699999999999998E-3</v>
      </c>
      <c r="N17" s="34">
        <v>98232</v>
      </c>
      <c r="O17" s="34">
        <v>489731</v>
      </c>
      <c r="P17" s="35">
        <v>41.4</v>
      </c>
      <c r="Q17" s="30"/>
      <c r="R17" s="31" t="s">
        <v>188</v>
      </c>
      <c r="S17" s="32">
        <v>3.4499999999999999E-3</v>
      </c>
      <c r="T17" s="34">
        <v>98940</v>
      </c>
      <c r="U17" s="34">
        <v>493888</v>
      </c>
      <c r="V17" s="35">
        <v>47.7</v>
      </c>
      <c r="W17" s="31" t="s">
        <v>188</v>
      </c>
      <c r="X17" s="32">
        <v>4.4799999999999996E-3</v>
      </c>
      <c r="Y17" s="34">
        <v>98780</v>
      </c>
      <c r="Z17" s="34">
        <v>492896</v>
      </c>
      <c r="AA17" s="35">
        <v>43.4</v>
      </c>
      <c r="AB17" s="30"/>
      <c r="AC17" s="31" t="s">
        <v>188</v>
      </c>
      <c r="AD17" s="32">
        <v>2.4199999999999998E-3</v>
      </c>
      <c r="AE17" s="34">
        <v>99262</v>
      </c>
      <c r="AF17" s="34">
        <v>495742</v>
      </c>
      <c r="AG17" s="35">
        <v>49.1</v>
      </c>
    </row>
    <row r="18" spans="1:33" ht="12.95" customHeight="1">
      <c r="A18" s="31" t="s">
        <v>189</v>
      </c>
      <c r="B18" s="32">
        <v>1.704E-2</v>
      </c>
      <c r="C18" s="34">
        <v>96529</v>
      </c>
      <c r="D18" s="34">
        <v>478916</v>
      </c>
      <c r="E18" s="35">
        <v>34.5</v>
      </c>
      <c r="F18" s="30"/>
      <c r="G18" s="31" t="s">
        <v>190</v>
      </c>
      <c r="H18" s="32">
        <v>6.8599999999999998E-3</v>
      </c>
      <c r="I18" s="34">
        <v>97976</v>
      </c>
      <c r="J18" s="34">
        <v>488282</v>
      </c>
      <c r="K18" s="35">
        <v>41.4</v>
      </c>
      <c r="L18" s="31" t="s">
        <v>190</v>
      </c>
      <c r="M18" s="32">
        <v>1.222E-2</v>
      </c>
      <c r="N18" s="34">
        <v>97606</v>
      </c>
      <c r="O18" s="34">
        <v>485337</v>
      </c>
      <c r="P18" s="35">
        <v>36.700000000000003</v>
      </c>
      <c r="Q18" s="30"/>
      <c r="R18" s="31" t="s">
        <v>190</v>
      </c>
      <c r="S18" s="32">
        <v>4.9100000000000003E-3</v>
      </c>
      <c r="T18" s="34">
        <v>98599</v>
      </c>
      <c r="U18" s="34">
        <v>491845</v>
      </c>
      <c r="V18" s="35">
        <v>42.9</v>
      </c>
      <c r="W18" s="31" t="s">
        <v>190</v>
      </c>
      <c r="X18" s="32">
        <v>8.7399999999999995E-3</v>
      </c>
      <c r="Y18" s="34">
        <v>98338</v>
      </c>
      <c r="Z18" s="34">
        <v>489754</v>
      </c>
      <c r="AA18" s="35">
        <v>38.6</v>
      </c>
      <c r="AB18" s="30"/>
      <c r="AC18" s="31" t="s">
        <v>190</v>
      </c>
      <c r="AD18" s="32">
        <v>3.5100000000000001E-3</v>
      </c>
      <c r="AE18" s="34">
        <v>99022</v>
      </c>
      <c r="AF18" s="34">
        <v>494286</v>
      </c>
      <c r="AG18" s="35">
        <v>44.2</v>
      </c>
    </row>
    <row r="19" spans="1:33" ht="12.95" customHeight="1">
      <c r="A19" s="31" t="s">
        <v>191</v>
      </c>
      <c r="B19" s="32">
        <v>2.605E-2</v>
      </c>
      <c r="C19" s="34">
        <v>94883</v>
      </c>
      <c r="D19" s="34">
        <v>468501</v>
      </c>
      <c r="E19" s="35">
        <v>30</v>
      </c>
      <c r="F19" s="30"/>
      <c r="G19" s="31" t="s">
        <v>192</v>
      </c>
      <c r="H19" s="32">
        <v>9.0500000000000008E-3</v>
      </c>
      <c r="I19" s="34">
        <v>97303</v>
      </c>
      <c r="J19" s="34">
        <v>484414</v>
      </c>
      <c r="K19" s="35">
        <v>36.6</v>
      </c>
      <c r="L19" s="31" t="s">
        <v>192</v>
      </c>
      <c r="M19" s="32">
        <v>1.8700000000000001E-2</v>
      </c>
      <c r="N19" s="34">
        <v>96414</v>
      </c>
      <c r="O19" s="34">
        <v>477756</v>
      </c>
      <c r="P19" s="35">
        <v>32.1</v>
      </c>
      <c r="Q19" s="30"/>
      <c r="R19" s="31" t="s">
        <v>192</v>
      </c>
      <c r="S19" s="32">
        <v>6.4900000000000001E-3</v>
      </c>
      <c r="T19" s="34">
        <v>98114</v>
      </c>
      <c r="U19" s="34">
        <v>489051</v>
      </c>
      <c r="V19" s="35">
        <v>38.1</v>
      </c>
      <c r="W19" s="31" t="s">
        <v>192</v>
      </c>
      <c r="X19" s="32">
        <v>1.3390000000000001E-2</v>
      </c>
      <c r="Y19" s="34">
        <v>97479</v>
      </c>
      <c r="Z19" s="34">
        <v>484273</v>
      </c>
      <c r="AA19" s="35">
        <v>33.9</v>
      </c>
      <c r="AB19" s="30"/>
      <c r="AC19" s="31" t="s">
        <v>192</v>
      </c>
      <c r="AD19" s="32">
        <v>4.64E-3</v>
      </c>
      <c r="AE19" s="34">
        <v>98674</v>
      </c>
      <c r="AF19" s="34">
        <v>492278</v>
      </c>
      <c r="AG19" s="35">
        <v>39.4</v>
      </c>
    </row>
    <row r="20" spans="1:33" ht="12.95" customHeight="1">
      <c r="A20" s="31" t="s">
        <v>193</v>
      </c>
      <c r="B20" s="32">
        <v>3.4419999999999999E-2</v>
      </c>
      <c r="C20" s="34">
        <v>92412</v>
      </c>
      <c r="D20" s="34">
        <v>454469</v>
      </c>
      <c r="E20" s="35">
        <v>25.7</v>
      </c>
      <c r="F20" s="30"/>
      <c r="G20" s="31" t="s">
        <v>194</v>
      </c>
      <c r="H20" s="32">
        <v>1.2370000000000001E-2</v>
      </c>
      <c r="I20" s="34">
        <v>96423</v>
      </c>
      <c r="J20" s="34">
        <v>479266</v>
      </c>
      <c r="K20" s="35">
        <v>32</v>
      </c>
      <c r="L20" s="31" t="s">
        <v>194</v>
      </c>
      <c r="M20" s="32">
        <v>2.4709999999999999E-2</v>
      </c>
      <c r="N20" s="34">
        <v>94611</v>
      </c>
      <c r="O20" s="34">
        <v>467486</v>
      </c>
      <c r="P20" s="35">
        <v>27.6</v>
      </c>
      <c r="Q20" s="30"/>
      <c r="R20" s="31" t="s">
        <v>194</v>
      </c>
      <c r="S20" s="32">
        <v>8.8599999999999998E-3</v>
      </c>
      <c r="T20" s="34">
        <v>97478</v>
      </c>
      <c r="U20" s="34">
        <v>485330</v>
      </c>
      <c r="V20" s="35">
        <v>33.299999999999997</v>
      </c>
      <c r="W20" s="31" t="s">
        <v>194</v>
      </c>
      <c r="X20" s="32">
        <v>1.7690000000000001E-2</v>
      </c>
      <c r="Y20" s="34">
        <v>96174</v>
      </c>
      <c r="Z20" s="34">
        <v>476824</v>
      </c>
      <c r="AA20" s="35">
        <v>29.3</v>
      </c>
      <c r="AB20" s="30"/>
      <c r="AC20" s="31" t="s">
        <v>194</v>
      </c>
      <c r="AD20" s="32">
        <v>6.3299999999999997E-3</v>
      </c>
      <c r="AE20" s="34">
        <v>98217</v>
      </c>
      <c r="AF20" s="34">
        <v>489602</v>
      </c>
      <c r="AG20" s="35">
        <v>34.5</v>
      </c>
    </row>
    <row r="21" spans="1:33" ht="12.95" customHeight="1">
      <c r="A21" s="31" t="s">
        <v>195</v>
      </c>
      <c r="B21" s="32">
        <v>4.9840000000000002E-2</v>
      </c>
      <c r="C21" s="34">
        <v>89231</v>
      </c>
      <c r="D21" s="34">
        <v>435657</v>
      </c>
      <c r="E21" s="35">
        <v>21.6</v>
      </c>
      <c r="F21" s="30"/>
      <c r="G21" s="31" t="s">
        <v>196</v>
      </c>
      <c r="H21" s="32">
        <v>1.72E-2</v>
      </c>
      <c r="I21" s="34">
        <v>95230</v>
      </c>
      <c r="J21" s="34">
        <v>472324</v>
      </c>
      <c r="K21" s="35">
        <v>27.3</v>
      </c>
      <c r="L21" s="31" t="s">
        <v>196</v>
      </c>
      <c r="M21" s="32">
        <v>3.5990000000000001E-2</v>
      </c>
      <c r="N21" s="34">
        <v>92273</v>
      </c>
      <c r="O21" s="34">
        <v>453562</v>
      </c>
      <c r="P21" s="35">
        <v>23.3</v>
      </c>
      <c r="Q21" s="30"/>
      <c r="R21" s="31" t="s">
        <v>196</v>
      </c>
      <c r="S21" s="32">
        <v>1.238E-2</v>
      </c>
      <c r="T21" s="34">
        <v>96614</v>
      </c>
      <c r="U21" s="34">
        <v>480289</v>
      </c>
      <c r="V21" s="35">
        <v>28.6</v>
      </c>
      <c r="W21" s="31" t="s">
        <v>196</v>
      </c>
      <c r="X21" s="32">
        <v>2.589E-2</v>
      </c>
      <c r="Y21" s="34">
        <v>94473</v>
      </c>
      <c r="Z21" s="34">
        <v>466638</v>
      </c>
      <c r="AA21" s="35">
        <v>24.8</v>
      </c>
      <c r="AB21" s="30"/>
      <c r="AC21" s="31" t="s">
        <v>196</v>
      </c>
      <c r="AD21" s="32">
        <v>8.8800000000000007E-3</v>
      </c>
      <c r="AE21" s="34">
        <v>97595</v>
      </c>
      <c r="AF21" s="34">
        <v>485964</v>
      </c>
      <c r="AG21" s="35">
        <v>29.7</v>
      </c>
    </row>
    <row r="22" spans="1:33" ht="12.95" customHeight="1">
      <c r="A22" s="31" t="s">
        <v>197</v>
      </c>
      <c r="B22" s="32">
        <v>7.6189999999999994E-2</v>
      </c>
      <c r="C22" s="34">
        <v>84783</v>
      </c>
      <c r="D22" s="34">
        <v>408855</v>
      </c>
      <c r="E22" s="35">
        <v>17.600000000000001</v>
      </c>
      <c r="F22" s="30"/>
      <c r="G22" s="31" t="s">
        <v>198</v>
      </c>
      <c r="H22" s="32">
        <v>3.0280000000000001E-2</v>
      </c>
      <c r="I22" s="34">
        <v>93591</v>
      </c>
      <c r="J22" s="34">
        <v>461564</v>
      </c>
      <c r="K22" s="35">
        <v>22.8</v>
      </c>
      <c r="L22" s="31" t="s">
        <v>198</v>
      </c>
      <c r="M22" s="32">
        <v>5.6759999999999998E-2</v>
      </c>
      <c r="N22" s="34">
        <v>88952</v>
      </c>
      <c r="O22" s="34">
        <v>433119</v>
      </c>
      <c r="P22" s="35">
        <v>19</v>
      </c>
      <c r="Q22" s="30"/>
      <c r="R22" s="31" t="s">
        <v>198</v>
      </c>
      <c r="S22" s="32">
        <v>2.2450000000000001E-2</v>
      </c>
      <c r="T22" s="34">
        <v>95419</v>
      </c>
      <c r="U22" s="34">
        <v>472304</v>
      </c>
      <c r="V22" s="35">
        <v>23.9</v>
      </c>
      <c r="W22" s="31" t="s">
        <v>198</v>
      </c>
      <c r="X22" s="32">
        <v>4.2119999999999998E-2</v>
      </c>
      <c r="Y22" s="34">
        <v>92027</v>
      </c>
      <c r="Z22" s="34">
        <v>451284</v>
      </c>
      <c r="AA22" s="35">
        <v>20.399999999999999</v>
      </c>
      <c r="AB22" s="30"/>
      <c r="AC22" s="31" t="s">
        <v>198</v>
      </c>
      <c r="AD22" s="32">
        <v>1.661E-2</v>
      </c>
      <c r="AE22" s="34">
        <v>96728</v>
      </c>
      <c r="AF22" s="34">
        <v>480082</v>
      </c>
      <c r="AG22" s="35">
        <v>25</v>
      </c>
    </row>
    <row r="23" spans="1:33" ht="12.95" customHeight="1">
      <c r="A23" s="31" t="s">
        <v>199</v>
      </c>
      <c r="B23" s="32">
        <v>0.13109999999999999</v>
      </c>
      <c r="C23" s="34">
        <v>78323</v>
      </c>
      <c r="D23" s="34">
        <v>367840</v>
      </c>
      <c r="E23" s="35">
        <v>13.8</v>
      </c>
      <c r="F23" s="30"/>
      <c r="G23" s="31" t="s">
        <v>200</v>
      </c>
      <c r="H23" s="32">
        <v>5.7349999999999998E-2</v>
      </c>
      <c r="I23" s="34">
        <v>90758</v>
      </c>
      <c r="J23" s="34">
        <v>442022</v>
      </c>
      <c r="K23" s="35">
        <v>18.399999999999999</v>
      </c>
      <c r="L23" s="31" t="s">
        <v>200</v>
      </c>
      <c r="M23" s="32">
        <v>0.10267</v>
      </c>
      <c r="N23" s="34">
        <v>83904</v>
      </c>
      <c r="O23" s="34">
        <v>399816</v>
      </c>
      <c r="P23" s="35">
        <v>15</v>
      </c>
      <c r="Q23" s="30"/>
      <c r="R23" s="31" t="s">
        <v>200</v>
      </c>
      <c r="S23" s="32">
        <v>4.4600000000000001E-2</v>
      </c>
      <c r="T23" s="34">
        <v>93276</v>
      </c>
      <c r="U23" s="34">
        <v>457066</v>
      </c>
      <c r="V23" s="35">
        <v>19.399999999999999</v>
      </c>
      <c r="W23" s="31" t="s">
        <v>200</v>
      </c>
      <c r="X23" s="32">
        <v>8.0079999999999998E-2</v>
      </c>
      <c r="Y23" s="34">
        <v>88150</v>
      </c>
      <c r="Z23" s="34">
        <v>424787</v>
      </c>
      <c r="AA23" s="35">
        <v>16.2</v>
      </c>
      <c r="AB23" s="30"/>
      <c r="AC23" s="31" t="s">
        <v>200</v>
      </c>
      <c r="AD23" s="32">
        <v>3.4599999999999999E-2</v>
      </c>
      <c r="AE23" s="34">
        <v>95122</v>
      </c>
      <c r="AF23" s="34">
        <v>468306</v>
      </c>
      <c r="AG23" s="35">
        <v>20.399999999999999</v>
      </c>
    </row>
    <row r="24" spans="1:33" ht="12.95" customHeight="1">
      <c r="A24" s="31" t="s">
        <v>201</v>
      </c>
      <c r="B24" s="32">
        <v>0.21895999999999999</v>
      </c>
      <c r="C24" s="34">
        <v>68055</v>
      </c>
      <c r="D24" s="34">
        <v>304891</v>
      </c>
      <c r="E24" s="35">
        <v>10.5</v>
      </c>
      <c r="F24" s="30"/>
      <c r="G24" s="31" t="s">
        <v>202</v>
      </c>
      <c r="H24" s="32">
        <v>0.10736999999999999</v>
      </c>
      <c r="I24" s="34">
        <v>85553</v>
      </c>
      <c r="J24" s="34">
        <v>406760</v>
      </c>
      <c r="K24" s="35">
        <v>14.3</v>
      </c>
      <c r="L24" s="31" t="s">
        <v>202</v>
      </c>
      <c r="M24" s="32">
        <v>0.18035999999999999</v>
      </c>
      <c r="N24" s="34">
        <v>75289</v>
      </c>
      <c r="O24" s="34">
        <v>344699</v>
      </c>
      <c r="P24" s="35">
        <v>11.4</v>
      </c>
      <c r="Q24" s="30"/>
      <c r="R24" s="31" t="s">
        <v>202</v>
      </c>
      <c r="S24" s="32">
        <v>8.7599999999999997E-2</v>
      </c>
      <c r="T24" s="34">
        <v>89116</v>
      </c>
      <c r="U24" s="34">
        <v>427937</v>
      </c>
      <c r="V24" s="35">
        <v>15.2</v>
      </c>
      <c r="W24" s="31" t="s">
        <v>202</v>
      </c>
      <c r="X24" s="32">
        <v>0.1479</v>
      </c>
      <c r="Y24" s="34">
        <v>81091</v>
      </c>
      <c r="Z24" s="34">
        <v>377812</v>
      </c>
      <c r="AA24" s="35">
        <v>12.4</v>
      </c>
      <c r="AB24" s="30"/>
      <c r="AC24" s="31" t="s">
        <v>202</v>
      </c>
      <c r="AD24" s="32">
        <v>7.1279999999999996E-2</v>
      </c>
      <c r="AE24" s="34">
        <v>91831</v>
      </c>
      <c r="AF24" s="34">
        <v>444522</v>
      </c>
      <c r="AG24" s="35">
        <v>16</v>
      </c>
    </row>
    <row r="25" spans="1:33" ht="12.95" customHeight="1">
      <c r="A25" s="31" t="s">
        <v>220</v>
      </c>
      <c r="B25" s="32">
        <v>0.35015000000000002</v>
      </c>
      <c r="C25" s="34">
        <v>53154</v>
      </c>
      <c r="D25" s="34">
        <v>220143</v>
      </c>
      <c r="E25" s="35">
        <v>7.7</v>
      </c>
      <c r="F25" s="30"/>
      <c r="G25" s="31" t="s">
        <v>203</v>
      </c>
      <c r="H25" s="32">
        <v>0.19502</v>
      </c>
      <c r="I25" s="34">
        <v>76367</v>
      </c>
      <c r="J25" s="34">
        <v>347134</v>
      </c>
      <c r="K25" s="35">
        <v>10.7</v>
      </c>
      <c r="L25" s="31" t="s">
        <v>203</v>
      </c>
      <c r="M25" s="32">
        <v>0.30404999999999999</v>
      </c>
      <c r="N25" s="34">
        <v>61710</v>
      </c>
      <c r="O25" s="34">
        <v>263393</v>
      </c>
      <c r="P25" s="35">
        <v>8.4</v>
      </c>
      <c r="Q25" s="30"/>
      <c r="R25" s="31" t="s">
        <v>203</v>
      </c>
      <c r="S25" s="32">
        <v>0.16733000000000001</v>
      </c>
      <c r="T25" s="34">
        <v>81309</v>
      </c>
      <c r="U25" s="34">
        <v>375268</v>
      </c>
      <c r="V25" s="35">
        <v>11.4</v>
      </c>
      <c r="W25" s="31" t="s">
        <v>203</v>
      </c>
      <c r="X25" s="32">
        <v>0.26282</v>
      </c>
      <c r="Y25" s="34">
        <v>69098</v>
      </c>
      <c r="Z25" s="34">
        <v>302515</v>
      </c>
      <c r="AA25" s="35">
        <v>9</v>
      </c>
      <c r="AB25" s="30"/>
      <c r="AC25" s="31" t="s">
        <v>203</v>
      </c>
      <c r="AD25" s="32">
        <v>0.14318</v>
      </c>
      <c r="AE25" s="34">
        <v>85285</v>
      </c>
      <c r="AF25" s="34">
        <v>398706</v>
      </c>
      <c r="AG25" s="35">
        <v>12</v>
      </c>
    </row>
    <row r="26" spans="1:33" ht="12.95" customHeight="1">
      <c r="A26" s="31" t="s">
        <v>221</v>
      </c>
      <c r="B26" s="32">
        <v>0.52366000000000001</v>
      </c>
      <c r="C26" s="34">
        <v>34542</v>
      </c>
      <c r="D26" s="34">
        <v>126034</v>
      </c>
      <c r="E26" s="35">
        <v>5.4</v>
      </c>
      <c r="F26" s="30"/>
      <c r="G26" s="31" t="s">
        <v>204</v>
      </c>
      <c r="H26" s="32">
        <v>0.33656999999999998</v>
      </c>
      <c r="I26" s="34">
        <v>61474</v>
      </c>
      <c r="J26" s="34">
        <v>257478</v>
      </c>
      <c r="K26" s="35">
        <v>7.7</v>
      </c>
      <c r="L26" s="31" t="s">
        <v>204</v>
      </c>
      <c r="M26" s="32">
        <v>0.47849000000000003</v>
      </c>
      <c r="N26" s="34">
        <v>42947</v>
      </c>
      <c r="O26" s="34">
        <v>162785</v>
      </c>
      <c r="P26" s="35">
        <v>5.9</v>
      </c>
      <c r="Q26" s="30"/>
      <c r="R26" s="31" t="s">
        <v>204</v>
      </c>
      <c r="S26" s="32">
        <v>0.30357000000000001</v>
      </c>
      <c r="T26" s="34">
        <v>67704</v>
      </c>
      <c r="U26" s="34">
        <v>289698</v>
      </c>
      <c r="V26" s="35">
        <v>8.1</v>
      </c>
      <c r="W26" s="31" t="s">
        <v>204</v>
      </c>
      <c r="X26" s="32">
        <v>0.43548999999999999</v>
      </c>
      <c r="Y26" s="34">
        <v>50938</v>
      </c>
      <c r="Z26" s="34">
        <v>199673</v>
      </c>
      <c r="AA26" s="35">
        <v>6.3</v>
      </c>
      <c r="AB26" s="30"/>
      <c r="AC26" s="31" t="s">
        <v>204</v>
      </c>
      <c r="AD26" s="32">
        <v>0.27309</v>
      </c>
      <c r="AE26" s="34">
        <v>73074</v>
      </c>
      <c r="AF26" s="34">
        <v>318642</v>
      </c>
      <c r="AG26" s="35">
        <v>8.6</v>
      </c>
    </row>
    <row r="27" spans="1:33" ht="12.95" customHeight="1">
      <c r="A27" s="31" t="s">
        <v>222</v>
      </c>
      <c r="B27" s="32">
        <v>0.71321000000000001</v>
      </c>
      <c r="C27" s="34">
        <v>16453</v>
      </c>
      <c r="D27" s="34">
        <v>49581</v>
      </c>
      <c r="E27" s="35">
        <v>3.7</v>
      </c>
      <c r="F27" s="30"/>
      <c r="G27" s="31" t="s">
        <v>205</v>
      </c>
      <c r="H27" s="32">
        <v>0.53361000000000003</v>
      </c>
      <c r="I27" s="34">
        <v>40784</v>
      </c>
      <c r="J27" s="34">
        <v>148238</v>
      </c>
      <c r="K27" s="35">
        <v>5.3</v>
      </c>
      <c r="L27" s="31" t="s">
        <v>205</v>
      </c>
      <c r="M27" s="32">
        <v>0.68069999999999997</v>
      </c>
      <c r="N27" s="34">
        <v>22398</v>
      </c>
      <c r="O27" s="34">
        <v>70379</v>
      </c>
      <c r="P27" s="35">
        <v>4</v>
      </c>
      <c r="Q27" s="30"/>
      <c r="R27" s="31" t="s">
        <v>205</v>
      </c>
      <c r="S27" s="32">
        <v>0.50356999999999996</v>
      </c>
      <c r="T27" s="34">
        <v>47151</v>
      </c>
      <c r="U27" s="34">
        <v>175955</v>
      </c>
      <c r="V27" s="35">
        <v>5.5</v>
      </c>
      <c r="W27" s="31" t="s">
        <v>205</v>
      </c>
      <c r="X27" s="32">
        <v>0.64798</v>
      </c>
      <c r="Y27" s="34">
        <v>28755</v>
      </c>
      <c r="Z27" s="34">
        <v>93908</v>
      </c>
      <c r="AA27" s="35">
        <v>4.2</v>
      </c>
      <c r="AB27" s="30"/>
      <c r="AC27" s="31" t="s">
        <v>205</v>
      </c>
      <c r="AD27" s="32">
        <v>0.4743</v>
      </c>
      <c r="AE27" s="34">
        <v>53119</v>
      </c>
      <c r="AF27" s="34">
        <v>203099</v>
      </c>
      <c r="AG27" s="35">
        <v>5.8</v>
      </c>
    </row>
    <row r="28" spans="1:33" ht="12.95" customHeight="1">
      <c r="A28" s="31" t="s">
        <v>223</v>
      </c>
      <c r="B28" s="32">
        <v>0.86977000000000004</v>
      </c>
      <c r="C28" s="34">
        <v>4719</v>
      </c>
      <c r="D28" s="34">
        <v>10945</v>
      </c>
      <c r="E28" s="35">
        <v>2.5</v>
      </c>
      <c r="F28" s="30"/>
      <c r="G28" s="31" t="s">
        <v>206</v>
      </c>
      <c r="H28" s="32">
        <v>0.74778</v>
      </c>
      <c r="I28" s="34">
        <v>19021</v>
      </c>
      <c r="J28" s="34">
        <v>55177</v>
      </c>
      <c r="K28" s="35">
        <v>3.5</v>
      </c>
      <c r="L28" s="31" t="s">
        <v>206</v>
      </c>
      <c r="M28" s="32">
        <v>0.85546</v>
      </c>
      <c r="N28" s="34">
        <v>7152</v>
      </c>
      <c r="O28" s="34">
        <v>17206</v>
      </c>
      <c r="P28" s="35">
        <v>2.7</v>
      </c>
      <c r="Q28" s="30"/>
      <c r="R28" s="31" t="s">
        <v>206</v>
      </c>
      <c r="S28" s="32">
        <v>0.73068</v>
      </c>
      <c r="T28" s="34">
        <v>23407</v>
      </c>
      <c r="U28" s="34">
        <v>69679</v>
      </c>
      <c r="V28" s="35">
        <v>3.6</v>
      </c>
      <c r="W28" s="31" t="s">
        <v>206</v>
      </c>
      <c r="X28" s="32">
        <v>0.84055000000000002</v>
      </c>
      <c r="Y28" s="34">
        <v>10122</v>
      </c>
      <c r="Z28" s="34">
        <v>25220</v>
      </c>
      <c r="AA28" s="35">
        <v>2.8</v>
      </c>
      <c r="AB28" s="30"/>
      <c r="AC28" s="31" t="s">
        <v>206</v>
      </c>
      <c r="AD28" s="32">
        <v>0.71331</v>
      </c>
      <c r="AE28" s="34">
        <v>27925</v>
      </c>
      <c r="AF28" s="34">
        <v>85213</v>
      </c>
      <c r="AG28" s="35">
        <v>3.7</v>
      </c>
    </row>
    <row r="29" spans="1:33" ht="12.95" customHeight="1">
      <c r="A29" s="31" t="s">
        <v>224</v>
      </c>
      <c r="B29" s="32">
        <v>1</v>
      </c>
      <c r="C29" s="34">
        <v>615</v>
      </c>
      <c r="D29" s="34">
        <v>1073</v>
      </c>
      <c r="E29" s="35">
        <v>1.7</v>
      </c>
      <c r="F29" s="30"/>
      <c r="G29" s="31" t="s">
        <v>207</v>
      </c>
      <c r="H29" s="32">
        <v>1</v>
      </c>
      <c r="I29" s="34">
        <v>4798</v>
      </c>
      <c r="J29" s="34">
        <v>10830</v>
      </c>
      <c r="K29" s="35">
        <v>2.2999999999999998</v>
      </c>
      <c r="L29" s="31" t="s">
        <v>207</v>
      </c>
      <c r="M29" s="32">
        <v>1</v>
      </c>
      <c r="N29" s="34">
        <v>1034</v>
      </c>
      <c r="O29" s="34">
        <v>1844</v>
      </c>
      <c r="P29" s="35">
        <v>1.8</v>
      </c>
      <c r="Q29" s="30"/>
      <c r="R29" s="31" t="s">
        <v>207</v>
      </c>
      <c r="S29" s="32">
        <v>1</v>
      </c>
      <c r="T29" s="34">
        <v>6304</v>
      </c>
      <c r="U29" s="34">
        <v>14480</v>
      </c>
      <c r="V29" s="35">
        <v>2.2999999999999998</v>
      </c>
      <c r="W29" s="31" t="s">
        <v>207</v>
      </c>
      <c r="X29" s="32">
        <v>1</v>
      </c>
      <c r="Y29" s="34">
        <v>1614</v>
      </c>
      <c r="Z29" s="34">
        <v>2941</v>
      </c>
      <c r="AA29" s="35">
        <v>1.8</v>
      </c>
      <c r="AB29" s="30"/>
      <c r="AC29" s="31" t="s">
        <v>207</v>
      </c>
      <c r="AD29" s="32">
        <v>1</v>
      </c>
      <c r="AE29" s="34">
        <v>8006</v>
      </c>
      <c r="AF29" s="34">
        <v>18706</v>
      </c>
      <c r="AG29" s="35">
        <v>2.2999999999999998</v>
      </c>
    </row>
    <row r="30" spans="1:33" ht="9" customHeight="1" thickBot="1">
      <c r="A30" s="37"/>
      <c r="B30" s="38"/>
      <c r="C30" s="39"/>
      <c r="D30" s="39"/>
      <c r="E30" s="40"/>
      <c r="F30" s="41"/>
      <c r="G30" s="37"/>
      <c r="H30" s="38"/>
      <c r="I30" s="39"/>
      <c r="J30" s="39"/>
      <c r="K30" s="40"/>
      <c r="L30" s="37"/>
      <c r="M30" s="38"/>
      <c r="N30" s="39"/>
      <c r="O30" s="39"/>
      <c r="P30" s="40"/>
      <c r="Q30" s="41"/>
      <c r="R30" s="37"/>
      <c r="S30" s="38"/>
      <c r="T30" s="39"/>
      <c r="U30" s="39"/>
      <c r="V30" s="40"/>
      <c r="W30" s="37"/>
      <c r="X30" s="38"/>
      <c r="Y30" s="39"/>
      <c r="Z30" s="39"/>
      <c r="AA30" s="40"/>
      <c r="AB30" s="41"/>
      <c r="AC30" s="37"/>
      <c r="AD30" s="38"/>
      <c r="AE30" s="39"/>
      <c r="AF30" s="39"/>
      <c r="AG30" s="40"/>
    </row>
    <row r="31" spans="1:33">
      <c r="A31" s="28"/>
      <c r="B31" s="42"/>
      <c r="C31" s="43"/>
      <c r="D31" s="43"/>
      <c r="E31" s="44"/>
      <c r="F31" s="30"/>
      <c r="G31" s="28"/>
      <c r="H31" s="42"/>
      <c r="I31" s="43"/>
      <c r="J31" s="43"/>
      <c r="K31" s="44"/>
      <c r="L31" s="28"/>
      <c r="M31" s="42"/>
      <c r="N31" s="43"/>
      <c r="O31" s="43"/>
      <c r="P31" s="44"/>
      <c r="Q31" s="30"/>
      <c r="R31" s="28"/>
      <c r="S31" s="42"/>
      <c r="T31" s="43"/>
      <c r="U31" s="43"/>
      <c r="V31" s="44"/>
      <c r="W31" s="28"/>
      <c r="X31" s="42"/>
      <c r="Y31" s="43"/>
      <c r="Z31" s="43"/>
      <c r="AA31" s="44"/>
      <c r="AB31" s="30"/>
      <c r="AC31" s="28"/>
      <c r="AD31" s="42"/>
      <c r="AE31" s="43"/>
      <c r="AF31" s="43"/>
      <c r="AG31" s="44"/>
    </row>
    <row r="32" spans="1:33" ht="10.5" customHeight="1">
      <c r="A32" s="28"/>
      <c r="B32" s="42"/>
      <c r="C32" s="43"/>
      <c r="D32" s="43"/>
      <c r="E32" s="44"/>
      <c r="F32" s="30"/>
      <c r="G32" s="28"/>
      <c r="H32" s="42"/>
      <c r="I32" s="43"/>
      <c r="J32" s="43"/>
      <c r="K32" s="44"/>
      <c r="L32" s="28"/>
      <c r="M32" s="42"/>
      <c r="N32" s="43"/>
      <c r="O32" s="43"/>
      <c r="P32" s="44"/>
      <c r="Q32" s="30"/>
      <c r="R32" s="28"/>
      <c r="S32" s="42"/>
      <c r="T32" s="43"/>
      <c r="U32" s="43"/>
      <c r="V32" s="44"/>
      <c r="W32" s="28"/>
      <c r="X32" s="42"/>
      <c r="Y32" s="43"/>
      <c r="Z32" s="43"/>
      <c r="AA32" s="44"/>
      <c r="AB32" s="30"/>
      <c r="AC32" s="28"/>
      <c r="AD32" s="42"/>
      <c r="AE32" s="43"/>
      <c r="AF32" s="43"/>
      <c r="AG32" s="44"/>
    </row>
    <row r="33" spans="1:33" ht="12" customHeight="1" thickBot="1">
      <c r="A33" s="10" t="s">
        <v>210</v>
      </c>
      <c r="B33" s="45"/>
      <c r="C33" s="45"/>
      <c r="D33" s="45"/>
      <c r="E33" s="45"/>
      <c r="F33" s="30"/>
      <c r="G33" s="46"/>
      <c r="H33" s="45"/>
      <c r="I33" s="45"/>
      <c r="J33" s="45"/>
      <c r="K33" s="45"/>
      <c r="L33" s="10" t="s">
        <v>211</v>
      </c>
      <c r="M33" s="45"/>
      <c r="N33" s="45"/>
      <c r="O33" s="45"/>
      <c r="P33" s="45"/>
      <c r="Q33" s="30"/>
      <c r="R33" s="46"/>
      <c r="S33" s="45"/>
      <c r="T33" s="45"/>
      <c r="U33" s="45"/>
      <c r="V33" s="45"/>
      <c r="W33" s="10" t="s">
        <v>239</v>
      </c>
      <c r="X33" s="45"/>
      <c r="Y33" s="45"/>
      <c r="Z33" s="45"/>
      <c r="AA33" s="45"/>
      <c r="AB33" s="30"/>
      <c r="AC33" s="46"/>
      <c r="AD33" s="45"/>
      <c r="AE33" s="45"/>
      <c r="AF33" s="45"/>
      <c r="AG33" s="45"/>
    </row>
    <row r="34" spans="1:33" s="21" customFormat="1" ht="15" customHeight="1">
      <c r="A34" s="15" t="s">
        <v>156</v>
      </c>
      <c r="B34" s="16" t="s">
        <v>157</v>
      </c>
      <c r="C34" s="16" t="s">
        <v>158</v>
      </c>
      <c r="D34" s="16" t="s">
        <v>159</v>
      </c>
      <c r="E34" s="16" t="s">
        <v>160</v>
      </c>
      <c r="F34" s="17"/>
      <c r="G34" s="18" t="s">
        <v>161</v>
      </c>
      <c r="H34" s="16" t="s">
        <v>162</v>
      </c>
      <c r="I34" s="16" t="s">
        <v>158</v>
      </c>
      <c r="J34" s="16" t="s">
        <v>159</v>
      </c>
      <c r="K34" s="16" t="s">
        <v>160</v>
      </c>
      <c r="L34" s="15" t="s">
        <v>156</v>
      </c>
      <c r="M34" s="16" t="s">
        <v>157</v>
      </c>
      <c r="N34" s="16" t="s">
        <v>158</v>
      </c>
      <c r="O34" s="16" t="s">
        <v>159</v>
      </c>
      <c r="P34" s="16" t="s">
        <v>160</v>
      </c>
      <c r="Q34" s="17"/>
      <c r="R34" s="18" t="s">
        <v>161</v>
      </c>
      <c r="S34" s="16" t="s">
        <v>162</v>
      </c>
      <c r="T34" s="16" t="s">
        <v>158</v>
      </c>
      <c r="U34" s="16" t="s">
        <v>159</v>
      </c>
      <c r="V34" s="16" t="s">
        <v>160</v>
      </c>
      <c r="W34" s="15" t="s">
        <v>240</v>
      </c>
      <c r="X34" s="16" t="s">
        <v>241</v>
      </c>
      <c r="Y34" s="16" t="s">
        <v>158</v>
      </c>
      <c r="Z34" s="16" t="s">
        <v>159</v>
      </c>
      <c r="AA34" s="16" t="s">
        <v>160</v>
      </c>
      <c r="AB34" s="17"/>
      <c r="AC34" s="18" t="s">
        <v>242</v>
      </c>
      <c r="AD34" s="16" t="s">
        <v>162</v>
      </c>
      <c r="AE34" s="16" t="s">
        <v>158</v>
      </c>
      <c r="AF34" s="16" t="s">
        <v>159</v>
      </c>
      <c r="AG34" s="16" t="s">
        <v>160</v>
      </c>
    </row>
    <row r="35" spans="1:33" s="26" customFormat="1" ht="15" customHeight="1">
      <c r="A35" s="22" t="s">
        <v>163</v>
      </c>
      <c r="B35" s="23" t="s">
        <v>164</v>
      </c>
      <c r="C35" s="24" t="s">
        <v>165</v>
      </c>
      <c r="D35" s="23" t="s">
        <v>166</v>
      </c>
      <c r="E35" s="23" t="s">
        <v>167</v>
      </c>
      <c r="F35" s="25"/>
      <c r="G35" s="22" t="s">
        <v>168</v>
      </c>
      <c r="H35" s="23" t="s">
        <v>164</v>
      </c>
      <c r="I35" s="24" t="s">
        <v>165</v>
      </c>
      <c r="J35" s="23" t="s">
        <v>166</v>
      </c>
      <c r="K35" s="23" t="s">
        <v>169</v>
      </c>
      <c r="L35" s="22" t="s">
        <v>163</v>
      </c>
      <c r="M35" s="23" t="s">
        <v>164</v>
      </c>
      <c r="N35" s="24" t="s">
        <v>165</v>
      </c>
      <c r="O35" s="23" t="s">
        <v>166</v>
      </c>
      <c r="P35" s="23" t="s">
        <v>167</v>
      </c>
      <c r="Q35" s="25"/>
      <c r="R35" s="22" t="s">
        <v>168</v>
      </c>
      <c r="S35" s="23" t="s">
        <v>164</v>
      </c>
      <c r="T35" s="24" t="s">
        <v>165</v>
      </c>
      <c r="U35" s="23" t="s">
        <v>166</v>
      </c>
      <c r="V35" s="23" t="s">
        <v>169</v>
      </c>
      <c r="W35" s="22" t="s">
        <v>163</v>
      </c>
      <c r="X35" s="23" t="s">
        <v>243</v>
      </c>
      <c r="Y35" s="24" t="s">
        <v>165</v>
      </c>
      <c r="Z35" s="23" t="s">
        <v>166</v>
      </c>
      <c r="AA35" s="23" t="s">
        <v>167</v>
      </c>
      <c r="AB35" s="25"/>
      <c r="AC35" s="22" t="s">
        <v>168</v>
      </c>
      <c r="AD35" s="23" t="s">
        <v>243</v>
      </c>
      <c r="AE35" s="24" t="s">
        <v>165</v>
      </c>
      <c r="AF35" s="23" t="s">
        <v>166</v>
      </c>
      <c r="AG35" s="23" t="s">
        <v>244</v>
      </c>
    </row>
    <row r="36" spans="1:33" ht="9" customHeight="1">
      <c r="A36" s="27"/>
      <c r="B36" s="28"/>
      <c r="C36" s="29"/>
      <c r="D36" s="28"/>
      <c r="E36" s="28"/>
      <c r="F36" s="30"/>
      <c r="G36" s="27"/>
      <c r="H36" s="28"/>
      <c r="I36" s="29"/>
      <c r="J36" s="28"/>
      <c r="K36" s="28"/>
      <c r="L36" s="27"/>
      <c r="M36" s="28"/>
      <c r="N36" s="29"/>
      <c r="O36" s="28"/>
      <c r="P36" s="28"/>
      <c r="Q36" s="30"/>
      <c r="R36" s="27"/>
      <c r="S36" s="28"/>
      <c r="T36" s="29"/>
      <c r="U36" s="28"/>
      <c r="V36" s="28"/>
      <c r="W36" s="27"/>
      <c r="X36" s="28"/>
      <c r="Y36" s="29"/>
      <c r="Z36" s="28"/>
      <c r="AA36" s="28"/>
      <c r="AB36" s="30"/>
      <c r="AC36" s="27"/>
      <c r="AD36" s="28"/>
      <c r="AE36" s="29"/>
      <c r="AF36" s="28"/>
      <c r="AG36" s="28"/>
    </row>
    <row r="37" spans="1:33" ht="12.95" customHeight="1">
      <c r="A37" s="31" t="s">
        <v>170</v>
      </c>
      <c r="B37" s="32">
        <v>4.2900000000000004E-3</v>
      </c>
      <c r="C37" s="33">
        <v>100000</v>
      </c>
      <c r="D37" s="34">
        <v>99595</v>
      </c>
      <c r="E37" s="35">
        <v>79</v>
      </c>
      <c r="F37" s="30"/>
      <c r="G37" s="31" t="s">
        <v>170</v>
      </c>
      <c r="H37" s="32">
        <v>3.8700000000000002E-3</v>
      </c>
      <c r="I37" s="33">
        <v>100000</v>
      </c>
      <c r="J37" s="34">
        <v>99638</v>
      </c>
      <c r="K37" s="35">
        <v>86.1</v>
      </c>
      <c r="L37" s="31" t="s">
        <v>170</v>
      </c>
      <c r="M37" s="32">
        <v>3.5200000000000001E-3</v>
      </c>
      <c r="N37" s="33">
        <v>100000</v>
      </c>
      <c r="O37" s="34">
        <v>99667</v>
      </c>
      <c r="P37" s="35">
        <v>81.7</v>
      </c>
      <c r="Q37" s="30"/>
      <c r="R37" s="31" t="s">
        <v>170</v>
      </c>
      <c r="S37" s="32">
        <v>3.0599999999999998E-3</v>
      </c>
      <c r="T37" s="33">
        <v>100000</v>
      </c>
      <c r="U37" s="34">
        <v>99713</v>
      </c>
      <c r="V37" s="35">
        <v>87.9</v>
      </c>
      <c r="W37" s="31" t="s">
        <v>170</v>
      </c>
      <c r="X37" s="32">
        <v>2.8900000000000002E-3</v>
      </c>
      <c r="Y37" s="33">
        <v>100000</v>
      </c>
      <c r="Z37" s="34">
        <v>99726</v>
      </c>
      <c r="AA37" s="35">
        <v>83.7</v>
      </c>
      <c r="AB37" s="30"/>
      <c r="AC37" s="31" t="s">
        <v>170</v>
      </c>
      <c r="AD37" s="32">
        <v>2.4199999999999998E-3</v>
      </c>
      <c r="AE37" s="33">
        <v>100000</v>
      </c>
      <c r="AF37" s="34">
        <v>99773</v>
      </c>
      <c r="AG37" s="35">
        <v>89.3</v>
      </c>
    </row>
    <row r="38" spans="1:33" ht="12.95" customHeight="1">
      <c r="A38" s="36" t="s">
        <v>172</v>
      </c>
      <c r="B38" s="32">
        <v>4.4000000000000002E-4</v>
      </c>
      <c r="C38" s="34">
        <v>99571</v>
      </c>
      <c r="D38" s="34">
        <v>398175</v>
      </c>
      <c r="E38" s="35">
        <v>78.400000000000006</v>
      </c>
      <c r="F38" s="30"/>
      <c r="G38" s="36" t="s">
        <v>172</v>
      </c>
      <c r="H38" s="32">
        <v>3.5E-4</v>
      </c>
      <c r="I38" s="34">
        <v>99613</v>
      </c>
      <c r="J38" s="34">
        <v>398378</v>
      </c>
      <c r="K38" s="35">
        <v>85.4</v>
      </c>
      <c r="L38" s="36" t="s">
        <v>172</v>
      </c>
      <c r="M38" s="32">
        <v>2.1000000000000001E-4</v>
      </c>
      <c r="N38" s="34">
        <v>99648</v>
      </c>
      <c r="O38" s="34">
        <v>398538</v>
      </c>
      <c r="P38" s="35">
        <v>80.900000000000006</v>
      </c>
      <c r="Q38" s="30"/>
      <c r="R38" s="36" t="s">
        <v>172</v>
      </c>
      <c r="S38" s="32">
        <v>1.7000000000000001E-4</v>
      </c>
      <c r="T38" s="34">
        <v>99694</v>
      </c>
      <c r="U38" s="34">
        <v>398741</v>
      </c>
      <c r="V38" s="35">
        <v>87.2</v>
      </c>
      <c r="W38" s="36" t="s">
        <v>172</v>
      </c>
      <c r="X38" s="32">
        <v>1.1E-4</v>
      </c>
      <c r="Y38" s="34">
        <v>99711</v>
      </c>
      <c r="Z38" s="34">
        <v>398816</v>
      </c>
      <c r="AA38" s="35">
        <v>82.9</v>
      </c>
      <c r="AB38" s="30"/>
      <c r="AC38" s="36" t="s">
        <v>172</v>
      </c>
      <c r="AD38" s="32">
        <v>9.0000000000000006E-5</v>
      </c>
      <c r="AE38" s="34">
        <v>99758</v>
      </c>
      <c r="AF38" s="34">
        <v>399015</v>
      </c>
      <c r="AG38" s="35">
        <v>88.5</v>
      </c>
    </row>
    <row r="39" spans="1:33" ht="12.95" customHeight="1">
      <c r="A39" s="36" t="s">
        <v>174</v>
      </c>
      <c r="B39" s="32">
        <v>2.7E-4</v>
      </c>
      <c r="C39" s="34">
        <v>99527</v>
      </c>
      <c r="D39" s="34">
        <v>497570</v>
      </c>
      <c r="E39" s="35">
        <v>74.400000000000006</v>
      </c>
      <c r="F39" s="30"/>
      <c r="G39" s="36" t="s">
        <v>174</v>
      </c>
      <c r="H39" s="32">
        <v>3.4000000000000002E-4</v>
      </c>
      <c r="I39" s="34">
        <v>99578</v>
      </c>
      <c r="J39" s="34">
        <v>497793</v>
      </c>
      <c r="K39" s="35">
        <v>81.5</v>
      </c>
      <c r="L39" s="36" t="s">
        <v>174</v>
      </c>
      <c r="M39" s="32">
        <v>1.2999999999999999E-4</v>
      </c>
      <c r="N39" s="34">
        <v>99627</v>
      </c>
      <c r="O39" s="34">
        <v>498103</v>
      </c>
      <c r="P39" s="35">
        <v>77</v>
      </c>
      <c r="Q39" s="30"/>
      <c r="R39" s="36" t="s">
        <v>174</v>
      </c>
      <c r="S39" s="32">
        <v>1.6000000000000001E-4</v>
      </c>
      <c r="T39" s="34">
        <v>99677</v>
      </c>
      <c r="U39" s="34">
        <v>498343</v>
      </c>
      <c r="V39" s="35">
        <v>83.2</v>
      </c>
      <c r="W39" s="36" t="s">
        <v>174</v>
      </c>
      <c r="X39" s="32">
        <v>6.0000000000000002E-5</v>
      </c>
      <c r="Y39" s="34">
        <v>99700</v>
      </c>
      <c r="Z39" s="34">
        <v>498485</v>
      </c>
      <c r="AA39" s="35">
        <v>78.900000000000006</v>
      </c>
      <c r="AB39" s="30"/>
      <c r="AC39" s="36" t="s">
        <v>174</v>
      </c>
      <c r="AD39" s="32">
        <v>8.0000000000000007E-5</v>
      </c>
      <c r="AE39" s="34">
        <v>99750</v>
      </c>
      <c r="AF39" s="34">
        <v>498727</v>
      </c>
      <c r="AG39" s="35">
        <v>84.5</v>
      </c>
    </row>
    <row r="40" spans="1:33" ht="12.95" customHeight="1">
      <c r="A40" s="36" t="s">
        <v>176</v>
      </c>
      <c r="B40" s="32">
        <v>4.2000000000000002E-4</v>
      </c>
      <c r="C40" s="34">
        <v>99501</v>
      </c>
      <c r="D40" s="34">
        <v>497413</v>
      </c>
      <c r="E40" s="35">
        <v>69.400000000000006</v>
      </c>
      <c r="F40" s="30"/>
      <c r="G40" s="36" t="s">
        <v>176</v>
      </c>
      <c r="H40" s="32">
        <v>1.7000000000000001E-4</v>
      </c>
      <c r="I40" s="34">
        <v>99544</v>
      </c>
      <c r="J40" s="34">
        <v>497679</v>
      </c>
      <c r="K40" s="35">
        <v>76.5</v>
      </c>
      <c r="L40" s="36" t="s">
        <v>176</v>
      </c>
      <c r="M40" s="32">
        <v>2.2000000000000001E-4</v>
      </c>
      <c r="N40" s="34">
        <v>99614</v>
      </c>
      <c r="O40" s="34">
        <v>498026</v>
      </c>
      <c r="P40" s="35">
        <v>72</v>
      </c>
      <c r="Q40" s="30"/>
      <c r="R40" s="36" t="s">
        <v>176</v>
      </c>
      <c r="S40" s="32">
        <v>9.0000000000000006E-5</v>
      </c>
      <c r="T40" s="34">
        <v>99662</v>
      </c>
      <c r="U40" s="34">
        <v>498288</v>
      </c>
      <c r="V40" s="35">
        <v>78.2</v>
      </c>
      <c r="W40" s="36" t="s">
        <v>176</v>
      </c>
      <c r="X40" s="32">
        <v>1.2E-4</v>
      </c>
      <c r="Y40" s="34">
        <v>99694</v>
      </c>
      <c r="Z40" s="34">
        <v>498445</v>
      </c>
      <c r="AA40" s="35">
        <v>73.900000000000006</v>
      </c>
      <c r="AB40" s="30"/>
      <c r="AC40" s="36" t="s">
        <v>176</v>
      </c>
      <c r="AD40" s="32">
        <v>5.0000000000000002E-5</v>
      </c>
      <c r="AE40" s="34">
        <v>99742</v>
      </c>
      <c r="AF40" s="34">
        <v>498698</v>
      </c>
      <c r="AG40" s="35">
        <v>79.5</v>
      </c>
    </row>
    <row r="41" spans="1:33" ht="12.95" customHeight="1">
      <c r="A41" s="36" t="s">
        <v>178</v>
      </c>
      <c r="B41" s="32">
        <v>1.1900000000000001E-3</v>
      </c>
      <c r="C41" s="34">
        <v>99459</v>
      </c>
      <c r="D41" s="34">
        <v>497040</v>
      </c>
      <c r="E41" s="35">
        <v>64.5</v>
      </c>
      <c r="F41" s="30"/>
      <c r="G41" s="36" t="s">
        <v>178</v>
      </c>
      <c r="H41" s="32">
        <v>5.8E-4</v>
      </c>
      <c r="I41" s="34">
        <v>99527</v>
      </c>
      <c r="J41" s="34">
        <v>497509</v>
      </c>
      <c r="K41" s="35">
        <v>71.5</v>
      </c>
      <c r="L41" s="36" t="s">
        <v>178</v>
      </c>
      <c r="M41" s="32">
        <v>6.7000000000000002E-4</v>
      </c>
      <c r="N41" s="34">
        <v>99593</v>
      </c>
      <c r="O41" s="34">
        <v>497819</v>
      </c>
      <c r="P41" s="35">
        <v>67</v>
      </c>
      <c r="Q41" s="30"/>
      <c r="R41" s="36" t="s">
        <v>178</v>
      </c>
      <c r="S41" s="32">
        <v>3.3E-4</v>
      </c>
      <c r="T41" s="34">
        <v>99653</v>
      </c>
      <c r="U41" s="34">
        <v>498193</v>
      </c>
      <c r="V41" s="35">
        <v>73.2</v>
      </c>
      <c r="W41" s="36" t="s">
        <v>178</v>
      </c>
      <c r="X41" s="32">
        <v>4.0000000000000002E-4</v>
      </c>
      <c r="Y41" s="34">
        <v>99682</v>
      </c>
      <c r="Z41" s="34">
        <v>498323</v>
      </c>
      <c r="AA41" s="35">
        <v>68.900000000000006</v>
      </c>
      <c r="AB41" s="30"/>
      <c r="AC41" s="36" t="s">
        <v>178</v>
      </c>
      <c r="AD41" s="32">
        <v>2.0000000000000001E-4</v>
      </c>
      <c r="AE41" s="34">
        <v>99737</v>
      </c>
      <c r="AF41" s="34">
        <v>498643</v>
      </c>
      <c r="AG41" s="35">
        <v>74.5</v>
      </c>
    </row>
    <row r="42" spans="1:33" ht="12.95" customHeight="1">
      <c r="A42" s="31" t="s">
        <v>180</v>
      </c>
      <c r="B42" s="32">
        <v>2.2699999999999999E-3</v>
      </c>
      <c r="C42" s="34">
        <v>99340</v>
      </c>
      <c r="D42" s="34">
        <v>496173</v>
      </c>
      <c r="E42" s="35">
        <v>59.5</v>
      </c>
      <c r="F42" s="30"/>
      <c r="G42" s="31" t="s">
        <v>180</v>
      </c>
      <c r="H42" s="32">
        <v>8.5999999999999998E-4</v>
      </c>
      <c r="I42" s="34">
        <v>99468</v>
      </c>
      <c r="J42" s="34">
        <v>497133</v>
      </c>
      <c r="K42" s="35">
        <v>66.5</v>
      </c>
      <c r="L42" s="31" t="s">
        <v>180</v>
      </c>
      <c r="M42" s="32">
        <v>1.3600000000000001E-3</v>
      </c>
      <c r="N42" s="34">
        <v>99525</v>
      </c>
      <c r="O42" s="34">
        <v>497316</v>
      </c>
      <c r="P42" s="35">
        <v>62</v>
      </c>
      <c r="Q42" s="30"/>
      <c r="R42" s="31" t="s">
        <v>180</v>
      </c>
      <c r="S42" s="32">
        <v>5.1999999999999995E-4</v>
      </c>
      <c r="T42" s="34">
        <v>99620</v>
      </c>
      <c r="U42" s="34">
        <v>497976</v>
      </c>
      <c r="V42" s="35">
        <v>68.2</v>
      </c>
      <c r="W42" s="31" t="s">
        <v>180</v>
      </c>
      <c r="X42" s="32">
        <v>8.5999999999999998E-4</v>
      </c>
      <c r="Y42" s="34">
        <v>99642</v>
      </c>
      <c r="Z42" s="34">
        <v>498016</v>
      </c>
      <c r="AA42" s="35">
        <v>64</v>
      </c>
      <c r="AB42" s="30"/>
      <c r="AC42" s="31" t="s">
        <v>180</v>
      </c>
      <c r="AD42" s="32">
        <v>3.2000000000000003E-4</v>
      </c>
      <c r="AE42" s="34">
        <v>99717</v>
      </c>
      <c r="AF42" s="34">
        <v>498510</v>
      </c>
      <c r="AG42" s="35">
        <v>69.5</v>
      </c>
    </row>
    <row r="43" spans="1:33" ht="12.95" customHeight="1">
      <c r="A43" s="31" t="s">
        <v>182</v>
      </c>
      <c r="B43" s="32">
        <v>3.0100000000000001E-3</v>
      </c>
      <c r="C43" s="34">
        <v>99115</v>
      </c>
      <c r="D43" s="34">
        <v>494864</v>
      </c>
      <c r="E43" s="35">
        <v>54.7</v>
      </c>
      <c r="F43" s="30"/>
      <c r="G43" s="31" t="s">
        <v>182</v>
      </c>
      <c r="H43" s="32">
        <v>1.2800000000000001E-3</v>
      </c>
      <c r="I43" s="34">
        <v>99383</v>
      </c>
      <c r="J43" s="34">
        <v>496623</v>
      </c>
      <c r="K43" s="35">
        <v>61.6</v>
      </c>
      <c r="L43" s="31" t="s">
        <v>182</v>
      </c>
      <c r="M43" s="32">
        <v>1.91E-3</v>
      </c>
      <c r="N43" s="34">
        <v>99390</v>
      </c>
      <c r="O43" s="34">
        <v>496500</v>
      </c>
      <c r="P43" s="35">
        <v>57.1</v>
      </c>
      <c r="Q43" s="30"/>
      <c r="R43" s="31" t="s">
        <v>182</v>
      </c>
      <c r="S43" s="32">
        <v>8.0999999999999996E-4</v>
      </c>
      <c r="T43" s="34">
        <v>99568</v>
      </c>
      <c r="U43" s="34">
        <v>497658</v>
      </c>
      <c r="V43" s="35">
        <v>63.3</v>
      </c>
      <c r="W43" s="31" t="s">
        <v>182</v>
      </c>
      <c r="X43" s="32">
        <v>1.2700000000000001E-3</v>
      </c>
      <c r="Y43" s="34">
        <v>99556</v>
      </c>
      <c r="Z43" s="34">
        <v>497484</v>
      </c>
      <c r="AA43" s="35">
        <v>59</v>
      </c>
      <c r="AB43" s="30"/>
      <c r="AC43" s="31" t="s">
        <v>182</v>
      </c>
      <c r="AD43" s="32">
        <v>5.4000000000000001E-4</v>
      </c>
      <c r="AE43" s="34">
        <v>99685</v>
      </c>
      <c r="AF43" s="34">
        <v>498303</v>
      </c>
      <c r="AG43" s="35">
        <v>64.599999999999994</v>
      </c>
    </row>
    <row r="44" spans="1:33" ht="12.95" customHeight="1">
      <c r="A44" s="31" t="s">
        <v>184</v>
      </c>
      <c r="B44" s="32">
        <v>4.3200000000000001E-3</v>
      </c>
      <c r="C44" s="34">
        <v>98817</v>
      </c>
      <c r="D44" s="34">
        <v>493074</v>
      </c>
      <c r="E44" s="35">
        <v>49.8</v>
      </c>
      <c r="F44" s="30"/>
      <c r="G44" s="31" t="s">
        <v>184</v>
      </c>
      <c r="H44" s="32">
        <v>2.2000000000000001E-3</v>
      </c>
      <c r="I44" s="34">
        <v>99256</v>
      </c>
      <c r="J44" s="34">
        <v>495775</v>
      </c>
      <c r="K44" s="35">
        <v>56.7</v>
      </c>
      <c r="L44" s="31" t="s">
        <v>184</v>
      </c>
      <c r="M44" s="32">
        <v>2.8300000000000001E-3</v>
      </c>
      <c r="N44" s="34">
        <v>99200</v>
      </c>
      <c r="O44" s="34">
        <v>495340</v>
      </c>
      <c r="P44" s="35">
        <v>52.2</v>
      </c>
      <c r="Q44" s="30"/>
      <c r="R44" s="31" t="s">
        <v>184</v>
      </c>
      <c r="S44" s="32">
        <v>1.4400000000000001E-3</v>
      </c>
      <c r="T44" s="34">
        <v>99488</v>
      </c>
      <c r="U44" s="34">
        <v>497109</v>
      </c>
      <c r="V44" s="35">
        <v>58.3</v>
      </c>
      <c r="W44" s="31" t="s">
        <v>184</v>
      </c>
      <c r="X44" s="32">
        <v>1.9300000000000001E-3</v>
      </c>
      <c r="Y44" s="34">
        <v>99430</v>
      </c>
      <c r="Z44" s="34">
        <v>496701</v>
      </c>
      <c r="AA44" s="35">
        <v>54.1</v>
      </c>
      <c r="AB44" s="30"/>
      <c r="AC44" s="31" t="s">
        <v>184</v>
      </c>
      <c r="AD44" s="32">
        <v>9.7999999999999997E-4</v>
      </c>
      <c r="AE44" s="34">
        <v>99631</v>
      </c>
      <c r="AF44" s="34">
        <v>497932</v>
      </c>
      <c r="AG44" s="35">
        <v>59.6</v>
      </c>
    </row>
    <row r="45" spans="1:33" ht="12.95" customHeight="1">
      <c r="A45" s="31" t="s">
        <v>186</v>
      </c>
      <c r="B45" s="32">
        <v>5.4900000000000001E-3</v>
      </c>
      <c r="C45" s="34">
        <v>98390</v>
      </c>
      <c r="D45" s="34">
        <v>490639</v>
      </c>
      <c r="E45" s="35">
        <v>45</v>
      </c>
      <c r="F45" s="30"/>
      <c r="G45" s="31" t="s">
        <v>186</v>
      </c>
      <c r="H45" s="32">
        <v>3.2299999999999998E-3</v>
      </c>
      <c r="I45" s="34">
        <v>99037</v>
      </c>
      <c r="J45" s="34">
        <v>494420</v>
      </c>
      <c r="K45" s="35">
        <v>51.8</v>
      </c>
      <c r="L45" s="31" t="s">
        <v>186</v>
      </c>
      <c r="M45" s="32">
        <v>3.7100000000000002E-3</v>
      </c>
      <c r="N45" s="34">
        <v>98920</v>
      </c>
      <c r="O45" s="34">
        <v>493712</v>
      </c>
      <c r="P45" s="35">
        <v>47.4</v>
      </c>
      <c r="Q45" s="30"/>
      <c r="R45" s="31" t="s">
        <v>186</v>
      </c>
      <c r="S45" s="32">
        <v>2.1900000000000001E-3</v>
      </c>
      <c r="T45" s="34">
        <v>99344</v>
      </c>
      <c r="U45" s="34">
        <v>496203</v>
      </c>
      <c r="V45" s="35">
        <v>53.4</v>
      </c>
      <c r="W45" s="31" t="s">
        <v>186</v>
      </c>
      <c r="X45" s="32">
        <v>2.6099999999999999E-3</v>
      </c>
      <c r="Y45" s="34">
        <v>99238</v>
      </c>
      <c r="Z45" s="34">
        <v>495570</v>
      </c>
      <c r="AA45" s="35">
        <v>49.2</v>
      </c>
      <c r="AB45" s="30"/>
      <c r="AC45" s="31" t="s">
        <v>186</v>
      </c>
      <c r="AD45" s="32">
        <v>1.5299999999999999E-3</v>
      </c>
      <c r="AE45" s="34">
        <v>99533</v>
      </c>
      <c r="AF45" s="34">
        <v>497304</v>
      </c>
      <c r="AG45" s="35">
        <v>54.6</v>
      </c>
    </row>
    <row r="46" spans="1:33" ht="12.95" customHeight="1">
      <c r="A46" s="31" t="s">
        <v>188</v>
      </c>
      <c r="B46" s="32">
        <v>7.6299999999999996E-3</v>
      </c>
      <c r="C46" s="34">
        <v>97850</v>
      </c>
      <c r="D46" s="34">
        <v>487540</v>
      </c>
      <c r="E46" s="35">
        <v>40.299999999999997</v>
      </c>
      <c r="F46" s="30"/>
      <c r="G46" s="31" t="s">
        <v>188</v>
      </c>
      <c r="H46" s="32">
        <v>4.1399999999999996E-3</v>
      </c>
      <c r="I46" s="34">
        <v>98717</v>
      </c>
      <c r="J46" s="34">
        <v>492612</v>
      </c>
      <c r="K46" s="35">
        <v>46.9</v>
      </c>
      <c r="L46" s="31" t="s">
        <v>188</v>
      </c>
      <c r="M46" s="32">
        <v>5.2599999999999999E-3</v>
      </c>
      <c r="N46" s="34">
        <v>98552</v>
      </c>
      <c r="O46" s="34">
        <v>491580</v>
      </c>
      <c r="P46" s="35">
        <v>42.5</v>
      </c>
      <c r="Q46" s="30"/>
      <c r="R46" s="31" t="s">
        <v>188</v>
      </c>
      <c r="S46" s="32">
        <v>2.8500000000000001E-3</v>
      </c>
      <c r="T46" s="34">
        <v>99127</v>
      </c>
      <c r="U46" s="34">
        <v>494963</v>
      </c>
      <c r="V46" s="35">
        <v>48.5</v>
      </c>
      <c r="W46" s="31" t="s">
        <v>188</v>
      </c>
      <c r="X46" s="32">
        <v>3.7599999999999999E-3</v>
      </c>
      <c r="Y46" s="34">
        <v>98980</v>
      </c>
      <c r="Z46" s="34">
        <v>494051</v>
      </c>
      <c r="AA46" s="35">
        <v>44.3</v>
      </c>
      <c r="AB46" s="30"/>
      <c r="AC46" s="31" t="s">
        <v>188</v>
      </c>
      <c r="AD46" s="32">
        <v>2.0400000000000001E-3</v>
      </c>
      <c r="AE46" s="34">
        <v>99380</v>
      </c>
      <c r="AF46" s="34">
        <v>496423</v>
      </c>
      <c r="AG46" s="35">
        <v>49.7</v>
      </c>
    </row>
    <row r="47" spans="1:33" ht="12.95" customHeight="1">
      <c r="A47" s="31" t="s">
        <v>190</v>
      </c>
      <c r="B47" s="32">
        <v>1.451E-2</v>
      </c>
      <c r="C47" s="34">
        <v>97103</v>
      </c>
      <c r="D47" s="34">
        <v>482326</v>
      </c>
      <c r="E47" s="35">
        <v>35.6</v>
      </c>
      <c r="F47" s="30"/>
      <c r="G47" s="31" t="s">
        <v>190</v>
      </c>
      <c r="H47" s="32">
        <v>5.8399999999999997E-3</v>
      </c>
      <c r="I47" s="34">
        <v>98309</v>
      </c>
      <c r="J47" s="34">
        <v>490181</v>
      </c>
      <c r="K47" s="35">
        <v>42.1</v>
      </c>
      <c r="L47" s="31" t="s">
        <v>190</v>
      </c>
      <c r="M47" s="32">
        <v>1.0200000000000001E-2</v>
      </c>
      <c r="N47" s="34">
        <v>98034</v>
      </c>
      <c r="O47" s="34">
        <v>487912</v>
      </c>
      <c r="P47" s="35">
        <v>37.700000000000003</v>
      </c>
      <c r="Q47" s="30"/>
      <c r="R47" s="31" t="s">
        <v>190</v>
      </c>
      <c r="S47" s="32">
        <v>4.1000000000000003E-3</v>
      </c>
      <c r="T47" s="34">
        <v>98844</v>
      </c>
      <c r="U47" s="34">
        <v>493261</v>
      </c>
      <c r="V47" s="35">
        <v>43.6</v>
      </c>
      <c r="W47" s="31" t="s">
        <v>190</v>
      </c>
      <c r="X47" s="32">
        <v>7.4099999999999999E-3</v>
      </c>
      <c r="Y47" s="34">
        <v>98607</v>
      </c>
      <c r="Z47" s="34">
        <v>491389</v>
      </c>
      <c r="AA47" s="35">
        <v>39.5</v>
      </c>
      <c r="AB47" s="30"/>
      <c r="AC47" s="31" t="s">
        <v>190</v>
      </c>
      <c r="AD47" s="32">
        <v>2.97E-3</v>
      </c>
      <c r="AE47" s="34">
        <v>99178</v>
      </c>
      <c r="AF47" s="34">
        <v>495192</v>
      </c>
      <c r="AG47" s="35">
        <v>44.8</v>
      </c>
    </row>
    <row r="48" spans="1:33" ht="12.95" customHeight="1">
      <c r="A48" s="31" t="s">
        <v>192</v>
      </c>
      <c r="B48" s="32">
        <v>2.2200000000000001E-2</v>
      </c>
      <c r="C48" s="34">
        <v>95694</v>
      </c>
      <c r="D48" s="34">
        <v>473384</v>
      </c>
      <c r="E48" s="35">
        <v>31</v>
      </c>
      <c r="F48" s="30"/>
      <c r="G48" s="31" t="s">
        <v>192</v>
      </c>
      <c r="H48" s="32">
        <v>7.7099999999999998E-3</v>
      </c>
      <c r="I48" s="34">
        <v>97735</v>
      </c>
      <c r="J48" s="34">
        <v>486874</v>
      </c>
      <c r="K48" s="35">
        <v>37.4</v>
      </c>
      <c r="L48" s="31" t="s">
        <v>192</v>
      </c>
      <c r="M48" s="32">
        <v>1.562E-2</v>
      </c>
      <c r="N48" s="34">
        <v>97034</v>
      </c>
      <c r="O48" s="34">
        <v>481544</v>
      </c>
      <c r="P48" s="35">
        <v>33.1</v>
      </c>
      <c r="Q48" s="30"/>
      <c r="R48" s="31" t="s">
        <v>192</v>
      </c>
      <c r="S48" s="32">
        <v>5.4099999999999999E-3</v>
      </c>
      <c r="T48" s="34">
        <v>98439</v>
      </c>
      <c r="U48" s="34">
        <v>490922</v>
      </c>
      <c r="V48" s="35">
        <v>38.799999999999997</v>
      </c>
      <c r="W48" s="31" t="s">
        <v>192</v>
      </c>
      <c r="X48" s="32">
        <v>1.136E-2</v>
      </c>
      <c r="Y48" s="34">
        <v>97876</v>
      </c>
      <c r="Z48" s="34">
        <v>486722</v>
      </c>
      <c r="AA48" s="35">
        <v>34.700000000000003</v>
      </c>
      <c r="AB48" s="30"/>
      <c r="AC48" s="31" t="s">
        <v>192</v>
      </c>
      <c r="AD48" s="32">
        <v>3.9300000000000003E-3</v>
      </c>
      <c r="AE48" s="34">
        <v>98883</v>
      </c>
      <c r="AF48" s="34">
        <v>493485</v>
      </c>
      <c r="AG48" s="35">
        <v>39.9</v>
      </c>
    </row>
    <row r="49" spans="1:33" ht="12.95" customHeight="1">
      <c r="A49" s="31" t="s">
        <v>194</v>
      </c>
      <c r="B49" s="32">
        <v>2.9340000000000001E-2</v>
      </c>
      <c r="C49" s="34">
        <v>93569</v>
      </c>
      <c r="D49" s="34">
        <v>461301</v>
      </c>
      <c r="E49" s="35">
        <v>26.7</v>
      </c>
      <c r="F49" s="30"/>
      <c r="G49" s="31" t="s">
        <v>194</v>
      </c>
      <c r="H49" s="32">
        <v>1.0529999999999999E-2</v>
      </c>
      <c r="I49" s="34">
        <v>96981</v>
      </c>
      <c r="J49" s="34">
        <v>482470</v>
      </c>
      <c r="K49" s="35">
        <v>32.6</v>
      </c>
      <c r="L49" s="31" t="s">
        <v>194</v>
      </c>
      <c r="M49" s="32">
        <v>2.0639999999999999E-2</v>
      </c>
      <c r="N49" s="34">
        <v>95519</v>
      </c>
      <c r="O49" s="34">
        <v>472900</v>
      </c>
      <c r="P49" s="35">
        <v>28.6</v>
      </c>
      <c r="Q49" s="30"/>
      <c r="R49" s="31" t="s">
        <v>194</v>
      </c>
      <c r="S49" s="32">
        <v>7.3899999999999999E-3</v>
      </c>
      <c r="T49" s="34">
        <v>97906</v>
      </c>
      <c r="U49" s="34">
        <v>487806</v>
      </c>
      <c r="V49" s="35">
        <v>34</v>
      </c>
      <c r="W49" s="31" t="s">
        <v>194</v>
      </c>
      <c r="X49" s="32">
        <v>1.4999999999999999E-2</v>
      </c>
      <c r="Y49" s="34">
        <v>96765</v>
      </c>
      <c r="Z49" s="34">
        <v>480372</v>
      </c>
      <c r="AA49" s="35">
        <v>30.1</v>
      </c>
      <c r="AB49" s="30"/>
      <c r="AC49" s="31" t="s">
        <v>194</v>
      </c>
      <c r="AD49" s="32">
        <v>5.3699999999999998E-3</v>
      </c>
      <c r="AE49" s="34">
        <v>98494</v>
      </c>
      <c r="AF49" s="34">
        <v>491211</v>
      </c>
      <c r="AG49" s="35">
        <v>35.1</v>
      </c>
    </row>
    <row r="50" spans="1:33" ht="12.95" customHeight="1">
      <c r="A50" s="31" t="s">
        <v>196</v>
      </c>
      <c r="B50" s="32">
        <v>4.2599999999999999E-2</v>
      </c>
      <c r="C50" s="34">
        <v>90824</v>
      </c>
      <c r="D50" s="34">
        <v>445009</v>
      </c>
      <c r="E50" s="35">
        <v>22.4</v>
      </c>
      <c r="F50" s="30"/>
      <c r="G50" s="31" t="s">
        <v>196</v>
      </c>
      <c r="H50" s="32">
        <v>1.468E-2</v>
      </c>
      <c r="I50" s="34">
        <v>95960</v>
      </c>
      <c r="J50" s="34">
        <v>476518</v>
      </c>
      <c r="K50" s="35">
        <v>27.9</v>
      </c>
      <c r="L50" s="31" t="s">
        <v>196</v>
      </c>
      <c r="M50" s="32">
        <v>3.015E-2</v>
      </c>
      <c r="N50" s="34">
        <v>93547</v>
      </c>
      <c r="O50" s="34">
        <v>461123</v>
      </c>
      <c r="P50" s="35">
        <v>24.1</v>
      </c>
      <c r="Q50" s="30"/>
      <c r="R50" s="31" t="s">
        <v>196</v>
      </c>
      <c r="S50" s="32">
        <v>1.035E-2</v>
      </c>
      <c r="T50" s="34">
        <v>97183</v>
      </c>
      <c r="U50" s="34">
        <v>483576</v>
      </c>
      <c r="V50" s="35">
        <v>29.2</v>
      </c>
      <c r="W50" s="31" t="s">
        <v>196</v>
      </c>
      <c r="X50" s="32">
        <v>2.2020000000000001E-2</v>
      </c>
      <c r="Y50" s="34">
        <v>95313</v>
      </c>
      <c r="Z50" s="34">
        <v>471662</v>
      </c>
      <c r="AA50" s="35">
        <v>25.5</v>
      </c>
      <c r="AB50" s="30"/>
      <c r="AC50" s="31" t="s">
        <v>196</v>
      </c>
      <c r="AD50" s="32">
        <v>7.5399999999999998E-3</v>
      </c>
      <c r="AE50" s="34">
        <v>97966</v>
      </c>
      <c r="AF50" s="34">
        <v>488116</v>
      </c>
      <c r="AG50" s="35">
        <v>30.3</v>
      </c>
    </row>
    <row r="51" spans="1:33" ht="12.95" customHeight="1">
      <c r="A51" s="31" t="s">
        <v>198</v>
      </c>
      <c r="B51" s="32">
        <v>6.6110000000000002E-2</v>
      </c>
      <c r="C51" s="34">
        <v>86955</v>
      </c>
      <c r="D51" s="34">
        <v>421443</v>
      </c>
      <c r="E51" s="35">
        <v>18.3</v>
      </c>
      <c r="F51" s="30"/>
      <c r="G51" s="31" t="s">
        <v>198</v>
      </c>
      <c r="H51" s="32">
        <v>2.6210000000000001E-2</v>
      </c>
      <c r="I51" s="34">
        <v>94552</v>
      </c>
      <c r="J51" s="34">
        <v>467192</v>
      </c>
      <c r="K51" s="35">
        <v>23.3</v>
      </c>
      <c r="L51" s="31" t="s">
        <v>198</v>
      </c>
      <c r="M51" s="32">
        <v>4.8349999999999997E-2</v>
      </c>
      <c r="N51" s="34">
        <v>90727</v>
      </c>
      <c r="O51" s="34">
        <v>443576</v>
      </c>
      <c r="P51" s="35">
        <v>19.8</v>
      </c>
      <c r="Q51" s="30"/>
      <c r="R51" s="31" t="s">
        <v>198</v>
      </c>
      <c r="S51" s="32">
        <v>1.908E-2</v>
      </c>
      <c r="T51" s="34">
        <v>96177</v>
      </c>
      <c r="U51" s="34">
        <v>476801</v>
      </c>
      <c r="V51" s="35">
        <v>24.5</v>
      </c>
      <c r="W51" s="31" t="s">
        <v>198</v>
      </c>
      <c r="X51" s="32">
        <v>3.6360000000000003E-2</v>
      </c>
      <c r="Y51" s="34">
        <v>93215</v>
      </c>
      <c r="Z51" s="34">
        <v>458374</v>
      </c>
      <c r="AA51" s="35">
        <v>21</v>
      </c>
      <c r="AB51" s="30"/>
      <c r="AC51" s="31" t="s">
        <v>198</v>
      </c>
      <c r="AD51" s="32">
        <v>1.4319999999999999E-2</v>
      </c>
      <c r="AE51" s="34">
        <v>97227</v>
      </c>
      <c r="AF51" s="34">
        <v>483062</v>
      </c>
      <c r="AG51" s="35">
        <v>25.5</v>
      </c>
    </row>
    <row r="52" spans="1:33" ht="12.95" customHeight="1">
      <c r="A52" s="31" t="s">
        <v>200</v>
      </c>
      <c r="B52" s="32">
        <v>0.11655</v>
      </c>
      <c r="C52" s="34">
        <v>81206</v>
      </c>
      <c r="D52" s="34">
        <v>384247</v>
      </c>
      <c r="E52" s="35">
        <v>14.4</v>
      </c>
      <c r="F52" s="30"/>
      <c r="G52" s="31" t="s">
        <v>200</v>
      </c>
      <c r="H52" s="32">
        <v>5.0810000000000001E-2</v>
      </c>
      <c r="I52" s="34">
        <v>92073</v>
      </c>
      <c r="J52" s="34">
        <v>449839</v>
      </c>
      <c r="K52" s="35">
        <v>18.899999999999999</v>
      </c>
      <c r="L52" s="31" t="s">
        <v>200</v>
      </c>
      <c r="M52" s="32">
        <v>8.9840000000000003E-2</v>
      </c>
      <c r="N52" s="34">
        <v>86341</v>
      </c>
      <c r="O52" s="34">
        <v>414073</v>
      </c>
      <c r="P52" s="35">
        <v>15.7</v>
      </c>
      <c r="Q52" s="30"/>
      <c r="R52" s="31" t="s">
        <v>200</v>
      </c>
      <c r="S52" s="32">
        <v>3.8879999999999998E-2</v>
      </c>
      <c r="T52" s="34">
        <v>94341</v>
      </c>
      <c r="U52" s="34">
        <v>463533</v>
      </c>
      <c r="V52" s="35">
        <v>19.899999999999999</v>
      </c>
      <c r="W52" s="31" t="s">
        <v>200</v>
      </c>
      <c r="X52" s="32">
        <v>7.0819999999999994E-2</v>
      </c>
      <c r="Y52" s="34">
        <v>89825</v>
      </c>
      <c r="Z52" s="34">
        <v>434816</v>
      </c>
      <c r="AA52" s="35">
        <v>16.7</v>
      </c>
      <c r="AB52" s="30"/>
      <c r="AC52" s="31" t="s">
        <v>200</v>
      </c>
      <c r="AD52" s="32">
        <v>3.0530000000000002E-2</v>
      </c>
      <c r="AE52" s="34">
        <v>95834</v>
      </c>
      <c r="AF52" s="34">
        <v>472708</v>
      </c>
      <c r="AG52" s="35">
        <v>20.8</v>
      </c>
    </row>
    <row r="53" spans="1:33" ht="12.95" customHeight="1">
      <c r="A53" s="31" t="s">
        <v>202</v>
      </c>
      <c r="B53" s="32">
        <v>0.19947999999999999</v>
      </c>
      <c r="C53" s="34">
        <v>71741</v>
      </c>
      <c r="D53" s="34">
        <v>324983</v>
      </c>
      <c r="E53" s="35">
        <v>10.9</v>
      </c>
      <c r="F53" s="30"/>
      <c r="G53" s="31" t="s">
        <v>202</v>
      </c>
      <c r="H53" s="32">
        <v>9.7369999999999998E-2</v>
      </c>
      <c r="I53" s="34">
        <v>87395</v>
      </c>
      <c r="J53" s="34">
        <v>417627</v>
      </c>
      <c r="K53" s="35">
        <v>14.7</v>
      </c>
      <c r="L53" s="31" t="s">
        <v>202</v>
      </c>
      <c r="M53" s="32">
        <v>0.16213</v>
      </c>
      <c r="N53" s="34">
        <v>78584</v>
      </c>
      <c r="O53" s="34">
        <v>363365</v>
      </c>
      <c r="P53" s="35">
        <v>11.9</v>
      </c>
      <c r="Q53" s="30"/>
      <c r="R53" s="31" t="s">
        <v>202</v>
      </c>
      <c r="S53" s="32">
        <v>7.8359999999999999E-2</v>
      </c>
      <c r="T53" s="34">
        <v>90673</v>
      </c>
      <c r="U53" s="34">
        <v>437402</v>
      </c>
      <c r="V53" s="35">
        <v>15.6</v>
      </c>
      <c r="W53" s="31" t="s">
        <v>202</v>
      </c>
      <c r="X53" s="32">
        <v>0.13400999999999999</v>
      </c>
      <c r="Y53" s="34">
        <v>83464</v>
      </c>
      <c r="Z53" s="34">
        <v>391709</v>
      </c>
      <c r="AA53" s="35">
        <v>12.8</v>
      </c>
      <c r="AB53" s="30"/>
      <c r="AC53" s="31" t="s">
        <v>202</v>
      </c>
      <c r="AD53" s="32">
        <v>6.4390000000000003E-2</v>
      </c>
      <c r="AE53" s="34">
        <v>92909</v>
      </c>
      <c r="AF53" s="34">
        <v>451240</v>
      </c>
      <c r="AG53" s="35">
        <v>16.399999999999999</v>
      </c>
    </row>
    <row r="54" spans="1:33" ht="12.95" customHeight="1">
      <c r="A54" s="31" t="s">
        <v>203</v>
      </c>
      <c r="B54" s="32">
        <v>0.32724999999999999</v>
      </c>
      <c r="C54" s="34">
        <v>57430</v>
      </c>
      <c r="D54" s="34">
        <v>241495</v>
      </c>
      <c r="E54" s="35">
        <v>8</v>
      </c>
      <c r="F54" s="30"/>
      <c r="G54" s="31" t="s">
        <v>203</v>
      </c>
      <c r="H54" s="32">
        <v>0.18123</v>
      </c>
      <c r="I54" s="34">
        <v>78885</v>
      </c>
      <c r="J54" s="34">
        <v>361334</v>
      </c>
      <c r="K54" s="35">
        <v>11</v>
      </c>
      <c r="L54" s="31" t="s">
        <v>203</v>
      </c>
      <c r="M54" s="32">
        <v>0.28121000000000002</v>
      </c>
      <c r="N54" s="34">
        <v>65843</v>
      </c>
      <c r="O54" s="34">
        <v>285064</v>
      </c>
      <c r="P54" s="35">
        <v>8.6999999999999993</v>
      </c>
      <c r="Q54" s="30"/>
      <c r="R54" s="31" t="s">
        <v>203</v>
      </c>
      <c r="S54" s="32">
        <v>0.15376999999999999</v>
      </c>
      <c r="T54" s="34">
        <v>83568</v>
      </c>
      <c r="U54" s="34">
        <v>388501</v>
      </c>
      <c r="V54" s="35">
        <v>11.7</v>
      </c>
      <c r="W54" s="31" t="s">
        <v>203</v>
      </c>
      <c r="X54" s="32">
        <v>0.24435999999999999</v>
      </c>
      <c r="Y54" s="34">
        <v>72279</v>
      </c>
      <c r="Z54" s="34">
        <v>319925</v>
      </c>
      <c r="AA54" s="35">
        <v>9.4</v>
      </c>
      <c r="AB54" s="30"/>
      <c r="AC54" s="31" t="s">
        <v>203</v>
      </c>
      <c r="AD54" s="32">
        <v>0.13256000000000001</v>
      </c>
      <c r="AE54" s="34">
        <v>86926</v>
      </c>
      <c r="AF54" s="34">
        <v>408630</v>
      </c>
      <c r="AG54" s="35">
        <v>12.3</v>
      </c>
    </row>
    <row r="55" spans="1:33" ht="12.95" customHeight="1">
      <c r="A55" s="31" t="s">
        <v>204</v>
      </c>
      <c r="B55" s="32">
        <v>0.50156999999999996</v>
      </c>
      <c r="C55" s="34">
        <v>38636</v>
      </c>
      <c r="D55" s="34">
        <v>143677</v>
      </c>
      <c r="E55" s="35">
        <v>5.6</v>
      </c>
      <c r="F55" s="30"/>
      <c r="G55" s="31" t="s">
        <v>204</v>
      </c>
      <c r="H55" s="32">
        <v>0.32040000000000002</v>
      </c>
      <c r="I55" s="34">
        <v>64589</v>
      </c>
      <c r="J55" s="34">
        <v>273408</v>
      </c>
      <c r="K55" s="35">
        <v>7.9</v>
      </c>
      <c r="L55" s="31" t="s">
        <v>204</v>
      </c>
      <c r="M55" s="32">
        <v>0.45500000000000002</v>
      </c>
      <c r="N55" s="34">
        <v>47327</v>
      </c>
      <c r="O55" s="34">
        <v>182765</v>
      </c>
      <c r="P55" s="35">
        <v>6.1</v>
      </c>
      <c r="Q55" s="30"/>
      <c r="R55" s="31" t="s">
        <v>204</v>
      </c>
      <c r="S55" s="32">
        <v>0.28658</v>
      </c>
      <c r="T55" s="34">
        <v>70718</v>
      </c>
      <c r="U55" s="34">
        <v>305823</v>
      </c>
      <c r="V55" s="35">
        <v>8.4</v>
      </c>
      <c r="W55" s="31" t="s">
        <v>204</v>
      </c>
      <c r="X55" s="32">
        <v>0.41532000000000002</v>
      </c>
      <c r="Y55" s="34">
        <v>54617</v>
      </c>
      <c r="Z55" s="34">
        <v>217328</v>
      </c>
      <c r="AA55" s="35">
        <v>6.5</v>
      </c>
      <c r="AB55" s="30"/>
      <c r="AC55" s="31" t="s">
        <v>204</v>
      </c>
      <c r="AD55" s="32">
        <v>0.25913000000000003</v>
      </c>
      <c r="AE55" s="34">
        <v>75404</v>
      </c>
      <c r="AF55" s="34">
        <v>331572</v>
      </c>
      <c r="AG55" s="35">
        <v>8.8000000000000007</v>
      </c>
    </row>
    <row r="56" spans="1:33" ht="12.95" customHeight="1">
      <c r="A56" s="31" t="s">
        <v>205</v>
      </c>
      <c r="B56" s="32">
        <v>0.69752999999999998</v>
      </c>
      <c r="C56" s="34">
        <v>19257</v>
      </c>
      <c r="D56" s="34">
        <v>59242</v>
      </c>
      <c r="E56" s="35">
        <v>3.9</v>
      </c>
      <c r="F56" s="30"/>
      <c r="G56" s="31" t="s">
        <v>205</v>
      </c>
      <c r="H56" s="32">
        <v>0.51915999999999995</v>
      </c>
      <c r="I56" s="34">
        <v>43895</v>
      </c>
      <c r="J56" s="34">
        <v>161612</v>
      </c>
      <c r="K56" s="35">
        <v>5.4</v>
      </c>
      <c r="L56" s="31" t="s">
        <v>205</v>
      </c>
      <c r="M56" s="32">
        <v>0.66305999999999998</v>
      </c>
      <c r="N56" s="34">
        <v>25793</v>
      </c>
      <c r="O56" s="34">
        <v>82786</v>
      </c>
      <c r="P56" s="35">
        <v>4.0999999999999996</v>
      </c>
      <c r="Q56" s="30"/>
      <c r="R56" s="31" t="s">
        <v>205</v>
      </c>
      <c r="S56" s="32">
        <v>0.48731999999999998</v>
      </c>
      <c r="T56" s="34">
        <v>50451</v>
      </c>
      <c r="U56" s="34">
        <v>190850</v>
      </c>
      <c r="V56" s="35">
        <v>5.7</v>
      </c>
      <c r="W56" s="31" t="s">
        <v>205</v>
      </c>
      <c r="X56" s="32">
        <v>0.63197000000000003</v>
      </c>
      <c r="Y56" s="34">
        <v>31933</v>
      </c>
      <c r="Z56" s="34">
        <v>106157</v>
      </c>
      <c r="AA56" s="35">
        <v>4.4000000000000004</v>
      </c>
      <c r="AB56" s="30"/>
      <c r="AC56" s="31" t="s">
        <v>205</v>
      </c>
      <c r="AD56" s="32">
        <v>0.46037</v>
      </c>
      <c r="AE56" s="34">
        <v>55865</v>
      </c>
      <c r="AF56" s="34">
        <v>215988</v>
      </c>
      <c r="AG56" s="35">
        <v>5.9</v>
      </c>
    </row>
    <row r="57" spans="1:33" ht="12.95" customHeight="1">
      <c r="A57" s="31" t="s">
        <v>206</v>
      </c>
      <c r="B57" s="32">
        <v>0.86292999999999997</v>
      </c>
      <c r="C57" s="34">
        <v>5825</v>
      </c>
      <c r="D57" s="34">
        <v>13754</v>
      </c>
      <c r="E57" s="35">
        <v>2.6</v>
      </c>
      <c r="F57" s="30"/>
      <c r="G57" s="31" t="s">
        <v>206</v>
      </c>
      <c r="H57" s="32">
        <v>0.73970999999999998</v>
      </c>
      <c r="I57" s="34">
        <v>21106</v>
      </c>
      <c r="J57" s="34">
        <v>61992</v>
      </c>
      <c r="K57" s="35">
        <v>3.5</v>
      </c>
      <c r="L57" s="31" t="s">
        <v>206</v>
      </c>
      <c r="M57" s="32">
        <v>0.84748999999999997</v>
      </c>
      <c r="N57" s="34">
        <v>8691</v>
      </c>
      <c r="O57" s="34">
        <v>21313</v>
      </c>
      <c r="P57" s="35">
        <v>2.7</v>
      </c>
      <c r="Q57" s="30"/>
      <c r="R57" s="31" t="s">
        <v>206</v>
      </c>
      <c r="S57" s="32">
        <v>0.72096000000000005</v>
      </c>
      <c r="T57" s="34">
        <v>25865</v>
      </c>
      <c r="U57" s="34">
        <v>78079</v>
      </c>
      <c r="V57" s="35">
        <v>3.7</v>
      </c>
      <c r="W57" s="31" t="s">
        <v>206</v>
      </c>
      <c r="X57" s="32">
        <v>0.83304</v>
      </c>
      <c r="Y57" s="34">
        <v>11752</v>
      </c>
      <c r="Z57" s="34">
        <v>29771</v>
      </c>
      <c r="AA57" s="35">
        <v>2.8</v>
      </c>
      <c r="AB57" s="30"/>
      <c r="AC57" s="31" t="s">
        <v>206</v>
      </c>
      <c r="AD57" s="32">
        <v>0.70482999999999996</v>
      </c>
      <c r="AE57" s="34">
        <v>30146</v>
      </c>
      <c r="AF57" s="34">
        <v>93068</v>
      </c>
      <c r="AG57" s="35">
        <v>3.8</v>
      </c>
    </row>
    <row r="58" spans="1:33" ht="12.95" customHeight="1">
      <c r="A58" s="31" t="s">
        <v>207</v>
      </c>
      <c r="B58" s="32">
        <v>1</v>
      </c>
      <c r="C58" s="34">
        <v>798</v>
      </c>
      <c r="D58" s="34">
        <v>1409</v>
      </c>
      <c r="E58" s="35">
        <v>1.8</v>
      </c>
      <c r="F58" s="30"/>
      <c r="G58" s="31" t="s">
        <v>207</v>
      </c>
      <c r="H58" s="32">
        <v>1</v>
      </c>
      <c r="I58" s="34">
        <v>5494</v>
      </c>
      <c r="J58" s="34">
        <v>12503</v>
      </c>
      <c r="K58" s="35">
        <v>2.2999999999999998</v>
      </c>
      <c r="L58" s="31" t="s">
        <v>207</v>
      </c>
      <c r="M58" s="32">
        <v>1</v>
      </c>
      <c r="N58" s="34">
        <v>1325</v>
      </c>
      <c r="O58" s="34">
        <v>2392</v>
      </c>
      <c r="P58" s="35">
        <v>1.8</v>
      </c>
      <c r="Q58" s="30"/>
      <c r="R58" s="31" t="s">
        <v>207</v>
      </c>
      <c r="S58" s="32">
        <v>1</v>
      </c>
      <c r="T58" s="34">
        <v>7217</v>
      </c>
      <c r="U58" s="34">
        <v>16746</v>
      </c>
      <c r="V58" s="35">
        <v>2.2999999999999998</v>
      </c>
      <c r="W58" s="31" t="s">
        <v>207</v>
      </c>
      <c r="X58" s="32">
        <v>1</v>
      </c>
      <c r="Y58" s="34">
        <v>1962</v>
      </c>
      <c r="Z58" s="34">
        <v>3613</v>
      </c>
      <c r="AA58" s="35">
        <v>1.8</v>
      </c>
      <c r="AB58" s="30"/>
      <c r="AC58" s="31" t="s">
        <v>207</v>
      </c>
      <c r="AD58" s="32">
        <v>1</v>
      </c>
      <c r="AE58" s="34">
        <v>8898</v>
      </c>
      <c r="AF58" s="34">
        <v>20961</v>
      </c>
      <c r="AG58" s="35">
        <v>2.4</v>
      </c>
    </row>
    <row r="59" spans="1:33" ht="9.75" customHeight="1" thickBot="1">
      <c r="A59" s="47"/>
      <c r="B59" s="48"/>
      <c r="C59" s="39"/>
      <c r="D59" s="39"/>
      <c r="E59" s="40"/>
      <c r="F59" s="30"/>
      <c r="G59" s="47"/>
      <c r="H59" s="48"/>
      <c r="I59" s="39"/>
      <c r="J59" s="39"/>
      <c r="K59" s="40"/>
      <c r="L59" s="47"/>
      <c r="M59" s="48"/>
      <c r="N59" s="39"/>
      <c r="O59" s="39"/>
      <c r="P59" s="40"/>
      <c r="Q59" s="30"/>
      <c r="R59" s="47"/>
      <c r="S59" s="48"/>
      <c r="T59" s="39"/>
      <c r="U59" s="39"/>
      <c r="V59" s="40"/>
      <c r="W59" s="47"/>
      <c r="X59" s="48"/>
      <c r="Y59" s="39"/>
      <c r="Z59" s="39"/>
      <c r="AA59" s="40"/>
      <c r="AB59" s="30"/>
      <c r="AC59" s="47"/>
      <c r="AD59" s="48"/>
      <c r="AE59" s="39"/>
      <c r="AF59" s="39"/>
      <c r="AG59" s="40"/>
    </row>
    <row r="60" spans="1:33" ht="12" customHeight="1">
      <c r="A60" s="28"/>
      <c r="B60" s="32"/>
      <c r="C60" s="34"/>
      <c r="D60" s="34"/>
      <c r="E60" s="49"/>
      <c r="F60" s="30"/>
      <c r="G60" s="28"/>
      <c r="H60" s="32"/>
      <c r="I60" s="34"/>
      <c r="J60" s="34"/>
      <c r="K60" s="49"/>
      <c r="L60" s="28"/>
      <c r="M60" s="32"/>
      <c r="N60" s="34"/>
      <c r="O60" s="34"/>
      <c r="P60" s="49"/>
      <c r="Q60" s="30"/>
      <c r="R60" s="28"/>
      <c r="S60" s="32"/>
      <c r="T60" s="34"/>
      <c r="U60" s="34"/>
      <c r="V60" s="49"/>
      <c r="W60" s="28"/>
      <c r="X60" s="32"/>
      <c r="Y60" s="34"/>
      <c r="Z60" s="34"/>
      <c r="AA60" s="49"/>
      <c r="AB60" s="30"/>
      <c r="AC60" s="28"/>
      <c r="AD60" s="32"/>
      <c r="AE60" s="34"/>
      <c r="AF60" s="34"/>
      <c r="AG60" s="49"/>
    </row>
  </sheetData>
  <mergeCells count="6">
    <mergeCell ref="A1:K1"/>
    <mergeCell ref="L1:V1"/>
    <mergeCell ref="A2:K2"/>
    <mergeCell ref="L2:V2"/>
    <mergeCell ref="W1:AG1"/>
    <mergeCell ref="W2:AG2"/>
  </mergeCells>
  <phoneticPr fontId="2" type="noConversion"/>
  <pageMargins left="0.39370078740157483" right="0.39370078740157483" top="0.59055118110236227" bottom="0.47244094488188981" header="0.51181102362204722" footer="0.51181102362204722"/>
  <pageSetup paperSize="9" scale="99" pageOrder="overThenDown" orientation="portrait" horizontalDpi="1200" verticalDpi="1200" r:id="rId1"/>
  <headerFooter alignWithMargins="0"/>
  <colBreaks count="1" manualBreakCount="1">
    <brk id="11" max="5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5"/>
  <dimension ref="A1:W415"/>
  <sheetViews>
    <sheetView workbookViewId="0">
      <pane xSplit="2" ySplit="2" topLeftCell="F317" activePane="bottomRight" state="frozen"/>
      <selection pane="topRight" activeCell="C1" sqref="C1"/>
      <selection pane="bottomLeft" activeCell="A3" sqref="A3"/>
      <selection pane="bottomRight" activeCell="O362" sqref="O362"/>
    </sheetView>
  </sheetViews>
  <sheetFormatPr defaultRowHeight="16.5"/>
  <cols>
    <col min="1" max="1" width="12.109375" style="221" customWidth="1"/>
    <col min="2" max="2" width="7.77734375" style="221" customWidth="1"/>
    <col min="3" max="3" width="11.33203125" style="221" customWidth="1"/>
    <col min="4" max="5" width="14.77734375" style="221" customWidth="1"/>
    <col min="6" max="6" width="11.33203125" style="221" customWidth="1"/>
    <col min="7" max="8" width="14.77734375" style="221" customWidth="1"/>
    <col min="9" max="9" width="11.33203125" style="221" customWidth="1"/>
    <col min="10" max="11" width="14.77734375" style="221" customWidth="1"/>
    <col min="12" max="12" width="11.33203125" style="221" customWidth="1"/>
    <col min="13" max="14" width="14.77734375" style="221" customWidth="1"/>
    <col min="15" max="15" width="11.33203125" style="221" customWidth="1"/>
    <col min="16" max="17" width="14.77734375" style="221" customWidth="1"/>
    <col min="18" max="18" width="11.33203125" style="221" customWidth="1"/>
    <col min="19" max="20" width="14.77734375" style="221" customWidth="1"/>
    <col min="21" max="21" width="11.33203125" style="221" customWidth="1"/>
    <col min="22" max="23" width="14.77734375" style="221" customWidth="1"/>
    <col min="24" max="16384" width="8.88671875" style="221"/>
  </cols>
  <sheetData>
    <row r="1" spans="1:23">
      <c r="A1" s="285" t="s">
        <v>317</v>
      </c>
      <c r="B1" s="285" t="s">
        <v>318</v>
      </c>
      <c r="C1" s="284" t="s">
        <v>288</v>
      </c>
      <c r="D1" s="284" t="s">
        <v>288</v>
      </c>
      <c r="E1" s="284" t="s">
        <v>288</v>
      </c>
      <c r="F1" s="284" t="s">
        <v>289</v>
      </c>
      <c r="G1" s="284" t="s">
        <v>289</v>
      </c>
      <c r="H1" s="284" t="s">
        <v>289</v>
      </c>
      <c r="I1" s="284" t="s">
        <v>290</v>
      </c>
      <c r="J1" s="284" t="s">
        <v>290</v>
      </c>
      <c r="K1" s="284" t="s">
        <v>290</v>
      </c>
      <c r="L1" s="284" t="s">
        <v>291</v>
      </c>
      <c r="M1" s="284" t="s">
        <v>291</v>
      </c>
      <c r="N1" s="284" t="s">
        <v>291</v>
      </c>
      <c r="O1" s="284" t="s">
        <v>292</v>
      </c>
      <c r="P1" s="284" t="s">
        <v>292</v>
      </c>
      <c r="Q1" s="284" t="s">
        <v>292</v>
      </c>
      <c r="R1" s="284" t="s">
        <v>293</v>
      </c>
      <c r="S1" s="284" t="s">
        <v>293</v>
      </c>
      <c r="T1" s="284" t="s">
        <v>293</v>
      </c>
      <c r="U1" s="284" t="s">
        <v>294</v>
      </c>
      <c r="V1" s="284" t="s">
        <v>294</v>
      </c>
      <c r="W1" s="284" t="s">
        <v>294</v>
      </c>
    </row>
    <row r="2" spans="1:23">
      <c r="A2" s="284" t="s">
        <v>317</v>
      </c>
      <c r="B2" s="284" t="s">
        <v>318</v>
      </c>
      <c r="C2" s="220" t="s">
        <v>319</v>
      </c>
      <c r="D2" s="220" t="s">
        <v>320</v>
      </c>
      <c r="E2" s="220" t="s">
        <v>321</v>
      </c>
      <c r="F2" s="220" t="s">
        <v>319</v>
      </c>
      <c r="G2" s="220" t="s">
        <v>320</v>
      </c>
      <c r="H2" s="220" t="s">
        <v>321</v>
      </c>
      <c r="I2" s="220" t="s">
        <v>319</v>
      </c>
      <c r="J2" s="220" t="s">
        <v>320</v>
      </c>
      <c r="K2" s="220" t="s">
        <v>321</v>
      </c>
      <c r="L2" s="220" t="s">
        <v>319</v>
      </c>
      <c r="M2" s="220" t="s">
        <v>320</v>
      </c>
      <c r="N2" s="220" t="s">
        <v>321</v>
      </c>
      <c r="O2" s="220" t="s">
        <v>319</v>
      </c>
      <c r="P2" s="220" t="s">
        <v>320</v>
      </c>
      <c r="Q2" s="220" t="s">
        <v>321</v>
      </c>
      <c r="R2" s="220" t="s">
        <v>319</v>
      </c>
      <c r="S2" s="220" t="s">
        <v>320</v>
      </c>
      <c r="T2" s="220" t="s">
        <v>321</v>
      </c>
      <c r="U2" s="220" t="s">
        <v>319</v>
      </c>
      <c r="V2" s="220" t="s">
        <v>320</v>
      </c>
      <c r="W2" s="220" t="s">
        <v>321</v>
      </c>
    </row>
    <row r="3" spans="1:23">
      <c r="A3" s="222" t="s">
        <v>295</v>
      </c>
      <c r="B3" s="222" t="s">
        <v>322</v>
      </c>
      <c r="C3" s="223">
        <v>49410366</v>
      </c>
      <c r="D3" s="223">
        <v>24757776</v>
      </c>
      <c r="E3" s="223">
        <v>24652590</v>
      </c>
      <c r="F3" s="223">
        <v>50617045</v>
      </c>
      <c r="G3" s="223">
        <v>25302520</v>
      </c>
      <c r="H3" s="223">
        <v>25314525</v>
      </c>
      <c r="I3" s="223">
        <v>51435495</v>
      </c>
      <c r="J3" s="223">
        <v>25645177</v>
      </c>
      <c r="K3" s="223">
        <v>25790318</v>
      </c>
      <c r="L3" s="223">
        <v>51972363</v>
      </c>
      <c r="M3" s="223">
        <v>25858131</v>
      </c>
      <c r="N3" s="223">
        <v>26114232</v>
      </c>
      <c r="O3" s="223">
        <v>52160065</v>
      </c>
      <c r="P3" s="223">
        <v>25901365</v>
      </c>
      <c r="Q3" s="223">
        <v>26258700</v>
      </c>
      <c r="R3" s="223">
        <v>51888486</v>
      </c>
      <c r="S3" s="223">
        <v>25714969</v>
      </c>
      <c r="T3" s="223">
        <v>26173517</v>
      </c>
      <c r="U3" s="223">
        <v>51091352</v>
      </c>
      <c r="V3" s="223">
        <v>25264681</v>
      </c>
      <c r="W3" s="223">
        <v>25826671</v>
      </c>
    </row>
    <row r="4" spans="1:23">
      <c r="A4" s="224" t="s">
        <v>296</v>
      </c>
      <c r="B4" s="222" t="s">
        <v>323</v>
      </c>
      <c r="C4" s="223">
        <v>2281552</v>
      </c>
      <c r="D4" s="223">
        <v>1175328</v>
      </c>
      <c r="E4" s="223">
        <v>1106224</v>
      </c>
      <c r="F4" s="223">
        <v>2296916</v>
      </c>
      <c r="G4" s="223">
        <v>1185902</v>
      </c>
      <c r="H4" s="223">
        <v>1111014</v>
      </c>
      <c r="I4" s="223">
        <v>2259138</v>
      </c>
      <c r="J4" s="223">
        <v>1162031</v>
      </c>
      <c r="K4" s="223">
        <v>1097107</v>
      </c>
      <c r="L4" s="223">
        <v>2234269</v>
      </c>
      <c r="M4" s="223">
        <v>1147438</v>
      </c>
      <c r="N4" s="223">
        <v>1086831</v>
      </c>
      <c r="O4" s="223">
        <v>2135698</v>
      </c>
      <c r="P4" s="223">
        <v>1095086</v>
      </c>
      <c r="Q4" s="223">
        <v>1040612</v>
      </c>
      <c r="R4" s="223">
        <v>1933118</v>
      </c>
      <c r="S4" s="223">
        <v>991195</v>
      </c>
      <c r="T4" s="223">
        <v>941923</v>
      </c>
      <c r="U4" s="223">
        <v>1703665</v>
      </c>
      <c r="V4" s="223">
        <v>873535</v>
      </c>
      <c r="W4" s="223">
        <v>830130</v>
      </c>
    </row>
    <row r="5" spans="1:23">
      <c r="A5" s="224" t="s">
        <v>296</v>
      </c>
      <c r="B5" s="222" t="s">
        <v>324</v>
      </c>
      <c r="C5" s="223">
        <v>2495540</v>
      </c>
      <c r="D5" s="223">
        <v>1296387</v>
      </c>
      <c r="E5" s="223">
        <v>1199153</v>
      </c>
      <c r="F5" s="223">
        <v>2266859</v>
      </c>
      <c r="G5" s="223">
        <v>1168548</v>
      </c>
      <c r="H5" s="223">
        <v>1098311</v>
      </c>
      <c r="I5" s="223">
        <v>2283561</v>
      </c>
      <c r="J5" s="223">
        <v>1180145</v>
      </c>
      <c r="K5" s="223">
        <v>1103416</v>
      </c>
      <c r="L5" s="223">
        <v>2244944</v>
      </c>
      <c r="M5" s="223">
        <v>1155842</v>
      </c>
      <c r="N5" s="223">
        <v>1089102</v>
      </c>
      <c r="O5" s="223">
        <v>2219377</v>
      </c>
      <c r="P5" s="223">
        <v>1140877</v>
      </c>
      <c r="Q5" s="223">
        <v>1078500</v>
      </c>
      <c r="R5" s="223">
        <v>2120759</v>
      </c>
      <c r="S5" s="223">
        <v>1088459</v>
      </c>
      <c r="T5" s="223">
        <v>1032300</v>
      </c>
      <c r="U5" s="223">
        <v>1919037</v>
      </c>
      <c r="V5" s="223">
        <v>984902</v>
      </c>
      <c r="W5" s="223">
        <v>934135</v>
      </c>
    </row>
    <row r="6" spans="1:23">
      <c r="A6" s="224" t="s">
        <v>296</v>
      </c>
      <c r="B6" s="222" t="s">
        <v>325</v>
      </c>
      <c r="C6" s="223">
        <v>3198282</v>
      </c>
      <c r="D6" s="223">
        <v>1679119</v>
      </c>
      <c r="E6" s="223">
        <v>1519163</v>
      </c>
      <c r="F6" s="223">
        <v>2475819</v>
      </c>
      <c r="G6" s="223">
        <v>1284381</v>
      </c>
      <c r="H6" s="223">
        <v>1191438</v>
      </c>
      <c r="I6" s="223">
        <v>2245733</v>
      </c>
      <c r="J6" s="223">
        <v>1155983</v>
      </c>
      <c r="K6" s="223">
        <v>1089750</v>
      </c>
      <c r="L6" s="223">
        <v>2260246</v>
      </c>
      <c r="M6" s="223">
        <v>1166102</v>
      </c>
      <c r="N6" s="223">
        <v>1094144</v>
      </c>
      <c r="O6" s="223">
        <v>2220255</v>
      </c>
      <c r="P6" s="223">
        <v>1141009</v>
      </c>
      <c r="Q6" s="223">
        <v>1079246</v>
      </c>
      <c r="R6" s="223">
        <v>2193514</v>
      </c>
      <c r="S6" s="223">
        <v>1125340</v>
      </c>
      <c r="T6" s="223">
        <v>1068174</v>
      </c>
      <c r="U6" s="223">
        <v>2094826</v>
      </c>
      <c r="V6" s="223">
        <v>1072855</v>
      </c>
      <c r="W6" s="223">
        <v>1021971</v>
      </c>
    </row>
    <row r="7" spans="1:23">
      <c r="A7" s="224" t="s">
        <v>296</v>
      </c>
      <c r="B7" s="222" t="s">
        <v>326</v>
      </c>
      <c r="C7" s="223">
        <v>3467179</v>
      </c>
      <c r="D7" s="223">
        <v>1841542</v>
      </c>
      <c r="E7" s="223">
        <v>1625637</v>
      </c>
      <c r="F7" s="223">
        <v>3175320</v>
      </c>
      <c r="G7" s="223">
        <v>1663750</v>
      </c>
      <c r="H7" s="223">
        <v>1511570</v>
      </c>
      <c r="I7" s="223">
        <v>2453985</v>
      </c>
      <c r="J7" s="223">
        <v>1269175</v>
      </c>
      <c r="K7" s="223">
        <v>1184810</v>
      </c>
      <c r="L7" s="223">
        <v>2223106</v>
      </c>
      <c r="M7" s="223">
        <v>1140510</v>
      </c>
      <c r="N7" s="223">
        <v>1082596</v>
      </c>
      <c r="O7" s="223">
        <v>2235732</v>
      </c>
      <c r="P7" s="223">
        <v>1149403</v>
      </c>
      <c r="Q7" s="223">
        <v>1086329</v>
      </c>
      <c r="R7" s="223">
        <v>2194296</v>
      </c>
      <c r="S7" s="223">
        <v>1123594</v>
      </c>
      <c r="T7" s="223">
        <v>1070702</v>
      </c>
      <c r="U7" s="223">
        <v>2166305</v>
      </c>
      <c r="V7" s="223">
        <v>1107297</v>
      </c>
      <c r="W7" s="223">
        <v>1059008</v>
      </c>
    </row>
    <row r="8" spans="1:23">
      <c r="A8" s="224" t="s">
        <v>296</v>
      </c>
      <c r="B8" s="222" t="s">
        <v>327</v>
      </c>
      <c r="C8" s="223">
        <v>3209527</v>
      </c>
      <c r="D8" s="223">
        <v>1692593</v>
      </c>
      <c r="E8" s="223">
        <v>1516934</v>
      </c>
      <c r="F8" s="223">
        <v>3525734</v>
      </c>
      <c r="G8" s="223">
        <v>1888018</v>
      </c>
      <c r="H8" s="223">
        <v>1637716</v>
      </c>
      <c r="I8" s="223">
        <v>3225253</v>
      </c>
      <c r="J8" s="223">
        <v>1704919</v>
      </c>
      <c r="K8" s="223">
        <v>1520334</v>
      </c>
      <c r="L8" s="223">
        <v>2493719</v>
      </c>
      <c r="M8" s="223">
        <v>1302012</v>
      </c>
      <c r="N8" s="223">
        <v>1191707</v>
      </c>
      <c r="O8" s="223">
        <v>2258648</v>
      </c>
      <c r="P8" s="223">
        <v>1170295</v>
      </c>
      <c r="Q8" s="223">
        <v>1088353</v>
      </c>
      <c r="R8" s="223">
        <v>2271871</v>
      </c>
      <c r="S8" s="223">
        <v>1179818</v>
      </c>
      <c r="T8" s="223">
        <v>1092053</v>
      </c>
      <c r="U8" s="223">
        <v>2229971</v>
      </c>
      <c r="V8" s="223">
        <v>1153816</v>
      </c>
      <c r="W8" s="223">
        <v>1076155</v>
      </c>
    </row>
    <row r="9" spans="1:23">
      <c r="A9" s="224" t="s">
        <v>296</v>
      </c>
      <c r="B9" s="222" t="s">
        <v>328</v>
      </c>
      <c r="C9" s="223">
        <v>3791971</v>
      </c>
      <c r="D9" s="223">
        <v>1955508</v>
      </c>
      <c r="E9" s="223">
        <v>1836463</v>
      </c>
      <c r="F9" s="223">
        <v>3279000</v>
      </c>
      <c r="G9" s="223">
        <v>1727957</v>
      </c>
      <c r="H9" s="223">
        <v>1551043</v>
      </c>
      <c r="I9" s="223">
        <v>3576589</v>
      </c>
      <c r="J9" s="223">
        <v>1914430</v>
      </c>
      <c r="K9" s="223">
        <v>1662159</v>
      </c>
      <c r="L9" s="223">
        <v>3270273</v>
      </c>
      <c r="M9" s="223">
        <v>1727464</v>
      </c>
      <c r="N9" s="223">
        <v>1542809</v>
      </c>
      <c r="O9" s="223">
        <v>2527197</v>
      </c>
      <c r="P9" s="223">
        <v>1318140</v>
      </c>
      <c r="Q9" s="223">
        <v>1209057</v>
      </c>
      <c r="R9" s="223">
        <v>2288816</v>
      </c>
      <c r="S9" s="223">
        <v>1183796</v>
      </c>
      <c r="T9" s="223">
        <v>1105020</v>
      </c>
      <c r="U9" s="223">
        <v>2301138</v>
      </c>
      <c r="V9" s="223">
        <v>1192641</v>
      </c>
      <c r="W9" s="223">
        <v>1108497</v>
      </c>
    </row>
    <row r="10" spans="1:23">
      <c r="A10" s="224" t="s">
        <v>296</v>
      </c>
      <c r="B10" s="222" t="s">
        <v>329</v>
      </c>
      <c r="C10" s="223">
        <v>3866366</v>
      </c>
      <c r="D10" s="223">
        <v>1975806</v>
      </c>
      <c r="E10" s="223">
        <v>1890560</v>
      </c>
      <c r="F10" s="223">
        <v>3807021</v>
      </c>
      <c r="G10" s="223">
        <v>1970131</v>
      </c>
      <c r="H10" s="223">
        <v>1836890</v>
      </c>
      <c r="I10" s="223">
        <v>3268009</v>
      </c>
      <c r="J10" s="223">
        <v>1726414</v>
      </c>
      <c r="K10" s="223">
        <v>1541595</v>
      </c>
      <c r="L10" s="223">
        <v>3563535</v>
      </c>
      <c r="M10" s="223">
        <v>1912188</v>
      </c>
      <c r="N10" s="223">
        <v>1651347</v>
      </c>
      <c r="O10" s="223">
        <v>3256807</v>
      </c>
      <c r="P10" s="223">
        <v>1724636</v>
      </c>
      <c r="Q10" s="223">
        <v>1532171</v>
      </c>
      <c r="R10" s="223">
        <v>2515709</v>
      </c>
      <c r="S10" s="223">
        <v>1315407</v>
      </c>
      <c r="T10" s="223">
        <v>1200302</v>
      </c>
      <c r="U10" s="223">
        <v>2279346</v>
      </c>
      <c r="V10" s="223">
        <v>1182223</v>
      </c>
      <c r="W10" s="223">
        <v>1097123</v>
      </c>
    </row>
    <row r="11" spans="1:23">
      <c r="A11" s="224" t="s">
        <v>296</v>
      </c>
      <c r="B11" s="222" t="s">
        <v>330</v>
      </c>
      <c r="C11" s="223">
        <v>4261935</v>
      </c>
      <c r="D11" s="223">
        <v>2180631</v>
      </c>
      <c r="E11" s="223">
        <v>2081304</v>
      </c>
      <c r="F11" s="223">
        <v>3846466</v>
      </c>
      <c r="G11" s="223">
        <v>1961338</v>
      </c>
      <c r="H11" s="223">
        <v>1885128</v>
      </c>
      <c r="I11" s="223">
        <v>3767155</v>
      </c>
      <c r="J11" s="223">
        <v>1943507</v>
      </c>
      <c r="K11" s="223">
        <v>1823648</v>
      </c>
      <c r="L11" s="223">
        <v>3232498</v>
      </c>
      <c r="M11" s="223">
        <v>1703585</v>
      </c>
      <c r="N11" s="223">
        <v>1528913</v>
      </c>
      <c r="O11" s="223">
        <v>3524378</v>
      </c>
      <c r="P11" s="223">
        <v>1887744</v>
      </c>
      <c r="Q11" s="223">
        <v>1636634</v>
      </c>
      <c r="R11" s="223">
        <v>3221177</v>
      </c>
      <c r="S11" s="223">
        <v>1703413</v>
      </c>
      <c r="T11" s="223">
        <v>1517764</v>
      </c>
      <c r="U11" s="223">
        <v>2488393</v>
      </c>
      <c r="V11" s="223">
        <v>1299848</v>
      </c>
      <c r="W11" s="223">
        <v>1188545</v>
      </c>
    </row>
    <row r="12" spans="1:23">
      <c r="A12" s="224" t="s">
        <v>296</v>
      </c>
      <c r="B12" s="222" t="s">
        <v>331</v>
      </c>
      <c r="C12" s="223">
        <v>4240445</v>
      </c>
      <c r="D12" s="223">
        <v>2158221</v>
      </c>
      <c r="E12" s="223">
        <v>2082224</v>
      </c>
      <c r="F12" s="223">
        <v>4239971</v>
      </c>
      <c r="G12" s="223">
        <v>2156163</v>
      </c>
      <c r="H12" s="223">
        <v>2083808</v>
      </c>
      <c r="I12" s="223">
        <v>3816794</v>
      </c>
      <c r="J12" s="223">
        <v>1933994</v>
      </c>
      <c r="K12" s="223">
        <v>1882800</v>
      </c>
      <c r="L12" s="223">
        <v>3738518</v>
      </c>
      <c r="M12" s="223">
        <v>1918002</v>
      </c>
      <c r="N12" s="223">
        <v>1820516</v>
      </c>
      <c r="O12" s="223">
        <v>3208039</v>
      </c>
      <c r="P12" s="223">
        <v>1682817</v>
      </c>
      <c r="Q12" s="223">
        <v>1525222</v>
      </c>
      <c r="R12" s="223">
        <v>3498461</v>
      </c>
      <c r="S12" s="223">
        <v>1866467</v>
      </c>
      <c r="T12" s="223">
        <v>1631994</v>
      </c>
      <c r="U12" s="223">
        <v>3198800</v>
      </c>
      <c r="V12" s="223">
        <v>1685715</v>
      </c>
      <c r="W12" s="223">
        <v>1513085</v>
      </c>
    </row>
    <row r="13" spans="1:23">
      <c r="A13" s="224" t="s">
        <v>296</v>
      </c>
      <c r="B13" s="222" t="s">
        <v>332</v>
      </c>
      <c r="C13" s="223">
        <v>4266781</v>
      </c>
      <c r="D13" s="223">
        <v>2171555</v>
      </c>
      <c r="E13" s="223">
        <v>2095226</v>
      </c>
      <c r="F13" s="223">
        <v>4225823</v>
      </c>
      <c r="G13" s="223">
        <v>2129574</v>
      </c>
      <c r="H13" s="223">
        <v>2096249</v>
      </c>
      <c r="I13" s="223">
        <v>4221025</v>
      </c>
      <c r="J13" s="223">
        <v>2126333</v>
      </c>
      <c r="K13" s="223">
        <v>2094692</v>
      </c>
      <c r="L13" s="223">
        <v>3802153</v>
      </c>
      <c r="M13" s="223">
        <v>1910185</v>
      </c>
      <c r="N13" s="223">
        <v>1891968</v>
      </c>
      <c r="O13" s="223">
        <v>3726926</v>
      </c>
      <c r="P13" s="223">
        <v>1897510</v>
      </c>
      <c r="Q13" s="223">
        <v>1829416</v>
      </c>
      <c r="R13" s="223">
        <v>3199469</v>
      </c>
      <c r="S13" s="223">
        <v>1667190</v>
      </c>
      <c r="T13" s="223">
        <v>1532279</v>
      </c>
      <c r="U13" s="223">
        <v>3490939</v>
      </c>
      <c r="V13" s="223">
        <v>1851569</v>
      </c>
      <c r="W13" s="223">
        <v>1639370</v>
      </c>
    </row>
    <row r="14" spans="1:23">
      <c r="A14" s="224" t="s">
        <v>296</v>
      </c>
      <c r="B14" s="222" t="s">
        <v>333</v>
      </c>
      <c r="C14" s="223">
        <v>3885145</v>
      </c>
      <c r="D14" s="223">
        <v>1959468</v>
      </c>
      <c r="E14" s="223">
        <v>1925677</v>
      </c>
      <c r="F14" s="223">
        <v>4255812</v>
      </c>
      <c r="G14" s="223">
        <v>2142386</v>
      </c>
      <c r="H14" s="223">
        <v>2113426</v>
      </c>
      <c r="I14" s="223">
        <v>4210652</v>
      </c>
      <c r="J14" s="223">
        <v>2099533</v>
      </c>
      <c r="K14" s="223">
        <v>2111119</v>
      </c>
      <c r="L14" s="223">
        <v>4211785</v>
      </c>
      <c r="M14" s="223">
        <v>2101686</v>
      </c>
      <c r="N14" s="223">
        <v>2110099</v>
      </c>
      <c r="O14" s="223">
        <v>3799074</v>
      </c>
      <c r="P14" s="223">
        <v>1892640</v>
      </c>
      <c r="Q14" s="223">
        <v>1906434</v>
      </c>
      <c r="R14" s="223">
        <v>3728084</v>
      </c>
      <c r="S14" s="223">
        <v>1884197</v>
      </c>
      <c r="T14" s="223">
        <v>1843887</v>
      </c>
      <c r="U14" s="223">
        <v>3203209</v>
      </c>
      <c r="V14" s="223">
        <v>1658512</v>
      </c>
      <c r="W14" s="223">
        <v>1544697</v>
      </c>
    </row>
    <row r="15" spans="1:23">
      <c r="A15" s="224" t="s">
        <v>296</v>
      </c>
      <c r="B15" s="222" t="s">
        <v>334</v>
      </c>
      <c r="C15" s="223">
        <v>2791172</v>
      </c>
      <c r="D15" s="223">
        <v>1376726</v>
      </c>
      <c r="E15" s="223">
        <v>1414446</v>
      </c>
      <c r="F15" s="223">
        <v>3857441</v>
      </c>
      <c r="G15" s="223">
        <v>1923479</v>
      </c>
      <c r="H15" s="223">
        <v>1933962</v>
      </c>
      <c r="I15" s="223">
        <v>4226171</v>
      </c>
      <c r="J15" s="223">
        <v>2105700</v>
      </c>
      <c r="K15" s="223">
        <v>2120471</v>
      </c>
      <c r="L15" s="223">
        <v>4191937</v>
      </c>
      <c r="M15" s="223">
        <v>2071860</v>
      </c>
      <c r="N15" s="223">
        <v>2120077</v>
      </c>
      <c r="O15" s="223">
        <v>4201665</v>
      </c>
      <c r="P15" s="223">
        <v>2081288</v>
      </c>
      <c r="Q15" s="223">
        <v>2120377</v>
      </c>
      <c r="R15" s="223">
        <v>3797176</v>
      </c>
      <c r="S15" s="223">
        <v>1880104</v>
      </c>
      <c r="T15" s="223">
        <v>1917072</v>
      </c>
      <c r="U15" s="223">
        <v>3731545</v>
      </c>
      <c r="V15" s="223">
        <v>1876630</v>
      </c>
      <c r="W15" s="223">
        <v>1854915</v>
      </c>
    </row>
    <row r="16" spans="1:23">
      <c r="A16" s="224" t="s">
        <v>296</v>
      </c>
      <c r="B16" s="222" t="s">
        <v>335</v>
      </c>
      <c r="C16" s="223">
        <v>2201981</v>
      </c>
      <c r="D16" s="223">
        <v>1067730</v>
      </c>
      <c r="E16" s="223">
        <v>1134251</v>
      </c>
      <c r="F16" s="223">
        <v>2740743</v>
      </c>
      <c r="G16" s="223">
        <v>1333730</v>
      </c>
      <c r="H16" s="223">
        <v>1407013</v>
      </c>
      <c r="I16" s="223">
        <v>3797334</v>
      </c>
      <c r="J16" s="223">
        <v>1871776</v>
      </c>
      <c r="K16" s="223">
        <v>1925558</v>
      </c>
      <c r="L16" s="223">
        <v>4174305</v>
      </c>
      <c r="M16" s="223">
        <v>2060334</v>
      </c>
      <c r="N16" s="223">
        <v>2113971</v>
      </c>
      <c r="O16" s="223">
        <v>4154823</v>
      </c>
      <c r="P16" s="223">
        <v>2038098</v>
      </c>
      <c r="Q16" s="223">
        <v>2116725</v>
      </c>
      <c r="R16" s="223">
        <v>4175249</v>
      </c>
      <c r="S16" s="223">
        <v>2056106</v>
      </c>
      <c r="T16" s="223">
        <v>2119143</v>
      </c>
      <c r="U16" s="223">
        <v>3782854</v>
      </c>
      <c r="V16" s="223">
        <v>1864750</v>
      </c>
      <c r="W16" s="223">
        <v>1918104</v>
      </c>
    </row>
    <row r="17" spans="1:23">
      <c r="A17" s="224" t="s">
        <v>296</v>
      </c>
      <c r="B17" s="222" t="s">
        <v>336</v>
      </c>
      <c r="C17" s="223">
        <v>1846544</v>
      </c>
      <c r="D17" s="223">
        <v>850193</v>
      </c>
      <c r="E17" s="223">
        <v>996351</v>
      </c>
      <c r="F17" s="223">
        <v>2121186</v>
      </c>
      <c r="G17" s="223">
        <v>1008155</v>
      </c>
      <c r="H17" s="223">
        <v>1113031</v>
      </c>
      <c r="I17" s="223">
        <v>2658332</v>
      </c>
      <c r="J17" s="223">
        <v>1271823</v>
      </c>
      <c r="K17" s="223">
        <v>1386509</v>
      </c>
      <c r="L17" s="223">
        <v>3700474</v>
      </c>
      <c r="M17" s="223">
        <v>1798309</v>
      </c>
      <c r="N17" s="223">
        <v>1902165</v>
      </c>
      <c r="O17" s="223">
        <v>4085761</v>
      </c>
      <c r="P17" s="223">
        <v>1993089</v>
      </c>
      <c r="Q17" s="223">
        <v>2092672</v>
      </c>
      <c r="R17" s="223">
        <v>4084601</v>
      </c>
      <c r="S17" s="223">
        <v>1984575</v>
      </c>
      <c r="T17" s="223">
        <v>2100026</v>
      </c>
      <c r="U17" s="223">
        <v>4118318</v>
      </c>
      <c r="V17" s="223">
        <v>2012405</v>
      </c>
      <c r="W17" s="223">
        <v>2105913</v>
      </c>
    </row>
    <row r="18" spans="1:23">
      <c r="A18" s="224" t="s">
        <v>296</v>
      </c>
      <c r="B18" s="222" t="s">
        <v>337</v>
      </c>
      <c r="C18" s="223">
        <v>1558024</v>
      </c>
      <c r="D18" s="223">
        <v>674822</v>
      </c>
      <c r="E18" s="223">
        <v>883202</v>
      </c>
      <c r="F18" s="223">
        <v>1721079</v>
      </c>
      <c r="G18" s="223">
        <v>763391</v>
      </c>
      <c r="H18" s="223">
        <v>957688</v>
      </c>
      <c r="I18" s="223">
        <v>1994716</v>
      </c>
      <c r="J18" s="223">
        <v>917569</v>
      </c>
      <c r="K18" s="223">
        <v>1077147</v>
      </c>
      <c r="L18" s="223">
        <v>2519936</v>
      </c>
      <c r="M18" s="223">
        <v>1171998</v>
      </c>
      <c r="N18" s="223">
        <v>1347938</v>
      </c>
      <c r="O18" s="223">
        <v>3530678</v>
      </c>
      <c r="P18" s="223">
        <v>1674351</v>
      </c>
      <c r="Q18" s="223">
        <v>1856327</v>
      </c>
      <c r="R18" s="223">
        <v>3920911</v>
      </c>
      <c r="S18" s="223">
        <v>1872230</v>
      </c>
      <c r="T18" s="223">
        <v>2048681</v>
      </c>
      <c r="U18" s="223">
        <v>3945081</v>
      </c>
      <c r="V18" s="223">
        <v>1881774</v>
      </c>
      <c r="W18" s="223">
        <v>2063307</v>
      </c>
    </row>
    <row r="19" spans="1:23">
      <c r="A19" s="224" t="s">
        <v>296</v>
      </c>
      <c r="B19" s="222" t="s">
        <v>338</v>
      </c>
      <c r="C19" s="223">
        <v>1087310</v>
      </c>
      <c r="D19" s="223">
        <v>416464</v>
      </c>
      <c r="E19" s="223">
        <v>670846</v>
      </c>
      <c r="F19" s="223">
        <v>1371183</v>
      </c>
      <c r="G19" s="223">
        <v>557712</v>
      </c>
      <c r="H19" s="223">
        <v>813471</v>
      </c>
      <c r="I19" s="223">
        <v>1527129</v>
      </c>
      <c r="J19" s="223">
        <v>638702</v>
      </c>
      <c r="K19" s="223">
        <v>888427</v>
      </c>
      <c r="L19" s="223">
        <v>1790553</v>
      </c>
      <c r="M19" s="223">
        <v>782562</v>
      </c>
      <c r="N19" s="223">
        <v>1007991</v>
      </c>
      <c r="O19" s="223">
        <v>2289334</v>
      </c>
      <c r="P19" s="223">
        <v>1018006</v>
      </c>
      <c r="Q19" s="223">
        <v>1271328</v>
      </c>
      <c r="R19" s="223">
        <v>3236118</v>
      </c>
      <c r="S19" s="223">
        <v>1475115</v>
      </c>
      <c r="T19" s="223">
        <v>1761003</v>
      </c>
      <c r="U19" s="223">
        <v>3622876</v>
      </c>
      <c r="V19" s="223">
        <v>1670010</v>
      </c>
      <c r="W19" s="223">
        <v>1952866</v>
      </c>
    </row>
    <row r="20" spans="1:23">
      <c r="A20" s="224" t="s">
        <v>296</v>
      </c>
      <c r="B20" s="222" t="s">
        <v>339</v>
      </c>
      <c r="C20" s="223">
        <v>590174</v>
      </c>
      <c r="D20" s="223">
        <v>189905</v>
      </c>
      <c r="E20" s="223">
        <v>400269</v>
      </c>
      <c r="F20" s="223">
        <v>859318</v>
      </c>
      <c r="G20" s="223">
        <v>297377</v>
      </c>
      <c r="H20" s="223">
        <v>561941</v>
      </c>
      <c r="I20" s="223">
        <v>1093911</v>
      </c>
      <c r="J20" s="223">
        <v>404221</v>
      </c>
      <c r="K20" s="223">
        <v>689690</v>
      </c>
      <c r="L20" s="223">
        <v>1230879</v>
      </c>
      <c r="M20" s="223">
        <v>471692</v>
      </c>
      <c r="N20" s="223">
        <v>759187</v>
      </c>
      <c r="O20" s="223">
        <v>1469492</v>
      </c>
      <c r="P20" s="223">
        <v>594795</v>
      </c>
      <c r="Q20" s="223">
        <v>874697</v>
      </c>
      <c r="R20" s="223">
        <v>1911540</v>
      </c>
      <c r="S20" s="223">
        <v>794514</v>
      </c>
      <c r="T20" s="223">
        <v>1117026</v>
      </c>
      <c r="U20" s="223">
        <v>2736475</v>
      </c>
      <c r="V20" s="223">
        <v>1174224</v>
      </c>
      <c r="W20" s="223">
        <v>1562251</v>
      </c>
    </row>
    <row r="21" spans="1:23">
      <c r="A21" s="224" t="s">
        <v>296</v>
      </c>
      <c r="B21" s="222" t="s">
        <v>340</v>
      </c>
      <c r="C21" s="223">
        <v>272082</v>
      </c>
      <c r="D21" s="223">
        <v>74560</v>
      </c>
      <c r="E21" s="223">
        <v>197522</v>
      </c>
      <c r="F21" s="223">
        <v>387911</v>
      </c>
      <c r="G21" s="223">
        <v>106300</v>
      </c>
      <c r="H21" s="223">
        <v>281611</v>
      </c>
      <c r="I21" s="223">
        <v>569139</v>
      </c>
      <c r="J21" s="223">
        <v>169275</v>
      </c>
      <c r="K21" s="223">
        <v>399864</v>
      </c>
      <c r="L21" s="223">
        <v>733656</v>
      </c>
      <c r="M21" s="223">
        <v>236057</v>
      </c>
      <c r="N21" s="223">
        <v>497599</v>
      </c>
      <c r="O21" s="223">
        <v>837072</v>
      </c>
      <c r="P21" s="223">
        <v>282893</v>
      </c>
      <c r="Q21" s="223">
        <v>554179</v>
      </c>
      <c r="R21" s="223">
        <v>1024388</v>
      </c>
      <c r="S21" s="223">
        <v>371266</v>
      </c>
      <c r="T21" s="223">
        <v>653122</v>
      </c>
      <c r="U21" s="223">
        <v>1365332</v>
      </c>
      <c r="V21" s="223">
        <v>514408</v>
      </c>
      <c r="W21" s="223">
        <v>850924</v>
      </c>
    </row>
    <row r="22" spans="1:23">
      <c r="A22" s="224" t="s">
        <v>296</v>
      </c>
      <c r="B22" s="222" t="s">
        <v>341</v>
      </c>
      <c r="C22" s="223">
        <v>80350</v>
      </c>
      <c r="D22" s="223">
        <v>18167</v>
      </c>
      <c r="E22" s="223">
        <v>62183</v>
      </c>
      <c r="F22" s="223">
        <v>133620</v>
      </c>
      <c r="G22" s="223">
        <v>29279</v>
      </c>
      <c r="H22" s="223">
        <v>104341</v>
      </c>
      <c r="I22" s="223">
        <v>192182</v>
      </c>
      <c r="J22" s="223">
        <v>41966</v>
      </c>
      <c r="K22" s="223">
        <v>150216</v>
      </c>
      <c r="L22" s="223">
        <v>284221</v>
      </c>
      <c r="M22" s="223">
        <v>68982</v>
      </c>
      <c r="N22" s="223">
        <v>215239</v>
      </c>
      <c r="O22" s="223">
        <v>372839</v>
      </c>
      <c r="P22" s="223">
        <v>99565</v>
      </c>
      <c r="Q22" s="223">
        <v>273274</v>
      </c>
      <c r="R22" s="223">
        <v>430441</v>
      </c>
      <c r="S22" s="223">
        <v>123134</v>
      </c>
      <c r="T22" s="223">
        <v>307307</v>
      </c>
      <c r="U22" s="223">
        <v>543796</v>
      </c>
      <c r="V22" s="223">
        <v>169843</v>
      </c>
      <c r="W22" s="223">
        <v>373953</v>
      </c>
    </row>
    <row r="23" spans="1:23">
      <c r="A23" s="224" t="s">
        <v>296</v>
      </c>
      <c r="B23" s="222" t="s">
        <v>342</v>
      </c>
      <c r="C23" s="223">
        <v>18006</v>
      </c>
      <c r="D23" s="223">
        <v>3051</v>
      </c>
      <c r="E23" s="223">
        <v>14955</v>
      </c>
      <c r="F23" s="223">
        <v>29823</v>
      </c>
      <c r="G23" s="223">
        <v>4949</v>
      </c>
      <c r="H23" s="223">
        <v>24874</v>
      </c>
      <c r="I23" s="223">
        <v>48687</v>
      </c>
      <c r="J23" s="223">
        <v>7681</v>
      </c>
      <c r="K23" s="223">
        <v>41006</v>
      </c>
      <c r="L23" s="223">
        <v>71356</v>
      </c>
      <c r="M23" s="223">
        <v>11323</v>
      </c>
      <c r="N23" s="223">
        <v>60033</v>
      </c>
      <c r="O23" s="223">
        <v>106270</v>
      </c>
      <c r="P23" s="223">
        <v>19123</v>
      </c>
      <c r="Q23" s="223">
        <v>87147</v>
      </c>
      <c r="R23" s="223">
        <v>142788</v>
      </c>
      <c r="S23" s="223">
        <v>29049</v>
      </c>
      <c r="T23" s="223">
        <v>113739</v>
      </c>
      <c r="U23" s="223">
        <v>169446</v>
      </c>
      <c r="V23" s="223">
        <v>37724</v>
      </c>
      <c r="W23" s="223">
        <v>131722</v>
      </c>
    </row>
    <row r="24" spans="1:23">
      <c r="A24" s="224" t="s">
        <v>296</v>
      </c>
      <c r="B24" s="222" t="s">
        <v>343</v>
      </c>
      <c r="C24" s="223">
        <v>16024</v>
      </c>
      <c r="D24" s="223">
        <v>2757</v>
      </c>
      <c r="E24" s="223">
        <v>13267</v>
      </c>
      <c r="F24" s="223">
        <v>26498</v>
      </c>
      <c r="G24" s="223">
        <v>4534</v>
      </c>
      <c r="H24" s="223">
        <v>21964</v>
      </c>
      <c r="I24" s="223">
        <v>43437</v>
      </c>
      <c r="J24" s="223">
        <v>7054</v>
      </c>
      <c r="K24" s="223">
        <v>36383</v>
      </c>
      <c r="L24" s="223">
        <v>62983</v>
      </c>
      <c r="M24" s="223">
        <v>10363</v>
      </c>
      <c r="N24" s="223">
        <v>52620</v>
      </c>
      <c r="O24" s="223">
        <v>93965</v>
      </c>
      <c r="P24" s="223">
        <v>17682</v>
      </c>
      <c r="Q24" s="223">
        <v>76283</v>
      </c>
      <c r="R24" s="223">
        <v>124694</v>
      </c>
      <c r="S24" s="223">
        <v>26520</v>
      </c>
      <c r="T24" s="223">
        <v>98174</v>
      </c>
      <c r="U24" s="223">
        <v>145100</v>
      </c>
      <c r="V24" s="223">
        <v>33797</v>
      </c>
      <c r="W24" s="223">
        <v>111303</v>
      </c>
    </row>
    <row r="25" spans="1:23">
      <c r="A25" s="224" t="s">
        <v>296</v>
      </c>
      <c r="B25" s="222" t="s">
        <v>344</v>
      </c>
      <c r="C25" s="223">
        <v>1982</v>
      </c>
      <c r="D25" s="223">
        <v>294</v>
      </c>
      <c r="E25" s="223">
        <v>1688</v>
      </c>
      <c r="F25" s="223">
        <v>3325</v>
      </c>
      <c r="G25" s="223">
        <v>415</v>
      </c>
      <c r="H25" s="223">
        <v>2910</v>
      </c>
      <c r="I25" s="223">
        <v>5250</v>
      </c>
      <c r="J25" s="223">
        <v>627</v>
      </c>
      <c r="K25" s="223">
        <v>4623</v>
      </c>
      <c r="L25" s="223">
        <v>8373</v>
      </c>
      <c r="M25" s="223">
        <v>960</v>
      </c>
      <c r="N25" s="223">
        <v>7413</v>
      </c>
      <c r="O25" s="223">
        <v>12305</v>
      </c>
      <c r="P25" s="223">
        <v>1441</v>
      </c>
      <c r="Q25" s="223">
        <v>10864</v>
      </c>
      <c r="R25" s="223">
        <v>18094</v>
      </c>
      <c r="S25" s="223">
        <v>2529</v>
      </c>
      <c r="T25" s="223">
        <v>15565</v>
      </c>
      <c r="U25" s="223">
        <v>24346</v>
      </c>
      <c r="V25" s="223">
        <v>3927</v>
      </c>
      <c r="W25" s="223">
        <v>20419</v>
      </c>
    </row>
    <row r="26" spans="1:23">
      <c r="A26" s="222" t="s">
        <v>297</v>
      </c>
      <c r="B26" s="222" t="s">
        <v>322</v>
      </c>
      <c r="C26" s="223">
        <v>10050508</v>
      </c>
      <c r="D26" s="223">
        <v>4964202</v>
      </c>
      <c r="E26" s="223">
        <v>5086306</v>
      </c>
      <c r="F26" s="223">
        <v>9860372</v>
      </c>
      <c r="G26" s="223">
        <v>4828103</v>
      </c>
      <c r="H26" s="223">
        <v>5032269</v>
      </c>
      <c r="I26" s="223">
        <v>9761875</v>
      </c>
      <c r="J26" s="223">
        <v>4759106</v>
      </c>
      <c r="K26" s="223">
        <v>5002769</v>
      </c>
      <c r="L26" s="223">
        <v>9689738</v>
      </c>
      <c r="M26" s="223">
        <v>4708543</v>
      </c>
      <c r="N26" s="223">
        <v>4981195</v>
      </c>
      <c r="O26" s="223">
        <v>9564220</v>
      </c>
      <c r="P26" s="223">
        <v>4634833</v>
      </c>
      <c r="Q26" s="223">
        <v>4929387</v>
      </c>
      <c r="R26" s="223">
        <v>9382627</v>
      </c>
      <c r="S26" s="223">
        <v>4533516</v>
      </c>
      <c r="T26" s="223">
        <v>4849111</v>
      </c>
      <c r="U26" s="223">
        <v>9160269</v>
      </c>
      <c r="V26" s="223">
        <v>4415080</v>
      </c>
      <c r="W26" s="223">
        <v>4745189</v>
      </c>
    </row>
    <row r="27" spans="1:23">
      <c r="A27" s="224" t="s">
        <v>296</v>
      </c>
      <c r="B27" s="222" t="s">
        <v>323</v>
      </c>
      <c r="C27" s="223">
        <v>413259</v>
      </c>
      <c r="D27" s="223">
        <v>211409</v>
      </c>
      <c r="E27" s="223">
        <v>201850</v>
      </c>
      <c r="F27" s="223">
        <v>408764</v>
      </c>
      <c r="G27" s="223">
        <v>210956</v>
      </c>
      <c r="H27" s="223">
        <v>197808</v>
      </c>
      <c r="I27" s="223">
        <v>414288</v>
      </c>
      <c r="J27" s="223">
        <v>212857</v>
      </c>
      <c r="K27" s="223">
        <v>201431</v>
      </c>
      <c r="L27" s="223">
        <v>398424</v>
      </c>
      <c r="M27" s="223">
        <v>204392</v>
      </c>
      <c r="N27" s="223">
        <v>194032</v>
      </c>
      <c r="O27" s="223">
        <v>371751</v>
      </c>
      <c r="P27" s="223">
        <v>190402</v>
      </c>
      <c r="Q27" s="223">
        <v>181349</v>
      </c>
      <c r="R27" s="223">
        <v>331368</v>
      </c>
      <c r="S27" s="223">
        <v>169713</v>
      </c>
      <c r="T27" s="223">
        <v>161655</v>
      </c>
      <c r="U27" s="223">
        <v>291152</v>
      </c>
      <c r="V27" s="223">
        <v>149113</v>
      </c>
      <c r="W27" s="223">
        <v>142039</v>
      </c>
    </row>
    <row r="28" spans="1:23">
      <c r="A28" s="224" t="s">
        <v>296</v>
      </c>
      <c r="B28" s="222" t="s">
        <v>324</v>
      </c>
      <c r="C28" s="223">
        <v>433972</v>
      </c>
      <c r="D28" s="223">
        <v>224229</v>
      </c>
      <c r="E28" s="223">
        <v>209743</v>
      </c>
      <c r="F28" s="223">
        <v>368074</v>
      </c>
      <c r="G28" s="223">
        <v>188630</v>
      </c>
      <c r="H28" s="223">
        <v>179444</v>
      </c>
      <c r="I28" s="223">
        <v>366501</v>
      </c>
      <c r="J28" s="223">
        <v>189407</v>
      </c>
      <c r="K28" s="223">
        <v>177094</v>
      </c>
      <c r="L28" s="223">
        <v>369291</v>
      </c>
      <c r="M28" s="223">
        <v>189930</v>
      </c>
      <c r="N28" s="223">
        <v>179361</v>
      </c>
      <c r="O28" s="223">
        <v>358432</v>
      </c>
      <c r="P28" s="223">
        <v>184062</v>
      </c>
      <c r="Q28" s="223">
        <v>174370</v>
      </c>
      <c r="R28" s="223">
        <v>336868</v>
      </c>
      <c r="S28" s="223">
        <v>172712</v>
      </c>
      <c r="T28" s="223">
        <v>164156</v>
      </c>
      <c r="U28" s="223">
        <v>301885</v>
      </c>
      <c r="V28" s="223">
        <v>154773</v>
      </c>
      <c r="W28" s="223">
        <v>147112</v>
      </c>
    </row>
    <row r="29" spans="1:23">
      <c r="A29" s="224" t="s">
        <v>296</v>
      </c>
      <c r="B29" s="222" t="s">
        <v>325</v>
      </c>
      <c r="C29" s="223">
        <v>554787</v>
      </c>
      <c r="D29" s="223">
        <v>290295</v>
      </c>
      <c r="E29" s="223">
        <v>264492</v>
      </c>
      <c r="F29" s="223">
        <v>413131</v>
      </c>
      <c r="G29" s="223">
        <v>213393</v>
      </c>
      <c r="H29" s="223">
        <v>199738</v>
      </c>
      <c r="I29" s="223">
        <v>356675</v>
      </c>
      <c r="J29" s="223">
        <v>182841</v>
      </c>
      <c r="K29" s="223">
        <v>173834</v>
      </c>
      <c r="L29" s="223">
        <v>358192</v>
      </c>
      <c r="M29" s="223">
        <v>185090</v>
      </c>
      <c r="N29" s="223">
        <v>173102</v>
      </c>
      <c r="O29" s="223">
        <v>358783</v>
      </c>
      <c r="P29" s="223">
        <v>184417</v>
      </c>
      <c r="Q29" s="223">
        <v>174366</v>
      </c>
      <c r="R29" s="223">
        <v>350002</v>
      </c>
      <c r="S29" s="223">
        <v>179607</v>
      </c>
      <c r="T29" s="223">
        <v>170395</v>
      </c>
      <c r="U29" s="223">
        <v>330068</v>
      </c>
      <c r="V29" s="223">
        <v>169088</v>
      </c>
      <c r="W29" s="223">
        <v>160980</v>
      </c>
    </row>
    <row r="30" spans="1:23">
      <c r="A30" s="224" t="s">
        <v>296</v>
      </c>
      <c r="B30" s="222" t="s">
        <v>326</v>
      </c>
      <c r="C30" s="223">
        <v>649685</v>
      </c>
      <c r="D30" s="223">
        <v>339663</v>
      </c>
      <c r="E30" s="223">
        <v>310022</v>
      </c>
      <c r="F30" s="223">
        <v>544099</v>
      </c>
      <c r="G30" s="223">
        <v>282701</v>
      </c>
      <c r="H30" s="223">
        <v>261398</v>
      </c>
      <c r="I30" s="223">
        <v>412925</v>
      </c>
      <c r="J30" s="223">
        <v>212066</v>
      </c>
      <c r="K30" s="223">
        <v>200859</v>
      </c>
      <c r="L30" s="223">
        <v>359392</v>
      </c>
      <c r="M30" s="223">
        <v>183174</v>
      </c>
      <c r="N30" s="223">
        <v>176218</v>
      </c>
      <c r="O30" s="223">
        <v>363123</v>
      </c>
      <c r="P30" s="223">
        <v>186503</v>
      </c>
      <c r="Q30" s="223">
        <v>176620</v>
      </c>
      <c r="R30" s="223">
        <v>361500</v>
      </c>
      <c r="S30" s="223">
        <v>184657</v>
      </c>
      <c r="T30" s="223">
        <v>176843</v>
      </c>
      <c r="U30" s="223">
        <v>354036</v>
      </c>
      <c r="V30" s="223">
        <v>180539</v>
      </c>
      <c r="W30" s="223">
        <v>173497</v>
      </c>
    </row>
    <row r="31" spans="1:23">
      <c r="A31" s="224" t="s">
        <v>296</v>
      </c>
      <c r="B31" s="222" t="s">
        <v>327</v>
      </c>
      <c r="C31" s="223">
        <v>721378</v>
      </c>
      <c r="D31" s="223">
        <v>356125</v>
      </c>
      <c r="E31" s="223">
        <v>365253</v>
      </c>
      <c r="F31" s="223">
        <v>694994</v>
      </c>
      <c r="G31" s="223">
        <v>349680</v>
      </c>
      <c r="H31" s="223">
        <v>345314</v>
      </c>
      <c r="I31" s="223">
        <v>598899</v>
      </c>
      <c r="J31" s="223">
        <v>301858</v>
      </c>
      <c r="K31" s="223">
        <v>297041</v>
      </c>
      <c r="L31" s="223">
        <v>461536</v>
      </c>
      <c r="M31" s="223">
        <v>229587</v>
      </c>
      <c r="N31" s="223">
        <v>231949</v>
      </c>
      <c r="O31" s="223">
        <v>404320</v>
      </c>
      <c r="P31" s="223">
        <v>199483</v>
      </c>
      <c r="Q31" s="223">
        <v>204837</v>
      </c>
      <c r="R31" s="223">
        <v>412071</v>
      </c>
      <c r="S31" s="223">
        <v>204788</v>
      </c>
      <c r="T31" s="223">
        <v>207283</v>
      </c>
      <c r="U31" s="223">
        <v>404977</v>
      </c>
      <c r="V31" s="223">
        <v>200345</v>
      </c>
      <c r="W31" s="223">
        <v>204632</v>
      </c>
    </row>
    <row r="32" spans="1:23">
      <c r="A32" s="224" t="s">
        <v>296</v>
      </c>
      <c r="B32" s="222" t="s">
        <v>328</v>
      </c>
      <c r="C32" s="223">
        <v>950323</v>
      </c>
      <c r="D32" s="223">
        <v>466642</v>
      </c>
      <c r="E32" s="223">
        <v>483681</v>
      </c>
      <c r="F32" s="223">
        <v>816725</v>
      </c>
      <c r="G32" s="223">
        <v>398056</v>
      </c>
      <c r="H32" s="223">
        <v>418669</v>
      </c>
      <c r="I32" s="223">
        <v>816255</v>
      </c>
      <c r="J32" s="223">
        <v>411055</v>
      </c>
      <c r="K32" s="223">
        <v>405200</v>
      </c>
      <c r="L32" s="223">
        <v>730334</v>
      </c>
      <c r="M32" s="223">
        <v>365261</v>
      </c>
      <c r="N32" s="223">
        <v>365073</v>
      </c>
      <c r="O32" s="223">
        <v>565892</v>
      </c>
      <c r="P32" s="223">
        <v>279594</v>
      </c>
      <c r="Q32" s="223">
        <v>286298</v>
      </c>
      <c r="R32" s="223">
        <v>502993</v>
      </c>
      <c r="S32" s="223">
        <v>245467</v>
      </c>
      <c r="T32" s="223">
        <v>257526</v>
      </c>
      <c r="U32" s="223">
        <v>513849</v>
      </c>
      <c r="V32" s="223">
        <v>252568</v>
      </c>
      <c r="W32" s="223">
        <v>261281</v>
      </c>
    </row>
    <row r="33" spans="1:23">
      <c r="A33" s="224" t="s">
        <v>296</v>
      </c>
      <c r="B33" s="222" t="s">
        <v>329</v>
      </c>
      <c r="C33" s="223">
        <v>897857</v>
      </c>
      <c r="D33" s="223">
        <v>453334</v>
      </c>
      <c r="E33" s="223">
        <v>444523</v>
      </c>
      <c r="F33" s="223">
        <v>891617</v>
      </c>
      <c r="G33" s="223">
        <v>446683</v>
      </c>
      <c r="H33" s="223">
        <v>444934</v>
      </c>
      <c r="I33" s="223">
        <v>770461</v>
      </c>
      <c r="J33" s="223">
        <v>389732</v>
      </c>
      <c r="K33" s="223">
        <v>380729</v>
      </c>
      <c r="L33" s="223">
        <v>803326</v>
      </c>
      <c r="M33" s="223">
        <v>417622</v>
      </c>
      <c r="N33" s="223">
        <v>385704</v>
      </c>
      <c r="O33" s="223">
        <v>726762</v>
      </c>
      <c r="P33" s="223">
        <v>373933</v>
      </c>
      <c r="Q33" s="223">
        <v>352829</v>
      </c>
      <c r="R33" s="223">
        <v>562571</v>
      </c>
      <c r="S33" s="223">
        <v>285936</v>
      </c>
      <c r="T33" s="223">
        <v>276635</v>
      </c>
      <c r="U33" s="223">
        <v>506523</v>
      </c>
      <c r="V33" s="223">
        <v>254851</v>
      </c>
      <c r="W33" s="223">
        <v>251672</v>
      </c>
    </row>
    <row r="34" spans="1:23">
      <c r="A34" s="224" t="s">
        <v>296</v>
      </c>
      <c r="B34" s="222" t="s">
        <v>330</v>
      </c>
      <c r="C34" s="223">
        <v>892662</v>
      </c>
      <c r="D34" s="223">
        <v>456948</v>
      </c>
      <c r="E34" s="223">
        <v>435714</v>
      </c>
      <c r="F34" s="223">
        <v>785654</v>
      </c>
      <c r="G34" s="223">
        <v>393559</v>
      </c>
      <c r="H34" s="223">
        <v>392095</v>
      </c>
      <c r="I34" s="223">
        <v>782386</v>
      </c>
      <c r="J34" s="223">
        <v>391772</v>
      </c>
      <c r="K34" s="223">
        <v>390614</v>
      </c>
      <c r="L34" s="223">
        <v>674707</v>
      </c>
      <c r="M34" s="223">
        <v>342567</v>
      </c>
      <c r="N34" s="223">
        <v>332140</v>
      </c>
      <c r="O34" s="223">
        <v>715062</v>
      </c>
      <c r="P34" s="223">
        <v>372694</v>
      </c>
      <c r="Q34" s="223">
        <v>342368</v>
      </c>
      <c r="R34" s="223">
        <v>649907</v>
      </c>
      <c r="S34" s="223">
        <v>334825</v>
      </c>
      <c r="T34" s="223">
        <v>315082</v>
      </c>
      <c r="U34" s="223">
        <v>503661</v>
      </c>
      <c r="V34" s="223">
        <v>256404</v>
      </c>
      <c r="W34" s="223">
        <v>247257</v>
      </c>
    </row>
    <row r="35" spans="1:23">
      <c r="A35" s="224" t="s">
        <v>296</v>
      </c>
      <c r="B35" s="222" t="s">
        <v>331</v>
      </c>
      <c r="C35" s="223">
        <v>832079</v>
      </c>
      <c r="D35" s="223">
        <v>416111</v>
      </c>
      <c r="E35" s="223">
        <v>415968</v>
      </c>
      <c r="F35" s="223">
        <v>818373</v>
      </c>
      <c r="G35" s="223">
        <v>409395</v>
      </c>
      <c r="H35" s="223">
        <v>408978</v>
      </c>
      <c r="I35" s="223">
        <v>725633</v>
      </c>
      <c r="J35" s="223">
        <v>356303</v>
      </c>
      <c r="K35" s="223">
        <v>369330</v>
      </c>
      <c r="L35" s="223">
        <v>722644</v>
      </c>
      <c r="M35" s="223">
        <v>355740</v>
      </c>
      <c r="N35" s="223">
        <v>366904</v>
      </c>
      <c r="O35" s="223">
        <v>621875</v>
      </c>
      <c r="P35" s="223">
        <v>311216</v>
      </c>
      <c r="Q35" s="223">
        <v>310659</v>
      </c>
      <c r="R35" s="223">
        <v>664261</v>
      </c>
      <c r="S35" s="223">
        <v>341408</v>
      </c>
      <c r="T35" s="223">
        <v>322853</v>
      </c>
      <c r="U35" s="223">
        <v>605583</v>
      </c>
      <c r="V35" s="223">
        <v>307418</v>
      </c>
      <c r="W35" s="223">
        <v>298165</v>
      </c>
    </row>
    <row r="36" spans="1:23">
      <c r="A36" s="224" t="s">
        <v>296</v>
      </c>
      <c r="B36" s="222" t="s">
        <v>332</v>
      </c>
      <c r="C36" s="223">
        <v>846770</v>
      </c>
      <c r="D36" s="223">
        <v>415933</v>
      </c>
      <c r="E36" s="223">
        <v>430837</v>
      </c>
      <c r="F36" s="223">
        <v>790693</v>
      </c>
      <c r="G36" s="223">
        <v>387990</v>
      </c>
      <c r="H36" s="223">
        <v>402703</v>
      </c>
      <c r="I36" s="223">
        <v>783378</v>
      </c>
      <c r="J36" s="223">
        <v>384595</v>
      </c>
      <c r="K36" s="223">
        <v>398783</v>
      </c>
      <c r="L36" s="223">
        <v>698934</v>
      </c>
      <c r="M36" s="223">
        <v>337922</v>
      </c>
      <c r="N36" s="223">
        <v>361012</v>
      </c>
      <c r="O36" s="223">
        <v>695979</v>
      </c>
      <c r="P36" s="223">
        <v>338163</v>
      </c>
      <c r="Q36" s="223">
        <v>357816</v>
      </c>
      <c r="R36" s="223">
        <v>598247</v>
      </c>
      <c r="S36" s="223">
        <v>296094</v>
      </c>
      <c r="T36" s="223">
        <v>302153</v>
      </c>
      <c r="U36" s="223">
        <v>642296</v>
      </c>
      <c r="V36" s="223">
        <v>326658</v>
      </c>
      <c r="W36" s="223">
        <v>315638</v>
      </c>
    </row>
    <row r="37" spans="1:23">
      <c r="A37" s="224" t="s">
        <v>296</v>
      </c>
      <c r="B37" s="222" t="s">
        <v>333</v>
      </c>
      <c r="C37" s="223">
        <v>821938</v>
      </c>
      <c r="D37" s="223">
        <v>395884</v>
      </c>
      <c r="E37" s="223">
        <v>426054</v>
      </c>
      <c r="F37" s="223">
        <v>806445</v>
      </c>
      <c r="G37" s="223">
        <v>389343</v>
      </c>
      <c r="H37" s="223">
        <v>417102</v>
      </c>
      <c r="I37" s="223">
        <v>765430</v>
      </c>
      <c r="J37" s="223">
        <v>369681</v>
      </c>
      <c r="K37" s="223">
        <v>395749</v>
      </c>
      <c r="L37" s="223">
        <v>762419</v>
      </c>
      <c r="M37" s="223">
        <v>368648</v>
      </c>
      <c r="N37" s="223">
        <v>393771</v>
      </c>
      <c r="O37" s="223">
        <v>683561</v>
      </c>
      <c r="P37" s="223">
        <v>326411</v>
      </c>
      <c r="Q37" s="223">
        <v>357150</v>
      </c>
      <c r="R37" s="223">
        <v>680561</v>
      </c>
      <c r="S37" s="223">
        <v>327290</v>
      </c>
      <c r="T37" s="223">
        <v>353271</v>
      </c>
      <c r="U37" s="223">
        <v>584596</v>
      </c>
      <c r="V37" s="223">
        <v>286960</v>
      </c>
      <c r="W37" s="223">
        <v>297636</v>
      </c>
    </row>
    <row r="38" spans="1:23">
      <c r="A38" s="224" t="s">
        <v>296</v>
      </c>
      <c r="B38" s="222" t="s">
        <v>334</v>
      </c>
      <c r="C38" s="223">
        <v>613541</v>
      </c>
      <c r="D38" s="223">
        <v>294861</v>
      </c>
      <c r="E38" s="223">
        <v>318680</v>
      </c>
      <c r="F38" s="223">
        <v>771467</v>
      </c>
      <c r="G38" s="223">
        <v>367702</v>
      </c>
      <c r="H38" s="223">
        <v>403765</v>
      </c>
      <c r="I38" s="223">
        <v>776159</v>
      </c>
      <c r="J38" s="223">
        <v>370870</v>
      </c>
      <c r="K38" s="223">
        <v>405289</v>
      </c>
      <c r="L38" s="223">
        <v>748384</v>
      </c>
      <c r="M38" s="223">
        <v>357063</v>
      </c>
      <c r="N38" s="223">
        <v>391321</v>
      </c>
      <c r="O38" s="223">
        <v>749286</v>
      </c>
      <c r="P38" s="223">
        <v>358283</v>
      </c>
      <c r="Q38" s="223">
        <v>391003</v>
      </c>
      <c r="R38" s="223">
        <v>674791</v>
      </c>
      <c r="S38" s="223">
        <v>319476</v>
      </c>
      <c r="T38" s="223">
        <v>355315</v>
      </c>
      <c r="U38" s="223">
        <v>672130</v>
      </c>
      <c r="V38" s="223">
        <v>321214</v>
      </c>
      <c r="W38" s="223">
        <v>350916</v>
      </c>
    </row>
    <row r="39" spans="1:23">
      <c r="A39" s="224" t="s">
        <v>296</v>
      </c>
      <c r="B39" s="222" t="s">
        <v>335</v>
      </c>
      <c r="C39" s="223">
        <v>483205</v>
      </c>
      <c r="D39" s="223">
        <v>232552</v>
      </c>
      <c r="E39" s="223">
        <v>250653</v>
      </c>
      <c r="F39" s="223">
        <v>562904</v>
      </c>
      <c r="G39" s="223">
        <v>267610</v>
      </c>
      <c r="H39" s="223">
        <v>295294</v>
      </c>
      <c r="I39" s="223">
        <v>723948</v>
      </c>
      <c r="J39" s="223">
        <v>342864</v>
      </c>
      <c r="K39" s="223">
        <v>381084</v>
      </c>
      <c r="L39" s="223">
        <v>749217</v>
      </c>
      <c r="M39" s="223">
        <v>355895</v>
      </c>
      <c r="N39" s="223">
        <v>393322</v>
      </c>
      <c r="O39" s="223">
        <v>731990</v>
      </c>
      <c r="P39" s="223">
        <v>346905</v>
      </c>
      <c r="Q39" s="223">
        <v>385085</v>
      </c>
      <c r="R39" s="223">
        <v>735966</v>
      </c>
      <c r="S39" s="223">
        <v>350006</v>
      </c>
      <c r="T39" s="223">
        <v>385960</v>
      </c>
      <c r="U39" s="223">
        <v>665618</v>
      </c>
      <c r="V39" s="223">
        <v>314263</v>
      </c>
      <c r="W39" s="223">
        <v>351355</v>
      </c>
    </row>
    <row r="40" spans="1:23">
      <c r="A40" s="224" t="s">
        <v>296</v>
      </c>
      <c r="B40" s="222" t="s">
        <v>336</v>
      </c>
      <c r="C40" s="223">
        <v>370387</v>
      </c>
      <c r="D40" s="223">
        <v>180011</v>
      </c>
      <c r="E40" s="223">
        <v>190376</v>
      </c>
      <c r="F40" s="223">
        <v>435405</v>
      </c>
      <c r="G40" s="223">
        <v>205957</v>
      </c>
      <c r="H40" s="223">
        <v>229448</v>
      </c>
      <c r="I40" s="223">
        <v>515431</v>
      </c>
      <c r="J40" s="223">
        <v>241835</v>
      </c>
      <c r="K40" s="223">
        <v>273596</v>
      </c>
      <c r="L40" s="223">
        <v>679219</v>
      </c>
      <c r="M40" s="223">
        <v>319318</v>
      </c>
      <c r="N40" s="223">
        <v>359901</v>
      </c>
      <c r="O40" s="223">
        <v>718449</v>
      </c>
      <c r="P40" s="223">
        <v>339290</v>
      </c>
      <c r="Q40" s="223">
        <v>379159</v>
      </c>
      <c r="R40" s="223">
        <v>709658</v>
      </c>
      <c r="S40" s="223">
        <v>334444</v>
      </c>
      <c r="T40" s="223">
        <v>375214</v>
      </c>
      <c r="U40" s="223">
        <v>716356</v>
      </c>
      <c r="V40" s="223">
        <v>339344</v>
      </c>
      <c r="W40" s="223">
        <v>377012</v>
      </c>
    </row>
    <row r="41" spans="1:23">
      <c r="A41" s="224" t="s">
        <v>296</v>
      </c>
      <c r="B41" s="222" t="s">
        <v>337</v>
      </c>
      <c r="C41" s="223">
        <v>262623</v>
      </c>
      <c r="D41" s="223">
        <v>121248</v>
      </c>
      <c r="E41" s="223">
        <v>141375</v>
      </c>
      <c r="F41" s="223">
        <v>324938</v>
      </c>
      <c r="G41" s="223">
        <v>152466</v>
      </c>
      <c r="H41" s="223">
        <v>172472</v>
      </c>
      <c r="I41" s="223">
        <v>383242</v>
      </c>
      <c r="J41" s="223">
        <v>177069</v>
      </c>
      <c r="K41" s="223">
        <v>206173</v>
      </c>
      <c r="L41" s="223">
        <v>462485</v>
      </c>
      <c r="M41" s="223">
        <v>213287</v>
      </c>
      <c r="N41" s="223">
        <v>249198</v>
      </c>
      <c r="O41" s="223">
        <v>621471</v>
      </c>
      <c r="P41" s="223">
        <v>288925</v>
      </c>
      <c r="Q41" s="223">
        <v>332546</v>
      </c>
      <c r="R41" s="223">
        <v>668467</v>
      </c>
      <c r="S41" s="223">
        <v>312991</v>
      </c>
      <c r="T41" s="223">
        <v>355476</v>
      </c>
      <c r="U41" s="223">
        <v>667205</v>
      </c>
      <c r="V41" s="223">
        <v>312277</v>
      </c>
      <c r="W41" s="223">
        <v>354928</v>
      </c>
    </row>
    <row r="42" spans="1:23">
      <c r="A42" s="224" t="s">
        <v>296</v>
      </c>
      <c r="B42" s="222" t="s">
        <v>338</v>
      </c>
      <c r="C42" s="223">
        <v>161136</v>
      </c>
      <c r="D42" s="223">
        <v>64995</v>
      </c>
      <c r="E42" s="223">
        <v>96141</v>
      </c>
      <c r="F42" s="223">
        <v>221465</v>
      </c>
      <c r="G42" s="223">
        <v>96654</v>
      </c>
      <c r="H42" s="223">
        <v>124811</v>
      </c>
      <c r="I42" s="223">
        <v>271233</v>
      </c>
      <c r="J42" s="223">
        <v>120553</v>
      </c>
      <c r="K42" s="223">
        <v>150680</v>
      </c>
      <c r="L42" s="223">
        <v>322287</v>
      </c>
      <c r="M42" s="223">
        <v>143062</v>
      </c>
      <c r="N42" s="223">
        <v>179225</v>
      </c>
      <c r="O42" s="223">
        <v>397285</v>
      </c>
      <c r="P42" s="223">
        <v>177306</v>
      </c>
      <c r="Q42" s="223">
        <v>219979</v>
      </c>
      <c r="R42" s="223">
        <v>543771</v>
      </c>
      <c r="S42" s="223">
        <v>246219</v>
      </c>
      <c r="T42" s="223">
        <v>297552</v>
      </c>
      <c r="U42" s="223">
        <v>594519</v>
      </c>
      <c r="V42" s="223">
        <v>272000</v>
      </c>
      <c r="W42" s="223">
        <v>322519</v>
      </c>
    </row>
    <row r="43" spans="1:23">
      <c r="A43" s="224" t="s">
        <v>296</v>
      </c>
      <c r="B43" s="222" t="s">
        <v>339</v>
      </c>
      <c r="C43" s="223">
        <v>87391</v>
      </c>
      <c r="D43" s="223">
        <v>28642</v>
      </c>
      <c r="E43" s="223">
        <v>58749</v>
      </c>
      <c r="F43" s="223">
        <v>124575</v>
      </c>
      <c r="G43" s="223">
        <v>45853</v>
      </c>
      <c r="H43" s="223">
        <v>78722</v>
      </c>
      <c r="I43" s="223">
        <v>172999</v>
      </c>
      <c r="J43" s="223">
        <v>68590</v>
      </c>
      <c r="K43" s="223">
        <v>104409</v>
      </c>
      <c r="L43" s="223">
        <v>210307</v>
      </c>
      <c r="M43" s="223">
        <v>85773</v>
      </c>
      <c r="N43" s="223">
        <v>124534</v>
      </c>
      <c r="O43" s="223">
        <v>252760</v>
      </c>
      <c r="P43" s="223">
        <v>104813</v>
      </c>
      <c r="Q43" s="223">
        <v>147947</v>
      </c>
      <c r="R43" s="223">
        <v>319621</v>
      </c>
      <c r="S43" s="223">
        <v>134510</v>
      </c>
      <c r="T43" s="223">
        <v>185111</v>
      </c>
      <c r="U43" s="223">
        <v>446536</v>
      </c>
      <c r="V43" s="223">
        <v>192107</v>
      </c>
      <c r="W43" s="223">
        <v>254429</v>
      </c>
    </row>
    <row r="44" spans="1:23">
      <c r="A44" s="224" t="s">
        <v>296</v>
      </c>
      <c r="B44" s="222" t="s">
        <v>340</v>
      </c>
      <c r="C44" s="223">
        <v>41644</v>
      </c>
      <c r="D44" s="223">
        <v>11715</v>
      </c>
      <c r="E44" s="223">
        <v>29929</v>
      </c>
      <c r="F44" s="223">
        <v>56605</v>
      </c>
      <c r="G44" s="223">
        <v>16151</v>
      </c>
      <c r="H44" s="223">
        <v>40454</v>
      </c>
      <c r="I44" s="223">
        <v>86200</v>
      </c>
      <c r="J44" s="223">
        <v>26829</v>
      </c>
      <c r="K44" s="223">
        <v>59371</v>
      </c>
      <c r="L44" s="223">
        <v>118487</v>
      </c>
      <c r="M44" s="223">
        <v>40379</v>
      </c>
      <c r="N44" s="223">
        <v>78108</v>
      </c>
      <c r="O44" s="223">
        <v>143320</v>
      </c>
      <c r="P44" s="223">
        <v>50944</v>
      </c>
      <c r="Q44" s="223">
        <v>92376</v>
      </c>
      <c r="R44" s="223">
        <v>175178</v>
      </c>
      <c r="S44" s="223">
        <v>64814</v>
      </c>
      <c r="T44" s="223">
        <v>110364</v>
      </c>
      <c r="U44" s="223">
        <v>228719</v>
      </c>
      <c r="V44" s="223">
        <v>86975</v>
      </c>
      <c r="W44" s="223">
        <v>141744</v>
      </c>
    </row>
    <row r="45" spans="1:23">
      <c r="A45" s="224" t="s">
        <v>296</v>
      </c>
      <c r="B45" s="222" t="s">
        <v>341</v>
      </c>
      <c r="C45" s="223">
        <v>12972</v>
      </c>
      <c r="D45" s="223">
        <v>3068</v>
      </c>
      <c r="E45" s="223">
        <v>9904</v>
      </c>
      <c r="F45" s="223">
        <v>19994</v>
      </c>
      <c r="G45" s="223">
        <v>4603</v>
      </c>
      <c r="H45" s="223">
        <v>15391</v>
      </c>
      <c r="I45" s="223">
        <v>31181</v>
      </c>
      <c r="J45" s="223">
        <v>6980</v>
      </c>
      <c r="K45" s="223">
        <v>24201</v>
      </c>
      <c r="L45" s="223">
        <v>46932</v>
      </c>
      <c r="M45" s="223">
        <v>11755</v>
      </c>
      <c r="N45" s="223">
        <v>35177</v>
      </c>
      <c r="O45" s="223">
        <v>64274</v>
      </c>
      <c r="P45" s="223">
        <v>17935</v>
      </c>
      <c r="Q45" s="223">
        <v>46339</v>
      </c>
      <c r="R45" s="223">
        <v>77452</v>
      </c>
      <c r="S45" s="223">
        <v>22963</v>
      </c>
      <c r="T45" s="223">
        <v>54489</v>
      </c>
      <c r="U45" s="223">
        <v>97027</v>
      </c>
      <c r="V45" s="223">
        <v>30755</v>
      </c>
      <c r="W45" s="223">
        <v>66272</v>
      </c>
    </row>
    <row r="46" spans="1:23">
      <c r="A46" s="224" t="s">
        <v>296</v>
      </c>
      <c r="B46" s="222" t="s">
        <v>342</v>
      </c>
      <c r="C46" s="223">
        <v>2899</v>
      </c>
      <c r="D46" s="223">
        <v>537</v>
      </c>
      <c r="E46" s="223">
        <v>2362</v>
      </c>
      <c r="F46" s="223">
        <v>4450</v>
      </c>
      <c r="G46" s="223">
        <v>721</v>
      </c>
      <c r="H46" s="223">
        <v>3729</v>
      </c>
      <c r="I46" s="223">
        <v>8651</v>
      </c>
      <c r="J46" s="223">
        <v>1349</v>
      </c>
      <c r="K46" s="223">
        <v>7302</v>
      </c>
      <c r="L46" s="223">
        <v>13221</v>
      </c>
      <c r="M46" s="223">
        <v>2078</v>
      </c>
      <c r="N46" s="223">
        <v>11143</v>
      </c>
      <c r="O46" s="223">
        <v>19845</v>
      </c>
      <c r="P46" s="223">
        <v>3554</v>
      </c>
      <c r="Q46" s="223">
        <v>16291</v>
      </c>
      <c r="R46" s="223">
        <v>27374</v>
      </c>
      <c r="S46" s="223">
        <v>5596</v>
      </c>
      <c r="T46" s="223">
        <v>21778</v>
      </c>
      <c r="U46" s="223">
        <v>33533</v>
      </c>
      <c r="V46" s="223">
        <v>7428</v>
      </c>
      <c r="W46" s="223">
        <v>26105</v>
      </c>
    </row>
    <row r="47" spans="1:23">
      <c r="A47" s="224" t="s">
        <v>296</v>
      </c>
      <c r="B47" s="222" t="s">
        <v>343</v>
      </c>
      <c r="C47" s="223">
        <v>2595</v>
      </c>
      <c r="D47" s="223">
        <v>482</v>
      </c>
      <c r="E47" s="223">
        <v>2113</v>
      </c>
      <c r="F47" s="223" t="s">
        <v>305</v>
      </c>
      <c r="G47" s="223" t="s">
        <v>305</v>
      </c>
      <c r="H47" s="223" t="s">
        <v>305</v>
      </c>
      <c r="I47" s="223" t="s">
        <v>305</v>
      </c>
      <c r="J47" s="223" t="s">
        <v>305</v>
      </c>
      <c r="K47" s="223" t="s">
        <v>305</v>
      </c>
      <c r="L47" s="223" t="s">
        <v>305</v>
      </c>
      <c r="M47" s="223" t="s">
        <v>305</v>
      </c>
      <c r="N47" s="223" t="s">
        <v>305</v>
      </c>
      <c r="O47" s="223" t="s">
        <v>305</v>
      </c>
      <c r="P47" s="223" t="s">
        <v>305</v>
      </c>
      <c r="Q47" s="223" t="s">
        <v>305</v>
      </c>
      <c r="R47" s="223" t="s">
        <v>305</v>
      </c>
      <c r="S47" s="223" t="s">
        <v>305</v>
      </c>
      <c r="T47" s="223" t="s">
        <v>305</v>
      </c>
      <c r="U47" s="223" t="s">
        <v>305</v>
      </c>
      <c r="V47" s="223" t="s">
        <v>305</v>
      </c>
      <c r="W47" s="223" t="s">
        <v>305</v>
      </c>
    </row>
    <row r="48" spans="1:23">
      <c r="A48" s="224" t="s">
        <v>296</v>
      </c>
      <c r="B48" s="222" t="s">
        <v>344</v>
      </c>
      <c r="C48" s="223">
        <v>304</v>
      </c>
      <c r="D48" s="223">
        <v>55</v>
      </c>
      <c r="E48" s="223">
        <v>249</v>
      </c>
      <c r="F48" s="223">
        <v>460</v>
      </c>
      <c r="G48" s="223">
        <v>66</v>
      </c>
      <c r="H48" s="223">
        <v>394</v>
      </c>
      <c r="I48" s="223">
        <v>994</v>
      </c>
      <c r="J48" s="223">
        <v>112</v>
      </c>
      <c r="K48" s="223">
        <v>882</v>
      </c>
      <c r="L48" s="223">
        <v>1673</v>
      </c>
      <c r="M48" s="223">
        <v>184</v>
      </c>
      <c r="N48" s="223">
        <v>1489</v>
      </c>
      <c r="O48" s="223">
        <v>2504</v>
      </c>
      <c r="P48" s="223">
        <v>280</v>
      </c>
      <c r="Q48" s="223">
        <v>2224</v>
      </c>
      <c r="R48" s="223">
        <v>3688</v>
      </c>
      <c r="S48" s="223">
        <v>494</v>
      </c>
      <c r="T48" s="223">
        <v>3194</v>
      </c>
      <c r="U48" s="223">
        <v>5064</v>
      </c>
      <c r="V48" s="223">
        <v>790</v>
      </c>
      <c r="W48" s="223">
        <v>4274</v>
      </c>
    </row>
    <row r="49" spans="1:23">
      <c r="A49" s="222" t="s">
        <v>298</v>
      </c>
      <c r="B49" s="222" t="s">
        <v>322</v>
      </c>
      <c r="C49" s="223">
        <v>3466333</v>
      </c>
      <c r="D49" s="223">
        <v>1711146</v>
      </c>
      <c r="E49" s="223">
        <v>1755187</v>
      </c>
      <c r="F49" s="223">
        <v>3400069</v>
      </c>
      <c r="G49" s="223">
        <v>1669381</v>
      </c>
      <c r="H49" s="223">
        <v>1730688</v>
      </c>
      <c r="I49" s="223">
        <v>3341312</v>
      </c>
      <c r="J49" s="223">
        <v>1633456</v>
      </c>
      <c r="K49" s="223">
        <v>1707856</v>
      </c>
      <c r="L49" s="223">
        <v>3278759</v>
      </c>
      <c r="M49" s="223">
        <v>1596361</v>
      </c>
      <c r="N49" s="223">
        <v>1682398</v>
      </c>
      <c r="O49" s="223">
        <v>3210454</v>
      </c>
      <c r="P49" s="223">
        <v>1558494</v>
      </c>
      <c r="Q49" s="223">
        <v>1651960</v>
      </c>
      <c r="R49" s="223">
        <v>3129019</v>
      </c>
      <c r="S49" s="223">
        <v>1515946</v>
      </c>
      <c r="T49" s="223">
        <v>1613073</v>
      </c>
      <c r="U49" s="223">
        <v>3026016</v>
      </c>
      <c r="V49" s="223">
        <v>1463993</v>
      </c>
      <c r="W49" s="223">
        <v>1562023</v>
      </c>
    </row>
    <row r="50" spans="1:23">
      <c r="A50" s="224" t="s">
        <v>296</v>
      </c>
      <c r="B50" s="222" t="s">
        <v>323</v>
      </c>
      <c r="C50" s="223">
        <v>127871</v>
      </c>
      <c r="D50" s="223">
        <v>65919</v>
      </c>
      <c r="E50" s="223">
        <v>61952</v>
      </c>
      <c r="F50" s="223">
        <v>130954</v>
      </c>
      <c r="G50" s="223">
        <v>67590</v>
      </c>
      <c r="H50" s="223">
        <v>63364</v>
      </c>
      <c r="I50" s="223">
        <v>116024</v>
      </c>
      <c r="J50" s="223">
        <v>59604</v>
      </c>
      <c r="K50" s="223">
        <v>56420</v>
      </c>
      <c r="L50" s="223">
        <v>110897</v>
      </c>
      <c r="M50" s="223">
        <v>56878</v>
      </c>
      <c r="N50" s="223">
        <v>54019</v>
      </c>
      <c r="O50" s="223">
        <v>103354</v>
      </c>
      <c r="P50" s="223">
        <v>52926</v>
      </c>
      <c r="Q50" s="223">
        <v>50428</v>
      </c>
      <c r="R50" s="223">
        <v>91594</v>
      </c>
      <c r="S50" s="223">
        <v>46905</v>
      </c>
      <c r="T50" s="223">
        <v>44689</v>
      </c>
      <c r="U50" s="223">
        <v>79705</v>
      </c>
      <c r="V50" s="223">
        <v>40817</v>
      </c>
      <c r="W50" s="223">
        <v>38888</v>
      </c>
    </row>
    <row r="51" spans="1:23">
      <c r="A51" s="224" t="s">
        <v>296</v>
      </c>
      <c r="B51" s="222" t="s">
        <v>324</v>
      </c>
      <c r="C51" s="223">
        <v>145233</v>
      </c>
      <c r="D51" s="223">
        <v>75497</v>
      </c>
      <c r="E51" s="223">
        <v>69736</v>
      </c>
      <c r="F51" s="223">
        <v>127318</v>
      </c>
      <c r="G51" s="223">
        <v>65734</v>
      </c>
      <c r="H51" s="223">
        <v>61584</v>
      </c>
      <c r="I51" s="223">
        <v>129136</v>
      </c>
      <c r="J51" s="223">
        <v>66671</v>
      </c>
      <c r="K51" s="223">
        <v>62465</v>
      </c>
      <c r="L51" s="223">
        <v>116096</v>
      </c>
      <c r="M51" s="223">
        <v>59715</v>
      </c>
      <c r="N51" s="223">
        <v>56381</v>
      </c>
      <c r="O51" s="223">
        <v>111706</v>
      </c>
      <c r="P51" s="223">
        <v>57362</v>
      </c>
      <c r="Q51" s="223">
        <v>54344</v>
      </c>
      <c r="R51" s="223">
        <v>104882</v>
      </c>
      <c r="S51" s="223">
        <v>53778</v>
      </c>
      <c r="T51" s="223">
        <v>51104</v>
      </c>
      <c r="U51" s="223">
        <v>93407</v>
      </c>
      <c r="V51" s="223">
        <v>47895</v>
      </c>
      <c r="W51" s="223">
        <v>45512</v>
      </c>
    </row>
    <row r="52" spans="1:23">
      <c r="A52" s="224" t="s">
        <v>296</v>
      </c>
      <c r="B52" s="222" t="s">
        <v>325</v>
      </c>
      <c r="C52" s="223">
        <v>201450</v>
      </c>
      <c r="D52" s="223">
        <v>107100</v>
      </c>
      <c r="E52" s="223">
        <v>94350</v>
      </c>
      <c r="F52" s="223">
        <v>144790</v>
      </c>
      <c r="G52" s="223">
        <v>75099</v>
      </c>
      <c r="H52" s="223">
        <v>69691</v>
      </c>
      <c r="I52" s="223">
        <v>127170</v>
      </c>
      <c r="J52" s="223">
        <v>65569</v>
      </c>
      <c r="K52" s="223">
        <v>61601</v>
      </c>
      <c r="L52" s="223">
        <v>128340</v>
      </c>
      <c r="M52" s="223">
        <v>66110</v>
      </c>
      <c r="N52" s="223">
        <v>62230</v>
      </c>
      <c r="O52" s="223">
        <v>116399</v>
      </c>
      <c r="P52" s="223">
        <v>59753</v>
      </c>
      <c r="Q52" s="223">
        <v>56646</v>
      </c>
      <c r="R52" s="223">
        <v>112319</v>
      </c>
      <c r="S52" s="223">
        <v>57552</v>
      </c>
      <c r="T52" s="223">
        <v>54767</v>
      </c>
      <c r="U52" s="223">
        <v>105795</v>
      </c>
      <c r="V52" s="223">
        <v>54119</v>
      </c>
      <c r="W52" s="223">
        <v>51676</v>
      </c>
    </row>
    <row r="53" spans="1:23">
      <c r="A53" s="224" t="s">
        <v>296</v>
      </c>
      <c r="B53" s="222" t="s">
        <v>326</v>
      </c>
      <c r="C53" s="223">
        <v>245121</v>
      </c>
      <c r="D53" s="223">
        <v>131829</v>
      </c>
      <c r="E53" s="223">
        <v>113292</v>
      </c>
      <c r="F53" s="223">
        <v>199968</v>
      </c>
      <c r="G53" s="223">
        <v>105958</v>
      </c>
      <c r="H53" s="223">
        <v>94010</v>
      </c>
      <c r="I53" s="223">
        <v>144361</v>
      </c>
      <c r="J53" s="223">
        <v>74618</v>
      </c>
      <c r="K53" s="223">
        <v>69743</v>
      </c>
      <c r="L53" s="223">
        <v>127336</v>
      </c>
      <c r="M53" s="223">
        <v>65414</v>
      </c>
      <c r="N53" s="223">
        <v>61922</v>
      </c>
      <c r="O53" s="223">
        <v>127993</v>
      </c>
      <c r="P53" s="223">
        <v>65644</v>
      </c>
      <c r="Q53" s="223">
        <v>62349</v>
      </c>
      <c r="R53" s="223">
        <v>116842</v>
      </c>
      <c r="S53" s="223">
        <v>59735</v>
      </c>
      <c r="T53" s="223">
        <v>57107</v>
      </c>
      <c r="U53" s="223">
        <v>112894</v>
      </c>
      <c r="V53" s="223">
        <v>57604</v>
      </c>
      <c r="W53" s="223">
        <v>55290</v>
      </c>
    </row>
    <row r="54" spans="1:23">
      <c r="A54" s="224" t="s">
        <v>296</v>
      </c>
      <c r="B54" s="222" t="s">
        <v>327</v>
      </c>
      <c r="C54" s="223">
        <v>237877</v>
      </c>
      <c r="D54" s="223">
        <v>125892</v>
      </c>
      <c r="E54" s="223">
        <v>111985</v>
      </c>
      <c r="F54" s="223">
        <v>246910</v>
      </c>
      <c r="G54" s="223">
        <v>132389</v>
      </c>
      <c r="H54" s="223">
        <v>114521</v>
      </c>
      <c r="I54" s="223">
        <v>205994</v>
      </c>
      <c r="J54" s="223">
        <v>109007</v>
      </c>
      <c r="K54" s="223">
        <v>96987</v>
      </c>
      <c r="L54" s="223">
        <v>150827</v>
      </c>
      <c r="M54" s="223">
        <v>78008</v>
      </c>
      <c r="N54" s="223">
        <v>72819</v>
      </c>
      <c r="O54" s="223">
        <v>134149</v>
      </c>
      <c r="P54" s="223">
        <v>68942</v>
      </c>
      <c r="Q54" s="223">
        <v>65207</v>
      </c>
      <c r="R54" s="223">
        <v>134225</v>
      </c>
      <c r="S54" s="223">
        <v>68877</v>
      </c>
      <c r="T54" s="223">
        <v>65348</v>
      </c>
      <c r="U54" s="223">
        <v>124278</v>
      </c>
      <c r="V54" s="223">
        <v>63624</v>
      </c>
      <c r="W54" s="223">
        <v>60654</v>
      </c>
    </row>
    <row r="55" spans="1:23">
      <c r="A55" s="224" t="s">
        <v>296</v>
      </c>
      <c r="B55" s="222" t="s">
        <v>328</v>
      </c>
      <c r="C55" s="223">
        <v>263627</v>
      </c>
      <c r="D55" s="223">
        <v>133949</v>
      </c>
      <c r="E55" s="223">
        <v>129678</v>
      </c>
      <c r="F55" s="223">
        <v>215069</v>
      </c>
      <c r="G55" s="223">
        <v>112841</v>
      </c>
      <c r="H55" s="223">
        <v>102228</v>
      </c>
      <c r="I55" s="223">
        <v>231023</v>
      </c>
      <c r="J55" s="223">
        <v>123534</v>
      </c>
      <c r="K55" s="223">
        <v>107489</v>
      </c>
      <c r="L55" s="223">
        <v>198883</v>
      </c>
      <c r="M55" s="223">
        <v>104607</v>
      </c>
      <c r="N55" s="223">
        <v>94276</v>
      </c>
      <c r="O55" s="223">
        <v>147539</v>
      </c>
      <c r="P55" s="223">
        <v>76153</v>
      </c>
      <c r="Q55" s="223">
        <v>71386</v>
      </c>
      <c r="R55" s="223">
        <v>133073</v>
      </c>
      <c r="S55" s="223">
        <v>68290</v>
      </c>
      <c r="T55" s="223">
        <v>64783</v>
      </c>
      <c r="U55" s="223">
        <v>131557</v>
      </c>
      <c r="V55" s="223">
        <v>67308</v>
      </c>
      <c r="W55" s="223">
        <v>64249</v>
      </c>
    </row>
    <row r="56" spans="1:23">
      <c r="A56" s="224" t="s">
        <v>296</v>
      </c>
      <c r="B56" s="222" t="s">
        <v>329</v>
      </c>
      <c r="C56" s="223">
        <v>247261</v>
      </c>
      <c r="D56" s="223">
        <v>124704</v>
      </c>
      <c r="E56" s="223">
        <v>122557</v>
      </c>
      <c r="F56" s="223">
        <v>232799</v>
      </c>
      <c r="G56" s="223">
        <v>118558</v>
      </c>
      <c r="H56" s="223">
        <v>114241</v>
      </c>
      <c r="I56" s="223">
        <v>193028</v>
      </c>
      <c r="J56" s="223">
        <v>102336</v>
      </c>
      <c r="K56" s="223">
        <v>90692</v>
      </c>
      <c r="L56" s="223">
        <v>209340</v>
      </c>
      <c r="M56" s="223">
        <v>112542</v>
      </c>
      <c r="N56" s="223">
        <v>96798</v>
      </c>
      <c r="O56" s="223">
        <v>184203</v>
      </c>
      <c r="P56" s="223">
        <v>97549</v>
      </c>
      <c r="Q56" s="223">
        <v>86654</v>
      </c>
      <c r="R56" s="223">
        <v>138130</v>
      </c>
      <c r="S56" s="223">
        <v>72011</v>
      </c>
      <c r="T56" s="223">
        <v>66119</v>
      </c>
      <c r="U56" s="223">
        <v>125151</v>
      </c>
      <c r="V56" s="223">
        <v>64907</v>
      </c>
      <c r="W56" s="223">
        <v>60244</v>
      </c>
    </row>
    <row r="57" spans="1:23">
      <c r="A57" s="224" t="s">
        <v>296</v>
      </c>
      <c r="B57" s="222" t="s">
        <v>330</v>
      </c>
      <c r="C57" s="223">
        <v>263859</v>
      </c>
      <c r="D57" s="223">
        <v>132319</v>
      </c>
      <c r="E57" s="223">
        <v>131540</v>
      </c>
      <c r="F57" s="223">
        <v>235278</v>
      </c>
      <c r="G57" s="223">
        <v>118468</v>
      </c>
      <c r="H57" s="223">
        <v>116810</v>
      </c>
      <c r="I57" s="223">
        <v>222307</v>
      </c>
      <c r="J57" s="223">
        <v>113794</v>
      </c>
      <c r="K57" s="223">
        <v>108513</v>
      </c>
      <c r="L57" s="223">
        <v>184527</v>
      </c>
      <c r="M57" s="223">
        <v>98195</v>
      </c>
      <c r="N57" s="223">
        <v>86332</v>
      </c>
      <c r="O57" s="223">
        <v>201263</v>
      </c>
      <c r="P57" s="223">
        <v>108302</v>
      </c>
      <c r="Q57" s="223">
        <v>92961</v>
      </c>
      <c r="R57" s="223">
        <v>179068</v>
      </c>
      <c r="S57" s="223">
        <v>95035</v>
      </c>
      <c r="T57" s="223">
        <v>84033</v>
      </c>
      <c r="U57" s="223">
        <v>135071</v>
      </c>
      <c r="V57" s="223">
        <v>70677</v>
      </c>
      <c r="W57" s="223">
        <v>64394</v>
      </c>
    </row>
    <row r="58" spans="1:23">
      <c r="A58" s="224" t="s">
        <v>296</v>
      </c>
      <c r="B58" s="222" t="s">
        <v>331</v>
      </c>
      <c r="C58" s="223">
        <v>275534</v>
      </c>
      <c r="D58" s="223">
        <v>134955</v>
      </c>
      <c r="E58" s="223">
        <v>140579</v>
      </c>
      <c r="F58" s="223">
        <v>259479</v>
      </c>
      <c r="G58" s="223">
        <v>128957</v>
      </c>
      <c r="H58" s="223">
        <v>130522</v>
      </c>
      <c r="I58" s="223">
        <v>231687</v>
      </c>
      <c r="J58" s="223">
        <v>115772</v>
      </c>
      <c r="K58" s="223">
        <v>115915</v>
      </c>
      <c r="L58" s="223">
        <v>219308</v>
      </c>
      <c r="M58" s="223">
        <v>111484</v>
      </c>
      <c r="N58" s="223">
        <v>107824</v>
      </c>
      <c r="O58" s="223">
        <v>182609</v>
      </c>
      <c r="P58" s="223">
        <v>96526</v>
      </c>
      <c r="Q58" s="223">
        <v>86083</v>
      </c>
      <c r="R58" s="223">
        <v>199730</v>
      </c>
      <c r="S58" s="223">
        <v>106659</v>
      </c>
      <c r="T58" s="223">
        <v>93071</v>
      </c>
      <c r="U58" s="223">
        <v>178775</v>
      </c>
      <c r="V58" s="223">
        <v>94242</v>
      </c>
      <c r="W58" s="223">
        <v>84533</v>
      </c>
    </row>
    <row r="59" spans="1:23">
      <c r="A59" s="224" t="s">
        <v>296</v>
      </c>
      <c r="B59" s="222" t="s">
        <v>332</v>
      </c>
      <c r="C59" s="223">
        <v>305271</v>
      </c>
      <c r="D59" s="223">
        <v>147558</v>
      </c>
      <c r="E59" s="223">
        <v>157713</v>
      </c>
      <c r="F59" s="223">
        <v>270436</v>
      </c>
      <c r="G59" s="223">
        <v>131247</v>
      </c>
      <c r="H59" s="223">
        <v>139189</v>
      </c>
      <c r="I59" s="223">
        <v>257965</v>
      </c>
      <c r="J59" s="223">
        <v>126769</v>
      </c>
      <c r="K59" s="223">
        <v>131196</v>
      </c>
      <c r="L59" s="223">
        <v>230842</v>
      </c>
      <c r="M59" s="223">
        <v>114160</v>
      </c>
      <c r="N59" s="223">
        <v>116682</v>
      </c>
      <c r="O59" s="223">
        <v>218843</v>
      </c>
      <c r="P59" s="223">
        <v>110237</v>
      </c>
      <c r="Q59" s="223">
        <v>108606</v>
      </c>
      <c r="R59" s="223">
        <v>182782</v>
      </c>
      <c r="S59" s="223">
        <v>95798</v>
      </c>
      <c r="T59" s="223">
        <v>86984</v>
      </c>
      <c r="U59" s="223">
        <v>200313</v>
      </c>
      <c r="V59" s="223">
        <v>106047</v>
      </c>
      <c r="W59" s="223">
        <v>94266</v>
      </c>
    </row>
    <row r="60" spans="1:23">
      <c r="A60" s="224" t="s">
        <v>296</v>
      </c>
      <c r="B60" s="222" t="s">
        <v>333</v>
      </c>
      <c r="C60" s="223">
        <v>317446</v>
      </c>
      <c r="D60" s="223">
        <v>153540</v>
      </c>
      <c r="E60" s="223">
        <v>163906</v>
      </c>
      <c r="F60" s="223">
        <v>297212</v>
      </c>
      <c r="G60" s="223">
        <v>142255</v>
      </c>
      <c r="H60" s="223">
        <v>154957</v>
      </c>
      <c r="I60" s="223">
        <v>269089</v>
      </c>
      <c r="J60" s="223">
        <v>129186</v>
      </c>
      <c r="K60" s="223">
        <v>139903</v>
      </c>
      <c r="L60" s="223">
        <v>258160</v>
      </c>
      <c r="M60" s="223">
        <v>125542</v>
      </c>
      <c r="N60" s="223">
        <v>132618</v>
      </c>
      <c r="O60" s="223">
        <v>231590</v>
      </c>
      <c r="P60" s="223">
        <v>113420</v>
      </c>
      <c r="Q60" s="223">
        <v>118170</v>
      </c>
      <c r="R60" s="223">
        <v>219923</v>
      </c>
      <c r="S60" s="223">
        <v>109840</v>
      </c>
      <c r="T60" s="223">
        <v>110083</v>
      </c>
      <c r="U60" s="223">
        <v>184276</v>
      </c>
      <c r="V60" s="223">
        <v>95800</v>
      </c>
      <c r="W60" s="223">
        <v>88476</v>
      </c>
    </row>
    <row r="61" spans="1:23">
      <c r="A61" s="224" t="s">
        <v>296</v>
      </c>
      <c r="B61" s="222" t="s">
        <v>334</v>
      </c>
      <c r="C61" s="223">
        <v>248169</v>
      </c>
      <c r="D61" s="223">
        <v>120287</v>
      </c>
      <c r="E61" s="223">
        <v>127882</v>
      </c>
      <c r="F61" s="223">
        <v>304428</v>
      </c>
      <c r="G61" s="223">
        <v>145952</v>
      </c>
      <c r="H61" s="223">
        <v>158476</v>
      </c>
      <c r="I61" s="223">
        <v>292002</v>
      </c>
      <c r="J61" s="223">
        <v>138752</v>
      </c>
      <c r="K61" s="223">
        <v>153250</v>
      </c>
      <c r="L61" s="223">
        <v>268689</v>
      </c>
      <c r="M61" s="223">
        <v>128119</v>
      </c>
      <c r="N61" s="223">
        <v>140570</v>
      </c>
      <c r="O61" s="223">
        <v>259277</v>
      </c>
      <c r="P61" s="223">
        <v>125286</v>
      </c>
      <c r="Q61" s="223">
        <v>133991</v>
      </c>
      <c r="R61" s="223">
        <v>233295</v>
      </c>
      <c r="S61" s="223">
        <v>113614</v>
      </c>
      <c r="T61" s="223">
        <v>119681</v>
      </c>
      <c r="U61" s="223">
        <v>221985</v>
      </c>
      <c r="V61" s="223">
        <v>110374</v>
      </c>
      <c r="W61" s="223">
        <v>111611</v>
      </c>
    </row>
    <row r="62" spans="1:23">
      <c r="A62" s="224" t="s">
        <v>296</v>
      </c>
      <c r="B62" s="222" t="s">
        <v>335</v>
      </c>
      <c r="C62" s="223">
        <v>191343</v>
      </c>
      <c r="D62" s="223">
        <v>92603</v>
      </c>
      <c r="E62" s="223">
        <v>98740</v>
      </c>
      <c r="F62" s="223">
        <v>234362</v>
      </c>
      <c r="G62" s="223">
        <v>111659</v>
      </c>
      <c r="H62" s="223">
        <v>122703</v>
      </c>
      <c r="I62" s="223">
        <v>292680</v>
      </c>
      <c r="J62" s="223">
        <v>138719</v>
      </c>
      <c r="K62" s="223">
        <v>153961</v>
      </c>
      <c r="L62" s="223">
        <v>285867</v>
      </c>
      <c r="M62" s="223">
        <v>134623</v>
      </c>
      <c r="N62" s="223">
        <v>151244</v>
      </c>
      <c r="O62" s="223">
        <v>267172</v>
      </c>
      <c r="P62" s="223">
        <v>126297</v>
      </c>
      <c r="Q62" s="223">
        <v>140875</v>
      </c>
      <c r="R62" s="223">
        <v>259313</v>
      </c>
      <c r="S62" s="223">
        <v>124292</v>
      </c>
      <c r="T62" s="223">
        <v>135021</v>
      </c>
      <c r="U62" s="223">
        <v>234173</v>
      </c>
      <c r="V62" s="223">
        <v>113250</v>
      </c>
      <c r="W62" s="223">
        <v>120923</v>
      </c>
    </row>
    <row r="63" spans="1:23">
      <c r="A63" s="224" t="s">
        <v>296</v>
      </c>
      <c r="B63" s="222" t="s">
        <v>336</v>
      </c>
      <c r="C63" s="223">
        <v>150913</v>
      </c>
      <c r="D63" s="223">
        <v>71346</v>
      </c>
      <c r="E63" s="223">
        <v>79567</v>
      </c>
      <c r="F63" s="223">
        <v>178216</v>
      </c>
      <c r="G63" s="223">
        <v>83863</v>
      </c>
      <c r="H63" s="223">
        <v>94353</v>
      </c>
      <c r="I63" s="223">
        <v>220678</v>
      </c>
      <c r="J63" s="223">
        <v>103043</v>
      </c>
      <c r="K63" s="223">
        <v>117635</v>
      </c>
      <c r="L63" s="223">
        <v>279635</v>
      </c>
      <c r="M63" s="223">
        <v>130438</v>
      </c>
      <c r="N63" s="223">
        <v>149197</v>
      </c>
      <c r="O63" s="223">
        <v>277954</v>
      </c>
      <c r="P63" s="223">
        <v>129197</v>
      </c>
      <c r="Q63" s="223">
        <v>148757</v>
      </c>
      <c r="R63" s="223">
        <v>263548</v>
      </c>
      <c r="S63" s="223">
        <v>123041</v>
      </c>
      <c r="T63" s="223">
        <v>140507</v>
      </c>
      <c r="U63" s="223">
        <v>257340</v>
      </c>
      <c r="V63" s="223">
        <v>121954</v>
      </c>
      <c r="W63" s="223">
        <v>135386</v>
      </c>
    </row>
    <row r="64" spans="1:23">
      <c r="A64" s="224" t="s">
        <v>296</v>
      </c>
      <c r="B64" s="222" t="s">
        <v>337</v>
      </c>
      <c r="C64" s="223">
        <v>113246</v>
      </c>
      <c r="D64" s="223">
        <v>49861</v>
      </c>
      <c r="E64" s="223">
        <v>63385</v>
      </c>
      <c r="F64" s="223">
        <v>136518</v>
      </c>
      <c r="G64" s="223">
        <v>61839</v>
      </c>
      <c r="H64" s="223">
        <v>74679</v>
      </c>
      <c r="I64" s="223">
        <v>162822</v>
      </c>
      <c r="J64" s="223">
        <v>73923</v>
      </c>
      <c r="K64" s="223">
        <v>88899</v>
      </c>
      <c r="L64" s="223">
        <v>203648</v>
      </c>
      <c r="M64" s="223">
        <v>92243</v>
      </c>
      <c r="N64" s="223">
        <v>111405</v>
      </c>
      <c r="O64" s="223">
        <v>261892</v>
      </c>
      <c r="P64" s="223">
        <v>119109</v>
      </c>
      <c r="Q64" s="223">
        <v>142783</v>
      </c>
      <c r="R64" s="223">
        <v>264560</v>
      </c>
      <c r="S64" s="223">
        <v>120334</v>
      </c>
      <c r="T64" s="223">
        <v>144226</v>
      </c>
      <c r="U64" s="223">
        <v>254437</v>
      </c>
      <c r="V64" s="223">
        <v>116483</v>
      </c>
      <c r="W64" s="223">
        <v>137954</v>
      </c>
    </row>
    <row r="65" spans="1:23">
      <c r="A65" s="224" t="s">
        <v>296</v>
      </c>
      <c r="B65" s="222" t="s">
        <v>338</v>
      </c>
      <c r="C65" s="223">
        <v>72548</v>
      </c>
      <c r="D65" s="223">
        <v>27486</v>
      </c>
      <c r="E65" s="223">
        <v>45062</v>
      </c>
      <c r="F65" s="223">
        <v>96950</v>
      </c>
      <c r="G65" s="223">
        <v>40130</v>
      </c>
      <c r="H65" s="223">
        <v>56820</v>
      </c>
      <c r="I65" s="223">
        <v>117270</v>
      </c>
      <c r="J65" s="223">
        <v>50020</v>
      </c>
      <c r="K65" s="223">
        <v>67250</v>
      </c>
      <c r="L65" s="223">
        <v>141505</v>
      </c>
      <c r="M65" s="223">
        <v>61146</v>
      </c>
      <c r="N65" s="223">
        <v>80359</v>
      </c>
      <c r="O65" s="223">
        <v>179455</v>
      </c>
      <c r="P65" s="223">
        <v>77913</v>
      </c>
      <c r="Q65" s="223">
        <v>101542</v>
      </c>
      <c r="R65" s="223">
        <v>234662</v>
      </c>
      <c r="S65" s="223">
        <v>102963</v>
      </c>
      <c r="T65" s="223">
        <v>131699</v>
      </c>
      <c r="U65" s="223">
        <v>241283</v>
      </c>
      <c r="V65" s="223">
        <v>106396</v>
      </c>
      <c r="W65" s="223">
        <v>134887</v>
      </c>
    </row>
    <row r="66" spans="1:23">
      <c r="A66" s="224" t="s">
        <v>296</v>
      </c>
      <c r="B66" s="222" t="s">
        <v>339</v>
      </c>
      <c r="C66" s="223">
        <v>38293</v>
      </c>
      <c r="D66" s="223">
        <v>11367</v>
      </c>
      <c r="E66" s="223">
        <v>26926</v>
      </c>
      <c r="F66" s="223">
        <v>55690</v>
      </c>
      <c r="G66" s="223">
        <v>19068</v>
      </c>
      <c r="H66" s="223">
        <v>36622</v>
      </c>
      <c r="I66" s="223">
        <v>76009</v>
      </c>
      <c r="J66" s="223">
        <v>28473</v>
      </c>
      <c r="K66" s="223">
        <v>47536</v>
      </c>
      <c r="L66" s="223">
        <v>91645</v>
      </c>
      <c r="M66" s="223">
        <v>35760</v>
      </c>
      <c r="N66" s="223">
        <v>55885</v>
      </c>
      <c r="O66" s="223">
        <v>112562</v>
      </c>
      <c r="P66" s="223">
        <v>45147</v>
      </c>
      <c r="Q66" s="223">
        <v>67415</v>
      </c>
      <c r="R66" s="223">
        <v>145359</v>
      </c>
      <c r="S66" s="223">
        <v>59158</v>
      </c>
      <c r="T66" s="223">
        <v>86201</v>
      </c>
      <c r="U66" s="223">
        <v>194121</v>
      </c>
      <c r="V66" s="223">
        <v>80460</v>
      </c>
      <c r="W66" s="223">
        <v>113661</v>
      </c>
    </row>
    <row r="67" spans="1:23">
      <c r="A67" s="224" t="s">
        <v>296</v>
      </c>
      <c r="B67" s="222" t="s">
        <v>340</v>
      </c>
      <c r="C67" s="223">
        <v>16160</v>
      </c>
      <c r="D67" s="223">
        <v>3942</v>
      </c>
      <c r="E67" s="223">
        <v>12218</v>
      </c>
      <c r="F67" s="223">
        <v>24459</v>
      </c>
      <c r="G67" s="223">
        <v>6070</v>
      </c>
      <c r="H67" s="223">
        <v>18389</v>
      </c>
      <c r="I67" s="223">
        <v>37001</v>
      </c>
      <c r="J67" s="223">
        <v>10808</v>
      </c>
      <c r="K67" s="223">
        <v>26193</v>
      </c>
      <c r="L67" s="223">
        <v>50468</v>
      </c>
      <c r="M67" s="223">
        <v>16322</v>
      </c>
      <c r="N67" s="223">
        <v>34146</v>
      </c>
      <c r="O67" s="223">
        <v>60695</v>
      </c>
      <c r="P67" s="223">
        <v>20772</v>
      </c>
      <c r="Q67" s="223">
        <v>39923</v>
      </c>
      <c r="R67" s="223">
        <v>76423</v>
      </c>
      <c r="S67" s="223">
        <v>27411</v>
      </c>
      <c r="T67" s="223">
        <v>49012</v>
      </c>
      <c r="U67" s="223">
        <v>101118</v>
      </c>
      <c r="V67" s="223">
        <v>37260</v>
      </c>
      <c r="W67" s="223">
        <v>63858</v>
      </c>
    </row>
    <row r="68" spans="1:23">
      <c r="A68" s="224" t="s">
        <v>296</v>
      </c>
      <c r="B68" s="222" t="s">
        <v>341</v>
      </c>
      <c r="C68" s="223">
        <v>4189</v>
      </c>
      <c r="D68" s="223">
        <v>859</v>
      </c>
      <c r="E68" s="223">
        <v>3330</v>
      </c>
      <c r="F68" s="223">
        <v>7660</v>
      </c>
      <c r="G68" s="223">
        <v>1470</v>
      </c>
      <c r="H68" s="223">
        <v>6190</v>
      </c>
      <c r="I68" s="223">
        <v>12276</v>
      </c>
      <c r="J68" s="223">
        <v>2464</v>
      </c>
      <c r="K68" s="223">
        <v>9812</v>
      </c>
      <c r="L68" s="223">
        <v>18414</v>
      </c>
      <c r="M68" s="223">
        <v>4407</v>
      </c>
      <c r="N68" s="223">
        <v>14007</v>
      </c>
      <c r="O68" s="223">
        <v>25305</v>
      </c>
      <c r="P68" s="223">
        <v>6796</v>
      </c>
      <c r="Q68" s="223">
        <v>18509</v>
      </c>
      <c r="R68" s="223">
        <v>30251</v>
      </c>
      <c r="S68" s="223">
        <v>8786</v>
      </c>
      <c r="T68" s="223">
        <v>21465</v>
      </c>
      <c r="U68" s="223">
        <v>39415</v>
      </c>
      <c r="V68" s="223">
        <v>12276</v>
      </c>
      <c r="W68" s="223">
        <v>27139</v>
      </c>
    </row>
    <row r="69" spans="1:23">
      <c r="A69" s="224" t="s">
        <v>296</v>
      </c>
      <c r="B69" s="222" t="s">
        <v>342</v>
      </c>
      <c r="C69" s="223">
        <v>922</v>
      </c>
      <c r="D69" s="223">
        <v>133</v>
      </c>
      <c r="E69" s="223">
        <v>789</v>
      </c>
      <c r="F69" s="223">
        <v>1573</v>
      </c>
      <c r="G69" s="223">
        <v>234</v>
      </c>
      <c r="H69" s="223">
        <v>1339</v>
      </c>
      <c r="I69" s="223">
        <v>2790</v>
      </c>
      <c r="J69" s="223">
        <v>394</v>
      </c>
      <c r="K69" s="223">
        <v>2396</v>
      </c>
      <c r="L69" s="223">
        <v>4332</v>
      </c>
      <c r="M69" s="223">
        <v>648</v>
      </c>
      <c r="N69" s="223">
        <v>3684</v>
      </c>
      <c r="O69" s="223">
        <v>6494</v>
      </c>
      <c r="P69" s="223">
        <v>1163</v>
      </c>
      <c r="Q69" s="223">
        <v>5331</v>
      </c>
      <c r="R69" s="223">
        <v>9040</v>
      </c>
      <c r="S69" s="223">
        <v>1867</v>
      </c>
      <c r="T69" s="223">
        <v>7173</v>
      </c>
      <c r="U69" s="223">
        <v>10922</v>
      </c>
      <c r="V69" s="223">
        <v>2500</v>
      </c>
      <c r="W69" s="223">
        <v>8422</v>
      </c>
    </row>
    <row r="70" spans="1:23">
      <c r="A70" s="224" t="s">
        <v>296</v>
      </c>
      <c r="B70" s="222" t="s">
        <v>343</v>
      </c>
      <c r="C70" s="223">
        <v>824</v>
      </c>
      <c r="D70" s="223">
        <v>125</v>
      </c>
      <c r="E70" s="223">
        <v>699</v>
      </c>
      <c r="F70" s="223" t="s">
        <v>305</v>
      </c>
      <c r="G70" s="223" t="s">
        <v>305</v>
      </c>
      <c r="H70" s="223" t="s">
        <v>305</v>
      </c>
      <c r="I70" s="223" t="s">
        <v>305</v>
      </c>
      <c r="J70" s="223" t="s">
        <v>305</v>
      </c>
      <c r="K70" s="223" t="s">
        <v>305</v>
      </c>
      <c r="L70" s="223" t="s">
        <v>305</v>
      </c>
      <c r="M70" s="223" t="s">
        <v>305</v>
      </c>
      <c r="N70" s="223" t="s">
        <v>305</v>
      </c>
      <c r="O70" s="223" t="s">
        <v>305</v>
      </c>
      <c r="P70" s="223" t="s">
        <v>305</v>
      </c>
      <c r="Q70" s="223" t="s">
        <v>305</v>
      </c>
      <c r="R70" s="223" t="s">
        <v>305</v>
      </c>
      <c r="S70" s="223" t="s">
        <v>305</v>
      </c>
      <c r="T70" s="223" t="s">
        <v>305</v>
      </c>
      <c r="U70" s="223" t="s">
        <v>305</v>
      </c>
      <c r="V70" s="223" t="s">
        <v>305</v>
      </c>
      <c r="W70" s="223" t="s">
        <v>305</v>
      </c>
    </row>
    <row r="71" spans="1:23">
      <c r="A71" s="224" t="s">
        <v>296</v>
      </c>
      <c r="B71" s="222" t="s">
        <v>344</v>
      </c>
      <c r="C71" s="223">
        <v>98</v>
      </c>
      <c r="D71" s="223">
        <v>8</v>
      </c>
      <c r="E71" s="223">
        <v>90</v>
      </c>
      <c r="F71" s="223">
        <v>200</v>
      </c>
      <c r="G71" s="223">
        <v>20</v>
      </c>
      <c r="H71" s="223">
        <v>180</v>
      </c>
      <c r="I71" s="223">
        <v>268</v>
      </c>
      <c r="J71" s="223">
        <v>32</v>
      </c>
      <c r="K71" s="223">
        <v>236</v>
      </c>
      <c r="L71" s="223">
        <v>431</v>
      </c>
      <c r="M71" s="223">
        <v>50</v>
      </c>
      <c r="N71" s="223">
        <v>381</v>
      </c>
      <c r="O71" s="223">
        <v>656</v>
      </c>
      <c r="P71" s="223">
        <v>85</v>
      </c>
      <c r="Q71" s="223">
        <v>571</v>
      </c>
      <c r="R71" s="223">
        <v>964</v>
      </c>
      <c r="S71" s="223">
        <v>153</v>
      </c>
      <c r="T71" s="223">
        <v>811</v>
      </c>
      <c r="U71" s="223">
        <v>1350</v>
      </c>
      <c r="V71" s="223">
        <v>251</v>
      </c>
      <c r="W71" s="223">
        <v>1099</v>
      </c>
    </row>
    <row r="72" spans="1:23">
      <c r="A72" s="222" t="s">
        <v>299</v>
      </c>
      <c r="B72" s="222" t="s">
        <v>322</v>
      </c>
      <c r="C72" s="223">
        <v>2472230</v>
      </c>
      <c r="D72" s="223">
        <v>1231885</v>
      </c>
      <c r="E72" s="223">
        <v>1240345</v>
      </c>
      <c r="F72" s="223">
        <v>2454733</v>
      </c>
      <c r="G72" s="223">
        <v>1216581</v>
      </c>
      <c r="H72" s="223">
        <v>1238152</v>
      </c>
      <c r="I72" s="223">
        <v>2423590</v>
      </c>
      <c r="J72" s="223">
        <v>1194155</v>
      </c>
      <c r="K72" s="223">
        <v>1229435</v>
      </c>
      <c r="L72" s="223">
        <v>2382662</v>
      </c>
      <c r="M72" s="223">
        <v>1168453</v>
      </c>
      <c r="N72" s="223">
        <v>1214209</v>
      </c>
      <c r="O72" s="223">
        <v>2336472</v>
      </c>
      <c r="P72" s="223">
        <v>1142186</v>
      </c>
      <c r="Q72" s="223">
        <v>1194286</v>
      </c>
      <c r="R72" s="223">
        <v>2279520</v>
      </c>
      <c r="S72" s="223">
        <v>1111997</v>
      </c>
      <c r="T72" s="223">
        <v>1167523</v>
      </c>
      <c r="U72" s="223">
        <v>2204372</v>
      </c>
      <c r="V72" s="223">
        <v>1073187</v>
      </c>
      <c r="W72" s="223">
        <v>1131185</v>
      </c>
    </row>
    <row r="73" spans="1:23">
      <c r="A73" s="224" t="s">
        <v>296</v>
      </c>
      <c r="B73" s="222" t="s">
        <v>323</v>
      </c>
      <c r="C73" s="223">
        <v>104484</v>
      </c>
      <c r="D73" s="223">
        <v>54344</v>
      </c>
      <c r="E73" s="223">
        <v>50140</v>
      </c>
      <c r="F73" s="223">
        <v>101472</v>
      </c>
      <c r="G73" s="223">
        <v>52311</v>
      </c>
      <c r="H73" s="223">
        <v>49161</v>
      </c>
      <c r="I73" s="223">
        <v>93074</v>
      </c>
      <c r="J73" s="223">
        <v>47751</v>
      </c>
      <c r="K73" s="223">
        <v>45323</v>
      </c>
      <c r="L73" s="223">
        <v>89462</v>
      </c>
      <c r="M73" s="223">
        <v>45827</v>
      </c>
      <c r="N73" s="223">
        <v>43635</v>
      </c>
      <c r="O73" s="223">
        <v>84641</v>
      </c>
      <c r="P73" s="223">
        <v>43289</v>
      </c>
      <c r="Q73" s="223">
        <v>41352</v>
      </c>
      <c r="R73" s="223">
        <v>75574</v>
      </c>
      <c r="S73" s="223">
        <v>38652</v>
      </c>
      <c r="T73" s="223">
        <v>36922</v>
      </c>
      <c r="U73" s="223">
        <v>65426</v>
      </c>
      <c r="V73" s="223">
        <v>33462</v>
      </c>
      <c r="W73" s="223">
        <v>31964</v>
      </c>
    </row>
    <row r="74" spans="1:23">
      <c r="A74" s="224" t="s">
        <v>296</v>
      </c>
      <c r="B74" s="222" t="s">
        <v>324</v>
      </c>
      <c r="C74" s="223">
        <v>123367</v>
      </c>
      <c r="D74" s="223">
        <v>64936</v>
      </c>
      <c r="E74" s="223">
        <v>58431</v>
      </c>
      <c r="F74" s="223">
        <v>106444</v>
      </c>
      <c r="G74" s="223">
        <v>55293</v>
      </c>
      <c r="H74" s="223">
        <v>51151</v>
      </c>
      <c r="I74" s="223">
        <v>104008</v>
      </c>
      <c r="J74" s="223">
        <v>53732</v>
      </c>
      <c r="K74" s="223">
        <v>50276</v>
      </c>
      <c r="L74" s="223">
        <v>95971</v>
      </c>
      <c r="M74" s="223">
        <v>49362</v>
      </c>
      <c r="N74" s="223">
        <v>46609</v>
      </c>
      <c r="O74" s="223">
        <v>92766</v>
      </c>
      <c r="P74" s="223">
        <v>47642</v>
      </c>
      <c r="Q74" s="223">
        <v>45124</v>
      </c>
      <c r="R74" s="223">
        <v>87928</v>
      </c>
      <c r="S74" s="223">
        <v>45086</v>
      </c>
      <c r="T74" s="223">
        <v>42842</v>
      </c>
      <c r="U74" s="223">
        <v>78644</v>
      </c>
      <c r="V74" s="223">
        <v>40324</v>
      </c>
      <c r="W74" s="223">
        <v>38320</v>
      </c>
    </row>
    <row r="75" spans="1:23">
      <c r="A75" s="224" t="s">
        <v>296</v>
      </c>
      <c r="B75" s="222" t="s">
        <v>325</v>
      </c>
      <c r="C75" s="223">
        <v>168587</v>
      </c>
      <c r="D75" s="223">
        <v>90250</v>
      </c>
      <c r="E75" s="223">
        <v>78337</v>
      </c>
      <c r="F75" s="223">
        <v>124458</v>
      </c>
      <c r="G75" s="223">
        <v>65457</v>
      </c>
      <c r="H75" s="223">
        <v>59001</v>
      </c>
      <c r="I75" s="223">
        <v>107671</v>
      </c>
      <c r="J75" s="223">
        <v>55822</v>
      </c>
      <c r="K75" s="223">
        <v>51849</v>
      </c>
      <c r="L75" s="223">
        <v>105367</v>
      </c>
      <c r="M75" s="223">
        <v>54379</v>
      </c>
      <c r="N75" s="223">
        <v>50988</v>
      </c>
      <c r="O75" s="223">
        <v>97651</v>
      </c>
      <c r="P75" s="223">
        <v>50167</v>
      </c>
      <c r="Q75" s="223">
        <v>47484</v>
      </c>
      <c r="R75" s="223">
        <v>94611</v>
      </c>
      <c r="S75" s="223">
        <v>48530</v>
      </c>
      <c r="T75" s="223">
        <v>46081</v>
      </c>
      <c r="U75" s="223">
        <v>89729</v>
      </c>
      <c r="V75" s="223">
        <v>45945</v>
      </c>
      <c r="W75" s="223">
        <v>43784</v>
      </c>
    </row>
    <row r="76" spans="1:23">
      <c r="A76" s="224" t="s">
        <v>296</v>
      </c>
      <c r="B76" s="222" t="s">
        <v>326</v>
      </c>
      <c r="C76" s="223">
        <v>186482</v>
      </c>
      <c r="D76" s="223">
        <v>102340</v>
      </c>
      <c r="E76" s="223">
        <v>84142</v>
      </c>
      <c r="F76" s="223">
        <v>166209</v>
      </c>
      <c r="G76" s="223">
        <v>88632</v>
      </c>
      <c r="H76" s="223">
        <v>77577</v>
      </c>
      <c r="I76" s="223">
        <v>122877</v>
      </c>
      <c r="J76" s="223">
        <v>64378</v>
      </c>
      <c r="K76" s="223">
        <v>58499</v>
      </c>
      <c r="L76" s="223">
        <v>106720</v>
      </c>
      <c r="M76" s="223">
        <v>55127</v>
      </c>
      <c r="N76" s="223">
        <v>51593</v>
      </c>
      <c r="O76" s="223">
        <v>104442</v>
      </c>
      <c r="P76" s="223">
        <v>53735</v>
      </c>
      <c r="Q76" s="223">
        <v>50707</v>
      </c>
      <c r="R76" s="223">
        <v>97132</v>
      </c>
      <c r="S76" s="223">
        <v>49743</v>
      </c>
      <c r="T76" s="223">
        <v>47389</v>
      </c>
      <c r="U76" s="223">
        <v>94214</v>
      </c>
      <c r="V76" s="223">
        <v>48175</v>
      </c>
      <c r="W76" s="223">
        <v>46039</v>
      </c>
    </row>
    <row r="77" spans="1:23">
      <c r="A77" s="224" t="s">
        <v>296</v>
      </c>
      <c r="B77" s="222" t="s">
        <v>327</v>
      </c>
      <c r="C77" s="223">
        <v>168314</v>
      </c>
      <c r="D77" s="223">
        <v>93115</v>
      </c>
      <c r="E77" s="223">
        <v>75199</v>
      </c>
      <c r="F77" s="223">
        <v>179618</v>
      </c>
      <c r="G77" s="223">
        <v>99289</v>
      </c>
      <c r="H77" s="223">
        <v>80329</v>
      </c>
      <c r="I77" s="223">
        <v>161521</v>
      </c>
      <c r="J77" s="223">
        <v>87137</v>
      </c>
      <c r="K77" s="223">
        <v>74384</v>
      </c>
      <c r="L77" s="223">
        <v>119773</v>
      </c>
      <c r="M77" s="223">
        <v>63564</v>
      </c>
      <c r="N77" s="223">
        <v>56209</v>
      </c>
      <c r="O77" s="223">
        <v>104830</v>
      </c>
      <c r="P77" s="223">
        <v>54913</v>
      </c>
      <c r="Q77" s="223">
        <v>49917</v>
      </c>
      <c r="R77" s="223">
        <v>102752</v>
      </c>
      <c r="S77" s="223">
        <v>53674</v>
      </c>
      <c r="T77" s="223">
        <v>49078</v>
      </c>
      <c r="U77" s="223">
        <v>96290</v>
      </c>
      <c r="V77" s="223">
        <v>50085</v>
      </c>
      <c r="W77" s="223">
        <v>46205</v>
      </c>
    </row>
    <row r="78" spans="1:23">
      <c r="A78" s="224" t="s">
        <v>296</v>
      </c>
      <c r="B78" s="222" t="s">
        <v>328</v>
      </c>
      <c r="C78" s="223">
        <v>179421</v>
      </c>
      <c r="D78" s="223">
        <v>89989</v>
      </c>
      <c r="E78" s="223">
        <v>89432</v>
      </c>
      <c r="F78" s="223">
        <v>149187</v>
      </c>
      <c r="G78" s="223">
        <v>80696</v>
      </c>
      <c r="H78" s="223">
        <v>68491</v>
      </c>
      <c r="I78" s="223">
        <v>162063</v>
      </c>
      <c r="J78" s="223">
        <v>88596</v>
      </c>
      <c r="K78" s="223">
        <v>73467</v>
      </c>
      <c r="L78" s="223">
        <v>145668</v>
      </c>
      <c r="M78" s="223">
        <v>77796</v>
      </c>
      <c r="N78" s="223">
        <v>67872</v>
      </c>
      <c r="O78" s="223">
        <v>108520</v>
      </c>
      <c r="P78" s="223">
        <v>57035</v>
      </c>
      <c r="Q78" s="223">
        <v>51485</v>
      </c>
      <c r="R78" s="223">
        <v>96225</v>
      </c>
      <c r="S78" s="223">
        <v>50045</v>
      </c>
      <c r="T78" s="223">
        <v>46180</v>
      </c>
      <c r="U78" s="223">
        <v>94358</v>
      </c>
      <c r="V78" s="223">
        <v>49007</v>
      </c>
      <c r="W78" s="223">
        <v>45351</v>
      </c>
    </row>
    <row r="79" spans="1:23">
      <c r="A79" s="224" t="s">
        <v>296</v>
      </c>
      <c r="B79" s="222" t="s">
        <v>329</v>
      </c>
      <c r="C79" s="223">
        <v>180010</v>
      </c>
      <c r="D79" s="223">
        <v>89386</v>
      </c>
      <c r="E79" s="223">
        <v>90624</v>
      </c>
      <c r="F79" s="223">
        <v>165293</v>
      </c>
      <c r="G79" s="223">
        <v>82647</v>
      </c>
      <c r="H79" s="223">
        <v>82646</v>
      </c>
      <c r="I79" s="223">
        <v>137007</v>
      </c>
      <c r="J79" s="223">
        <v>73344</v>
      </c>
      <c r="K79" s="223">
        <v>63663</v>
      </c>
      <c r="L79" s="223">
        <v>149179</v>
      </c>
      <c r="M79" s="223">
        <v>80587</v>
      </c>
      <c r="N79" s="223">
        <v>68592</v>
      </c>
      <c r="O79" s="223">
        <v>134688</v>
      </c>
      <c r="P79" s="223">
        <v>71272</v>
      </c>
      <c r="Q79" s="223">
        <v>63416</v>
      </c>
      <c r="R79" s="223">
        <v>101075</v>
      </c>
      <c r="S79" s="223">
        <v>52697</v>
      </c>
      <c r="T79" s="223">
        <v>48378</v>
      </c>
      <c r="U79" s="223">
        <v>90293</v>
      </c>
      <c r="V79" s="223">
        <v>46660</v>
      </c>
      <c r="W79" s="223">
        <v>43633</v>
      </c>
    </row>
    <row r="80" spans="1:23">
      <c r="A80" s="224" t="s">
        <v>296</v>
      </c>
      <c r="B80" s="222" t="s">
        <v>330</v>
      </c>
      <c r="C80" s="223">
        <v>206094</v>
      </c>
      <c r="D80" s="223">
        <v>101329</v>
      </c>
      <c r="E80" s="223">
        <v>104765</v>
      </c>
      <c r="F80" s="223">
        <v>177417</v>
      </c>
      <c r="G80" s="223">
        <v>87906</v>
      </c>
      <c r="H80" s="223">
        <v>89511</v>
      </c>
      <c r="I80" s="223">
        <v>163255</v>
      </c>
      <c r="J80" s="223">
        <v>81797</v>
      </c>
      <c r="K80" s="223">
        <v>81458</v>
      </c>
      <c r="L80" s="223">
        <v>136352</v>
      </c>
      <c r="M80" s="223">
        <v>72414</v>
      </c>
      <c r="N80" s="223">
        <v>63938</v>
      </c>
      <c r="O80" s="223">
        <v>148578</v>
      </c>
      <c r="P80" s="223">
        <v>79693</v>
      </c>
      <c r="Q80" s="223">
        <v>68885</v>
      </c>
      <c r="R80" s="223">
        <v>134562</v>
      </c>
      <c r="S80" s="223">
        <v>70844</v>
      </c>
      <c r="T80" s="223">
        <v>63718</v>
      </c>
      <c r="U80" s="223">
        <v>101448</v>
      </c>
      <c r="V80" s="223">
        <v>52664</v>
      </c>
      <c r="W80" s="223">
        <v>48784</v>
      </c>
    </row>
    <row r="81" spans="1:23">
      <c r="A81" s="224" t="s">
        <v>296</v>
      </c>
      <c r="B81" s="222" t="s">
        <v>331</v>
      </c>
      <c r="C81" s="223">
        <v>219531</v>
      </c>
      <c r="D81" s="223">
        <v>108104</v>
      </c>
      <c r="E81" s="223">
        <v>111427</v>
      </c>
      <c r="F81" s="223">
        <v>205449</v>
      </c>
      <c r="G81" s="223">
        <v>100414</v>
      </c>
      <c r="H81" s="223">
        <v>105035</v>
      </c>
      <c r="I81" s="223">
        <v>177267</v>
      </c>
      <c r="J81" s="223">
        <v>87152</v>
      </c>
      <c r="K81" s="223">
        <v>90115</v>
      </c>
      <c r="L81" s="223">
        <v>164486</v>
      </c>
      <c r="M81" s="223">
        <v>82083</v>
      </c>
      <c r="N81" s="223">
        <v>82403</v>
      </c>
      <c r="O81" s="223">
        <v>138145</v>
      </c>
      <c r="P81" s="223">
        <v>72701</v>
      </c>
      <c r="Q81" s="223">
        <v>65444</v>
      </c>
      <c r="R81" s="223">
        <v>150604</v>
      </c>
      <c r="S81" s="223">
        <v>80138</v>
      </c>
      <c r="T81" s="223">
        <v>70466</v>
      </c>
      <c r="U81" s="223">
        <v>136652</v>
      </c>
      <c r="V81" s="223">
        <v>71467</v>
      </c>
      <c r="W81" s="223">
        <v>65185</v>
      </c>
    </row>
    <row r="82" spans="1:23">
      <c r="A82" s="224" t="s">
        <v>296</v>
      </c>
      <c r="B82" s="222" t="s">
        <v>332</v>
      </c>
      <c r="C82" s="223">
        <v>224913</v>
      </c>
      <c r="D82" s="223">
        <v>111655</v>
      </c>
      <c r="E82" s="223">
        <v>113258</v>
      </c>
      <c r="F82" s="223">
        <v>215607</v>
      </c>
      <c r="G82" s="223">
        <v>105583</v>
      </c>
      <c r="H82" s="223">
        <v>110024</v>
      </c>
      <c r="I82" s="223">
        <v>203295</v>
      </c>
      <c r="J82" s="223">
        <v>98595</v>
      </c>
      <c r="K82" s="223">
        <v>104700</v>
      </c>
      <c r="L82" s="223">
        <v>176322</v>
      </c>
      <c r="M82" s="223">
        <v>86153</v>
      </c>
      <c r="N82" s="223">
        <v>90169</v>
      </c>
      <c r="O82" s="223">
        <v>164476</v>
      </c>
      <c r="P82" s="223">
        <v>81783</v>
      </c>
      <c r="Q82" s="223">
        <v>82693</v>
      </c>
      <c r="R82" s="223">
        <v>138695</v>
      </c>
      <c r="S82" s="223">
        <v>72515</v>
      </c>
      <c r="T82" s="223">
        <v>66180</v>
      </c>
      <c r="U82" s="223">
        <v>151286</v>
      </c>
      <c r="V82" s="223">
        <v>80069</v>
      </c>
      <c r="W82" s="223">
        <v>71217</v>
      </c>
    </row>
    <row r="83" spans="1:23">
      <c r="A83" s="224" t="s">
        <v>296</v>
      </c>
      <c r="B83" s="222" t="s">
        <v>333</v>
      </c>
      <c r="C83" s="223">
        <v>200984</v>
      </c>
      <c r="D83" s="223">
        <v>100171</v>
      </c>
      <c r="E83" s="223">
        <v>100813</v>
      </c>
      <c r="F83" s="223">
        <v>217799</v>
      </c>
      <c r="G83" s="223">
        <v>107161</v>
      </c>
      <c r="H83" s="223">
        <v>110638</v>
      </c>
      <c r="I83" s="223">
        <v>209692</v>
      </c>
      <c r="J83" s="223">
        <v>101672</v>
      </c>
      <c r="K83" s="223">
        <v>108020</v>
      </c>
      <c r="L83" s="223">
        <v>198846</v>
      </c>
      <c r="M83" s="223">
        <v>95792</v>
      </c>
      <c r="N83" s="223">
        <v>103054</v>
      </c>
      <c r="O83" s="223">
        <v>173349</v>
      </c>
      <c r="P83" s="223">
        <v>84238</v>
      </c>
      <c r="Q83" s="223">
        <v>89111</v>
      </c>
      <c r="R83" s="223">
        <v>162443</v>
      </c>
      <c r="S83" s="223">
        <v>80491</v>
      </c>
      <c r="T83" s="223">
        <v>81952</v>
      </c>
      <c r="U83" s="223">
        <v>137522</v>
      </c>
      <c r="V83" s="223">
        <v>71487</v>
      </c>
      <c r="W83" s="223">
        <v>66035</v>
      </c>
    </row>
    <row r="84" spans="1:23">
      <c r="A84" s="224" t="s">
        <v>296</v>
      </c>
      <c r="B84" s="222" t="s">
        <v>334</v>
      </c>
      <c r="C84" s="223">
        <v>147481</v>
      </c>
      <c r="D84" s="223">
        <v>71305</v>
      </c>
      <c r="E84" s="223">
        <v>76176</v>
      </c>
      <c r="F84" s="223">
        <v>192932</v>
      </c>
      <c r="G84" s="223">
        <v>95224</v>
      </c>
      <c r="H84" s="223">
        <v>97708</v>
      </c>
      <c r="I84" s="223">
        <v>209751</v>
      </c>
      <c r="J84" s="223">
        <v>102226</v>
      </c>
      <c r="K84" s="223">
        <v>107525</v>
      </c>
      <c r="L84" s="223">
        <v>202793</v>
      </c>
      <c r="M84" s="223">
        <v>97633</v>
      </c>
      <c r="N84" s="223">
        <v>105160</v>
      </c>
      <c r="O84" s="223">
        <v>193467</v>
      </c>
      <c r="P84" s="223">
        <v>92804</v>
      </c>
      <c r="Q84" s="223">
        <v>100663</v>
      </c>
      <c r="R84" s="223">
        <v>169497</v>
      </c>
      <c r="S84" s="223">
        <v>82099</v>
      </c>
      <c r="T84" s="223">
        <v>87398</v>
      </c>
      <c r="U84" s="223">
        <v>159610</v>
      </c>
      <c r="V84" s="223">
        <v>78947</v>
      </c>
      <c r="W84" s="223">
        <v>80663</v>
      </c>
    </row>
    <row r="85" spans="1:23">
      <c r="A85" s="224" t="s">
        <v>296</v>
      </c>
      <c r="B85" s="222" t="s">
        <v>335</v>
      </c>
      <c r="C85" s="223">
        <v>111634</v>
      </c>
      <c r="D85" s="223">
        <v>53194</v>
      </c>
      <c r="E85" s="223">
        <v>58440</v>
      </c>
      <c r="F85" s="223">
        <v>140553</v>
      </c>
      <c r="G85" s="223">
        <v>66772</v>
      </c>
      <c r="H85" s="223">
        <v>73781</v>
      </c>
      <c r="I85" s="223">
        <v>185150</v>
      </c>
      <c r="J85" s="223">
        <v>90071</v>
      </c>
      <c r="K85" s="223">
        <v>95079</v>
      </c>
      <c r="L85" s="223">
        <v>202014</v>
      </c>
      <c r="M85" s="223">
        <v>97356</v>
      </c>
      <c r="N85" s="223">
        <v>104658</v>
      </c>
      <c r="O85" s="223">
        <v>196323</v>
      </c>
      <c r="P85" s="223">
        <v>93693</v>
      </c>
      <c r="Q85" s="223">
        <v>102630</v>
      </c>
      <c r="R85" s="223">
        <v>188530</v>
      </c>
      <c r="S85" s="223">
        <v>89860</v>
      </c>
      <c r="T85" s="223">
        <v>98670</v>
      </c>
      <c r="U85" s="223">
        <v>166057</v>
      </c>
      <c r="V85" s="223">
        <v>80007</v>
      </c>
      <c r="W85" s="223">
        <v>86050</v>
      </c>
    </row>
    <row r="86" spans="1:23">
      <c r="A86" s="224" t="s">
        <v>296</v>
      </c>
      <c r="B86" s="222" t="s">
        <v>336</v>
      </c>
      <c r="C86" s="223">
        <v>90558</v>
      </c>
      <c r="D86" s="223">
        <v>40949</v>
      </c>
      <c r="E86" s="223">
        <v>49609</v>
      </c>
      <c r="F86" s="223">
        <v>105409</v>
      </c>
      <c r="G86" s="223">
        <v>48948</v>
      </c>
      <c r="H86" s="223">
        <v>56461</v>
      </c>
      <c r="I86" s="223">
        <v>133066</v>
      </c>
      <c r="J86" s="223">
        <v>61801</v>
      </c>
      <c r="K86" s="223">
        <v>71265</v>
      </c>
      <c r="L86" s="223">
        <v>176801</v>
      </c>
      <c r="M86" s="223">
        <v>84293</v>
      </c>
      <c r="N86" s="223">
        <v>92508</v>
      </c>
      <c r="O86" s="223">
        <v>193812</v>
      </c>
      <c r="P86" s="223">
        <v>91843</v>
      </c>
      <c r="Q86" s="223">
        <v>101969</v>
      </c>
      <c r="R86" s="223">
        <v>189498</v>
      </c>
      <c r="S86" s="223">
        <v>89130</v>
      </c>
      <c r="T86" s="223">
        <v>100368</v>
      </c>
      <c r="U86" s="223">
        <v>183233</v>
      </c>
      <c r="V86" s="223">
        <v>86277</v>
      </c>
      <c r="W86" s="223">
        <v>96956</v>
      </c>
    </row>
    <row r="87" spans="1:23">
      <c r="A87" s="224" t="s">
        <v>296</v>
      </c>
      <c r="B87" s="222" t="s">
        <v>337</v>
      </c>
      <c r="C87" s="223">
        <v>73059</v>
      </c>
      <c r="D87" s="223">
        <v>31162</v>
      </c>
      <c r="E87" s="223">
        <v>41897</v>
      </c>
      <c r="F87" s="223">
        <v>83568</v>
      </c>
      <c r="G87" s="223">
        <v>36197</v>
      </c>
      <c r="H87" s="223">
        <v>47371</v>
      </c>
      <c r="I87" s="223">
        <v>97491</v>
      </c>
      <c r="J87" s="223">
        <v>43689</v>
      </c>
      <c r="K87" s="223">
        <v>53802</v>
      </c>
      <c r="L87" s="223">
        <v>123766</v>
      </c>
      <c r="M87" s="223">
        <v>55701</v>
      </c>
      <c r="N87" s="223">
        <v>68065</v>
      </c>
      <c r="O87" s="223">
        <v>166107</v>
      </c>
      <c r="P87" s="223">
        <v>77033</v>
      </c>
      <c r="Q87" s="223">
        <v>89074</v>
      </c>
      <c r="R87" s="223">
        <v>183209</v>
      </c>
      <c r="S87" s="223">
        <v>84780</v>
      </c>
      <c r="T87" s="223">
        <v>98429</v>
      </c>
      <c r="U87" s="223">
        <v>180553</v>
      </c>
      <c r="V87" s="223">
        <v>83180</v>
      </c>
      <c r="W87" s="223">
        <v>97373</v>
      </c>
    </row>
    <row r="88" spans="1:23">
      <c r="A88" s="224" t="s">
        <v>296</v>
      </c>
      <c r="B88" s="222" t="s">
        <v>338</v>
      </c>
      <c r="C88" s="223">
        <v>48662</v>
      </c>
      <c r="D88" s="223">
        <v>18531</v>
      </c>
      <c r="E88" s="223">
        <v>30131</v>
      </c>
      <c r="F88" s="223">
        <v>63997</v>
      </c>
      <c r="G88" s="223">
        <v>25677</v>
      </c>
      <c r="H88" s="223">
        <v>38320</v>
      </c>
      <c r="I88" s="223">
        <v>72720</v>
      </c>
      <c r="J88" s="223">
        <v>29606</v>
      </c>
      <c r="K88" s="223">
        <v>43114</v>
      </c>
      <c r="L88" s="223">
        <v>85887</v>
      </c>
      <c r="M88" s="223">
        <v>36600</v>
      </c>
      <c r="N88" s="223">
        <v>49287</v>
      </c>
      <c r="O88" s="223">
        <v>110100</v>
      </c>
      <c r="P88" s="223">
        <v>47409</v>
      </c>
      <c r="Q88" s="223">
        <v>62691</v>
      </c>
      <c r="R88" s="223">
        <v>149677</v>
      </c>
      <c r="S88" s="223">
        <v>66769</v>
      </c>
      <c r="T88" s="223">
        <v>82908</v>
      </c>
      <c r="U88" s="223">
        <v>166478</v>
      </c>
      <c r="V88" s="223">
        <v>74489</v>
      </c>
      <c r="W88" s="223">
        <v>91989</v>
      </c>
    </row>
    <row r="89" spans="1:23">
      <c r="A89" s="224" t="s">
        <v>296</v>
      </c>
      <c r="B89" s="222" t="s">
        <v>339</v>
      </c>
      <c r="C89" s="223">
        <v>24661</v>
      </c>
      <c r="D89" s="223">
        <v>7734</v>
      </c>
      <c r="E89" s="223">
        <v>16927</v>
      </c>
      <c r="F89" s="223">
        <v>37776</v>
      </c>
      <c r="G89" s="223">
        <v>13054</v>
      </c>
      <c r="H89" s="223">
        <v>24722</v>
      </c>
      <c r="I89" s="223">
        <v>50029</v>
      </c>
      <c r="J89" s="223">
        <v>18041</v>
      </c>
      <c r="K89" s="223">
        <v>31988</v>
      </c>
      <c r="L89" s="223">
        <v>56784</v>
      </c>
      <c r="M89" s="223">
        <v>21008</v>
      </c>
      <c r="N89" s="223">
        <v>35776</v>
      </c>
      <c r="O89" s="223">
        <v>68482</v>
      </c>
      <c r="P89" s="223">
        <v>26947</v>
      </c>
      <c r="Q89" s="223">
        <v>41535</v>
      </c>
      <c r="R89" s="223">
        <v>89067</v>
      </c>
      <c r="S89" s="223">
        <v>35750</v>
      </c>
      <c r="T89" s="223">
        <v>53317</v>
      </c>
      <c r="U89" s="223">
        <v>123234</v>
      </c>
      <c r="V89" s="223">
        <v>51620</v>
      </c>
      <c r="W89" s="223">
        <v>71614</v>
      </c>
    </row>
    <row r="90" spans="1:23">
      <c r="A90" s="224" t="s">
        <v>296</v>
      </c>
      <c r="B90" s="222" t="s">
        <v>340</v>
      </c>
      <c r="C90" s="223">
        <v>10506</v>
      </c>
      <c r="D90" s="223">
        <v>2721</v>
      </c>
      <c r="E90" s="223">
        <v>7785</v>
      </c>
      <c r="F90" s="223">
        <v>15598</v>
      </c>
      <c r="G90" s="223">
        <v>4123</v>
      </c>
      <c r="H90" s="223">
        <v>11475</v>
      </c>
      <c r="I90" s="223">
        <v>24395</v>
      </c>
      <c r="J90" s="223">
        <v>7042</v>
      </c>
      <c r="K90" s="223">
        <v>17353</v>
      </c>
      <c r="L90" s="223">
        <v>32298</v>
      </c>
      <c r="M90" s="223">
        <v>9883</v>
      </c>
      <c r="N90" s="223">
        <v>22415</v>
      </c>
      <c r="O90" s="223">
        <v>36730</v>
      </c>
      <c r="P90" s="223">
        <v>11711</v>
      </c>
      <c r="Q90" s="223">
        <v>25019</v>
      </c>
      <c r="R90" s="223">
        <v>45624</v>
      </c>
      <c r="S90" s="223">
        <v>15834</v>
      </c>
      <c r="T90" s="223">
        <v>29790</v>
      </c>
      <c r="U90" s="223">
        <v>60595</v>
      </c>
      <c r="V90" s="223">
        <v>21732</v>
      </c>
      <c r="W90" s="223">
        <v>38863</v>
      </c>
    </row>
    <row r="91" spans="1:23">
      <c r="A91" s="224" t="s">
        <v>296</v>
      </c>
      <c r="B91" s="222" t="s">
        <v>341</v>
      </c>
      <c r="C91" s="223">
        <v>2911</v>
      </c>
      <c r="D91" s="223">
        <v>581</v>
      </c>
      <c r="E91" s="223">
        <v>2330</v>
      </c>
      <c r="F91" s="223">
        <v>4936</v>
      </c>
      <c r="G91" s="223">
        <v>1021</v>
      </c>
      <c r="H91" s="223">
        <v>3915</v>
      </c>
      <c r="I91" s="223">
        <v>7552</v>
      </c>
      <c r="J91" s="223">
        <v>1470</v>
      </c>
      <c r="K91" s="223">
        <v>6082</v>
      </c>
      <c r="L91" s="223">
        <v>11628</v>
      </c>
      <c r="M91" s="223">
        <v>2558</v>
      </c>
      <c r="N91" s="223">
        <v>9070</v>
      </c>
      <c r="O91" s="223">
        <v>15497</v>
      </c>
      <c r="P91" s="223">
        <v>3683</v>
      </c>
      <c r="Q91" s="223">
        <v>11814</v>
      </c>
      <c r="R91" s="223">
        <v>17595</v>
      </c>
      <c r="S91" s="223">
        <v>4464</v>
      </c>
      <c r="T91" s="223">
        <v>13131</v>
      </c>
      <c r="U91" s="223">
        <v>22734</v>
      </c>
      <c r="V91" s="223">
        <v>6461</v>
      </c>
      <c r="W91" s="223">
        <v>16273</v>
      </c>
    </row>
    <row r="92" spans="1:23">
      <c r="A92" s="224" t="s">
        <v>296</v>
      </c>
      <c r="B92" s="222" t="s">
        <v>342</v>
      </c>
      <c r="C92" s="223">
        <v>571</v>
      </c>
      <c r="D92" s="223">
        <v>89</v>
      </c>
      <c r="E92" s="223">
        <v>482</v>
      </c>
      <c r="F92" s="223">
        <v>1011</v>
      </c>
      <c r="G92" s="223">
        <v>176</v>
      </c>
      <c r="H92" s="223">
        <v>835</v>
      </c>
      <c r="I92" s="223">
        <v>1706</v>
      </c>
      <c r="J92" s="223">
        <v>233</v>
      </c>
      <c r="K92" s="223">
        <v>1473</v>
      </c>
      <c r="L92" s="223">
        <v>2545</v>
      </c>
      <c r="M92" s="223">
        <v>337</v>
      </c>
      <c r="N92" s="223">
        <v>2208</v>
      </c>
      <c r="O92" s="223">
        <v>3868</v>
      </c>
      <c r="P92" s="223">
        <v>595</v>
      </c>
      <c r="Q92" s="223">
        <v>3273</v>
      </c>
      <c r="R92" s="223">
        <v>5222</v>
      </c>
      <c r="S92" s="223">
        <v>896</v>
      </c>
      <c r="T92" s="223">
        <v>4326</v>
      </c>
      <c r="U92" s="223">
        <v>6016</v>
      </c>
      <c r="V92" s="223">
        <v>1129</v>
      </c>
      <c r="W92" s="223">
        <v>4887</v>
      </c>
    </row>
    <row r="93" spans="1:23">
      <c r="A93" s="224" t="s">
        <v>296</v>
      </c>
      <c r="B93" s="222" t="s">
        <v>343</v>
      </c>
      <c r="C93" s="223">
        <v>512</v>
      </c>
      <c r="D93" s="223">
        <v>82</v>
      </c>
      <c r="E93" s="223">
        <v>430</v>
      </c>
      <c r="F93" s="223" t="s">
        <v>305</v>
      </c>
      <c r="G93" s="223" t="s">
        <v>305</v>
      </c>
      <c r="H93" s="223" t="s">
        <v>305</v>
      </c>
      <c r="I93" s="223" t="s">
        <v>305</v>
      </c>
      <c r="J93" s="223" t="s">
        <v>305</v>
      </c>
      <c r="K93" s="223" t="s">
        <v>305</v>
      </c>
      <c r="L93" s="223" t="s">
        <v>305</v>
      </c>
      <c r="M93" s="223" t="s">
        <v>305</v>
      </c>
      <c r="N93" s="223" t="s">
        <v>305</v>
      </c>
      <c r="O93" s="223" t="s">
        <v>305</v>
      </c>
      <c r="P93" s="223" t="s">
        <v>305</v>
      </c>
      <c r="Q93" s="223" t="s">
        <v>305</v>
      </c>
      <c r="R93" s="223" t="s">
        <v>305</v>
      </c>
      <c r="S93" s="223" t="s">
        <v>305</v>
      </c>
      <c r="T93" s="223" t="s">
        <v>305</v>
      </c>
      <c r="U93" s="223" t="s">
        <v>305</v>
      </c>
      <c r="V93" s="223" t="s">
        <v>305</v>
      </c>
      <c r="W93" s="223" t="s">
        <v>305</v>
      </c>
    </row>
    <row r="94" spans="1:23">
      <c r="A94" s="224" t="s">
        <v>296</v>
      </c>
      <c r="B94" s="222" t="s">
        <v>344</v>
      </c>
      <c r="C94" s="223">
        <v>59</v>
      </c>
      <c r="D94" s="223">
        <v>7</v>
      </c>
      <c r="E94" s="223">
        <v>52</v>
      </c>
      <c r="F94" s="223">
        <v>75</v>
      </c>
      <c r="G94" s="223">
        <v>9</v>
      </c>
      <c r="H94" s="223">
        <v>66</v>
      </c>
      <c r="I94" s="223">
        <v>162</v>
      </c>
      <c r="J94" s="223">
        <v>20</v>
      </c>
      <c r="K94" s="223">
        <v>142</v>
      </c>
      <c r="L94" s="223">
        <v>252</v>
      </c>
      <c r="M94" s="223">
        <v>28</v>
      </c>
      <c r="N94" s="223">
        <v>224</v>
      </c>
      <c r="O94" s="223">
        <v>362</v>
      </c>
      <c r="P94" s="223">
        <v>39</v>
      </c>
      <c r="Q94" s="223">
        <v>323</v>
      </c>
      <c r="R94" s="223">
        <v>537</v>
      </c>
      <c r="S94" s="223">
        <v>69</v>
      </c>
      <c r="T94" s="223">
        <v>468</v>
      </c>
      <c r="U94" s="223">
        <v>720</v>
      </c>
      <c r="V94" s="223">
        <v>105</v>
      </c>
      <c r="W94" s="223">
        <v>615</v>
      </c>
    </row>
    <row r="95" spans="1:23">
      <c r="A95" s="222" t="s">
        <v>300</v>
      </c>
      <c r="B95" s="222" t="s">
        <v>322</v>
      </c>
      <c r="C95" s="223">
        <v>2713206</v>
      </c>
      <c r="D95" s="223">
        <v>1371874</v>
      </c>
      <c r="E95" s="223">
        <v>1341332</v>
      </c>
      <c r="F95" s="223">
        <v>2886172</v>
      </c>
      <c r="G95" s="223">
        <v>1452199</v>
      </c>
      <c r="H95" s="223">
        <v>1433973</v>
      </c>
      <c r="I95" s="223">
        <v>3014686</v>
      </c>
      <c r="J95" s="223">
        <v>1510186</v>
      </c>
      <c r="K95" s="223">
        <v>1504500</v>
      </c>
      <c r="L95" s="223">
        <v>3110481</v>
      </c>
      <c r="M95" s="223">
        <v>1552355</v>
      </c>
      <c r="N95" s="223">
        <v>1558126</v>
      </c>
      <c r="O95" s="223">
        <v>3170366</v>
      </c>
      <c r="P95" s="223">
        <v>1576950</v>
      </c>
      <c r="Q95" s="223">
        <v>1593416</v>
      </c>
      <c r="R95" s="223">
        <v>3188770</v>
      </c>
      <c r="S95" s="223">
        <v>1580995</v>
      </c>
      <c r="T95" s="223">
        <v>1607775</v>
      </c>
      <c r="U95" s="223">
        <v>3164042</v>
      </c>
      <c r="V95" s="223">
        <v>1563765</v>
      </c>
      <c r="W95" s="223">
        <v>1600277</v>
      </c>
    </row>
    <row r="96" spans="1:23">
      <c r="A96" s="224" t="s">
        <v>296</v>
      </c>
      <c r="B96" s="222" t="s">
        <v>323</v>
      </c>
      <c r="C96" s="223">
        <v>129443</v>
      </c>
      <c r="D96" s="223">
        <v>66752</v>
      </c>
      <c r="E96" s="223">
        <v>62691</v>
      </c>
      <c r="F96" s="223">
        <v>137420</v>
      </c>
      <c r="G96" s="223">
        <v>70954</v>
      </c>
      <c r="H96" s="223">
        <v>66466</v>
      </c>
      <c r="I96" s="223">
        <v>140872</v>
      </c>
      <c r="J96" s="223">
        <v>72280</v>
      </c>
      <c r="K96" s="223">
        <v>68592</v>
      </c>
      <c r="L96" s="223">
        <v>141538</v>
      </c>
      <c r="M96" s="223">
        <v>72502</v>
      </c>
      <c r="N96" s="223">
        <v>69036</v>
      </c>
      <c r="O96" s="223">
        <v>136092</v>
      </c>
      <c r="P96" s="223">
        <v>69600</v>
      </c>
      <c r="Q96" s="223">
        <v>66492</v>
      </c>
      <c r="R96" s="223">
        <v>124085</v>
      </c>
      <c r="S96" s="223">
        <v>63458</v>
      </c>
      <c r="T96" s="223">
        <v>60627</v>
      </c>
      <c r="U96" s="223">
        <v>110367</v>
      </c>
      <c r="V96" s="223">
        <v>56440</v>
      </c>
      <c r="W96" s="223">
        <v>53927</v>
      </c>
    </row>
    <row r="97" spans="1:23">
      <c r="A97" s="224" t="s">
        <v>296</v>
      </c>
      <c r="B97" s="222" t="s">
        <v>324</v>
      </c>
      <c r="C97" s="223">
        <v>139388</v>
      </c>
      <c r="D97" s="223">
        <v>71999</v>
      </c>
      <c r="E97" s="223">
        <v>67389</v>
      </c>
      <c r="F97" s="223">
        <v>135053</v>
      </c>
      <c r="G97" s="223">
        <v>69452</v>
      </c>
      <c r="H97" s="223">
        <v>65601</v>
      </c>
      <c r="I97" s="223">
        <v>139853</v>
      </c>
      <c r="J97" s="223">
        <v>72028</v>
      </c>
      <c r="K97" s="223">
        <v>67825</v>
      </c>
      <c r="L97" s="223">
        <v>142885</v>
      </c>
      <c r="M97" s="223">
        <v>73234</v>
      </c>
      <c r="N97" s="223">
        <v>69651</v>
      </c>
      <c r="O97" s="223">
        <v>142827</v>
      </c>
      <c r="P97" s="223">
        <v>73076</v>
      </c>
      <c r="Q97" s="223">
        <v>69751</v>
      </c>
      <c r="R97" s="223">
        <v>136945</v>
      </c>
      <c r="S97" s="223">
        <v>69954</v>
      </c>
      <c r="T97" s="223">
        <v>66991</v>
      </c>
      <c r="U97" s="223">
        <v>124590</v>
      </c>
      <c r="V97" s="223">
        <v>63638</v>
      </c>
      <c r="W97" s="223">
        <v>60952</v>
      </c>
    </row>
    <row r="98" spans="1:23">
      <c r="A98" s="224" t="s">
        <v>296</v>
      </c>
      <c r="B98" s="222" t="s">
        <v>325</v>
      </c>
      <c r="C98" s="223">
        <v>180671</v>
      </c>
      <c r="D98" s="223">
        <v>94442</v>
      </c>
      <c r="E98" s="223">
        <v>86229</v>
      </c>
      <c r="F98" s="223">
        <v>142108</v>
      </c>
      <c r="G98" s="223">
        <v>73130</v>
      </c>
      <c r="H98" s="223">
        <v>68978</v>
      </c>
      <c r="I98" s="223">
        <v>135171</v>
      </c>
      <c r="J98" s="223">
        <v>69187</v>
      </c>
      <c r="K98" s="223">
        <v>65984</v>
      </c>
      <c r="L98" s="223">
        <v>138822</v>
      </c>
      <c r="M98" s="223">
        <v>71135</v>
      </c>
      <c r="N98" s="223">
        <v>67687</v>
      </c>
      <c r="O98" s="223">
        <v>141362</v>
      </c>
      <c r="P98" s="223">
        <v>72131</v>
      </c>
      <c r="Q98" s="223">
        <v>69231</v>
      </c>
      <c r="R98" s="223">
        <v>140906</v>
      </c>
      <c r="S98" s="223">
        <v>71760</v>
      </c>
      <c r="T98" s="223">
        <v>69146</v>
      </c>
      <c r="U98" s="223">
        <v>134892</v>
      </c>
      <c r="V98" s="223">
        <v>68579</v>
      </c>
      <c r="W98" s="223">
        <v>66313</v>
      </c>
    </row>
    <row r="99" spans="1:23">
      <c r="A99" s="224" t="s">
        <v>296</v>
      </c>
      <c r="B99" s="222" t="s">
        <v>326</v>
      </c>
      <c r="C99" s="223">
        <v>199606</v>
      </c>
      <c r="D99" s="223">
        <v>104906</v>
      </c>
      <c r="E99" s="223">
        <v>94700</v>
      </c>
      <c r="F99" s="223">
        <v>182409</v>
      </c>
      <c r="G99" s="223">
        <v>95045</v>
      </c>
      <c r="H99" s="223">
        <v>87364</v>
      </c>
      <c r="I99" s="223">
        <v>143129</v>
      </c>
      <c r="J99" s="223">
        <v>73420</v>
      </c>
      <c r="K99" s="223">
        <v>69709</v>
      </c>
      <c r="L99" s="223">
        <v>135329</v>
      </c>
      <c r="M99" s="223">
        <v>69020</v>
      </c>
      <c r="N99" s="223">
        <v>66309</v>
      </c>
      <c r="O99" s="223">
        <v>138220</v>
      </c>
      <c r="P99" s="223">
        <v>70548</v>
      </c>
      <c r="Q99" s="223">
        <v>67672</v>
      </c>
      <c r="R99" s="223">
        <v>140370</v>
      </c>
      <c r="S99" s="223">
        <v>71376</v>
      </c>
      <c r="T99" s="223">
        <v>68994</v>
      </c>
      <c r="U99" s="223">
        <v>139635</v>
      </c>
      <c r="V99" s="223">
        <v>70855</v>
      </c>
      <c r="W99" s="223">
        <v>68780</v>
      </c>
    </row>
    <row r="100" spans="1:23">
      <c r="A100" s="224" t="s">
        <v>296</v>
      </c>
      <c r="B100" s="222" t="s">
        <v>327</v>
      </c>
      <c r="C100" s="223">
        <v>180547</v>
      </c>
      <c r="D100" s="223">
        <v>94334</v>
      </c>
      <c r="E100" s="223">
        <v>86213</v>
      </c>
      <c r="F100" s="223">
        <v>206644</v>
      </c>
      <c r="G100" s="223">
        <v>110025</v>
      </c>
      <c r="H100" s="223">
        <v>96619</v>
      </c>
      <c r="I100" s="223">
        <v>190021</v>
      </c>
      <c r="J100" s="223">
        <v>100086</v>
      </c>
      <c r="K100" s="223">
        <v>89935</v>
      </c>
      <c r="L100" s="223">
        <v>149514</v>
      </c>
      <c r="M100" s="223">
        <v>77648</v>
      </c>
      <c r="N100" s="223">
        <v>71866</v>
      </c>
      <c r="O100" s="223">
        <v>140260</v>
      </c>
      <c r="P100" s="223">
        <v>72456</v>
      </c>
      <c r="Q100" s="223">
        <v>67804</v>
      </c>
      <c r="R100" s="223">
        <v>142511</v>
      </c>
      <c r="S100" s="223">
        <v>73679</v>
      </c>
      <c r="T100" s="223">
        <v>68832</v>
      </c>
      <c r="U100" s="223">
        <v>144156</v>
      </c>
      <c r="V100" s="223">
        <v>74325</v>
      </c>
      <c r="W100" s="223">
        <v>69831</v>
      </c>
    </row>
    <row r="101" spans="1:23">
      <c r="A101" s="224" t="s">
        <v>296</v>
      </c>
      <c r="B101" s="222" t="s">
        <v>328</v>
      </c>
      <c r="C101" s="223">
        <v>215060</v>
      </c>
      <c r="D101" s="223">
        <v>111599</v>
      </c>
      <c r="E101" s="223">
        <v>103461</v>
      </c>
      <c r="F101" s="223">
        <v>192818</v>
      </c>
      <c r="G101" s="223">
        <v>100745</v>
      </c>
      <c r="H101" s="223">
        <v>92073</v>
      </c>
      <c r="I101" s="223">
        <v>216860</v>
      </c>
      <c r="J101" s="223">
        <v>115210</v>
      </c>
      <c r="K101" s="223">
        <v>101650</v>
      </c>
      <c r="L101" s="223">
        <v>198364</v>
      </c>
      <c r="M101" s="223">
        <v>104237</v>
      </c>
      <c r="N101" s="223">
        <v>94127</v>
      </c>
      <c r="O101" s="223">
        <v>155864</v>
      </c>
      <c r="P101" s="223">
        <v>80839</v>
      </c>
      <c r="Q101" s="223">
        <v>75025</v>
      </c>
      <c r="R101" s="223">
        <v>144733</v>
      </c>
      <c r="S101" s="223">
        <v>74502</v>
      </c>
      <c r="T101" s="223">
        <v>70231</v>
      </c>
      <c r="U101" s="223">
        <v>146152</v>
      </c>
      <c r="V101" s="223">
        <v>75264</v>
      </c>
      <c r="W101" s="223">
        <v>70888</v>
      </c>
    </row>
    <row r="102" spans="1:23">
      <c r="A102" s="224" t="s">
        <v>296</v>
      </c>
      <c r="B102" s="222" t="s">
        <v>329</v>
      </c>
      <c r="C102" s="223">
        <v>218486</v>
      </c>
      <c r="D102" s="223">
        <v>113559</v>
      </c>
      <c r="E102" s="223">
        <v>104927</v>
      </c>
      <c r="F102" s="223">
        <v>230159</v>
      </c>
      <c r="G102" s="223">
        <v>119108</v>
      </c>
      <c r="H102" s="223">
        <v>111051</v>
      </c>
      <c r="I102" s="223">
        <v>200890</v>
      </c>
      <c r="J102" s="223">
        <v>105420</v>
      </c>
      <c r="K102" s="223">
        <v>95470</v>
      </c>
      <c r="L102" s="223">
        <v>222463</v>
      </c>
      <c r="M102" s="223">
        <v>118723</v>
      </c>
      <c r="N102" s="223">
        <v>103740</v>
      </c>
      <c r="O102" s="223">
        <v>203228</v>
      </c>
      <c r="P102" s="223">
        <v>107236</v>
      </c>
      <c r="Q102" s="223">
        <v>95992</v>
      </c>
      <c r="R102" s="223">
        <v>159394</v>
      </c>
      <c r="S102" s="223">
        <v>83125</v>
      </c>
      <c r="T102" s="223">
        <v>76269</v>
      </c>
      <c r="U102" s="223">
        <v>146460</v>
      </c>
      <c r="V102" s="223">
        <v>75730</v>
      </c>
      <c r="W102" s="223">
        <v>70730</v>
      </c>
    </row>
    <row r="103" spans="1:23">
      <c r="A103" s="224" t="s">
        <v>296</v>
      </c>
      <c r="B103" s="222" t="s">
        <v>330</v>
      </c>
      <c r="C103" s="223">
        <v>243066</v>
      </c>
      <c r="D103" s="223">
        <v>125254</v>
      </c>
      <c r="E103" s="223">
        <v>117812</v>
      </c>
      <c r="F103" s="223">
        <v>231512</v>
      </c>
      <c r="G103" s="223">
        <v>119690</v>
      </c>
      <c r="H103" s="223">
        <v>111822</v>
      </c>
      <c r="I103" s="223">
        <v>236148</v>
      </c>
      <c r="J103" s="223">
        <v>121808</v>
      </c>
      <c r="K103" s="223">
        <v>114340</v>
      </c>
      <c r="L103" s="223">
        <v>205429</v>
      </c>
      <c r="M103" s="223">
        <v>107561</v>
      </c>
      <c r="N103" s="223">
        <v>97868</v>
      </c>
      <c r="O103" s="223">
        <v>225711</v>
      </c>
      <c r="P103" s="223">
        <v>120314</v>
      </c>
      <c r="Q103" s="223">
        <v>105397</v>
      </c>
      <c r="R103" s="223">
        <v>206023</v>
      </c>
      <c r="S103" s="223">
        <v>108531</v>
      </c>
      <c r="T103" s="223">
        <v>97492</v>
      </c>
      <c r="U103" s="223">
        <v>161429</v>
      </c>
      <c r="V103" s="223">
        <v>84186</v>
      </c>
      <c r="W103" s="223">
        <v>77243</v>
      </c>
    </row>
    <row r="104" spans="1:23">
      <c r="A104" s="224" t="s">
        <v>296</v>
      </c>
      <c r="B104" s="222" t="s">
        <v>331</v>
      </c>
      <c r="C104" s="223">
        <v>248002</v>
      </c>
      <c r="D104" s="223">
        <v>124929</v>
      </c>
      <c r="E104" s="223">
        <v>123073</v>
      </c>
      <c r="F104" s="223">
        <v>250710</v>
      </c>
      <c r="G104" s="223">
        <v>128154</v>
      </c>
      <c r="H104" s="223">
        <v>122556</v>
      </c>
      <c r="I104" s="223">
        <v>234098</v>
      </c>
      <c r="J104" s="223">
        <v>119697</v>
      </c>
      <c r="K104" s="223">
        <v>114401</v>
      </c>
      <c r="L104" s="223">
        <v>236529</v>
      </c>
      <c r="M104" s="223">
        <v>121008</v>
      </c>
      <c r="N104" s="223">
        <v>115521</v>
      </c>
      <c r="O104" s="223">
        <v>205237</v>
      </c>
      <c r="P104" s="223">
        <v>106670</v>
      </c>
      <c r="Q104" s="223">
        <v>98567</v>
      </c>
      <c r="R104" s="223">
        <v>225013</v>
      </c>
      <c r="S104" s="223">
        <v>119246</v>
      </c>
      <c r="T104" s="223">
        <v>105767</v>
      </c>
      <c r="U104" s="223">
        <v>205207</v>
      </c>
      <c r="V104" s="223">
        <v>107412</v>
      </c>
      <c r="W104" s="223">
        <v>97795</v>
      </c>
    </row>
    <row r="105" spans="1:23">
      <c r="A105" s="224" t="s">
        <v>296</v>
      </c>
      <c r="B105" s="222" t="s">
        <v>332</v>
      </c>
      <c r="C105" s="223">
        <v>259571</v>
      </c>
      <c r="D105" s="223">
        <v>132410</v>
      </c>
      <c r="E105" s="223">
        <v>127161</v>
      </c>
      <c r="F105" s="223">
        <v>251230</v>
      </c>
      <c r="G105" s="223">
        <v>124957</v>
      </c>
      <c r="H105" s="223">
        <v>126273</v>
      </c>
      <c r="I105" s="223">
        <v>253956</v>
      </c>
      <c r="J105" s="223">
        <v>127852</v>
      </c>
      <c r="K105" s="223">
        <v>126104</v>
      </c>
      <c r="L105" s="223">
        <v>235706</v>
      </c>
      <c r="M105" s="223">
        <v>118420</v>
      </c>
      <c r="N105" s="223">
        <v>117286</v>
      </c>
      <c r="O105" s="223">
        <v>237236</v>
      </c>
      <c r="P105" s="223">
        <v>119586</v>
      </c>
      <c r="Q105" s="223">
        <v>117650</v>
      </c>
      <c r="R105" s="223">
        <v>205490</v>
      </c>
      <c r="S105" s="223">
        <v>105306</v>
      </c>
      <c r="T105" s="223">
        <v>100184</v>
      </c>
      <c r="U105" s="223">
        <v>225270</v>
      </c>
      <c r="V105" s="223">
        <v>117934</v>
      </c>
      <c r="W105" s="223">
        <v>107336</v>
      </c>
    </row>
    <row r="106" spans="1:23">
      <c r="A106" s="224" t="s">
        <v>296</v>
      </c>
      <c r="B106" s="222" t="s">
        <v>333</v>
      </c>
      <c r="C106" s="223">
        <v>220788</v>
      </c>
      <c r="D106" s="223">
        <v>113803</v>
      </c>
      <c r="E106" s="223">
        <v>106985</v>
      </c>
      <c r="F106" s="223">
        <v>261323</v>
      </c>
      <c r="G106" s="223">
        <v>131638</v>
      </c>
      <c r="H106" s="223">
        <v>129685</v>
      </c>
      <c r="I106" s="223">
        <v>253668</v>
      </c>
      <c r="J106" s="223">
        <v>124788</v>
      </c>
      <c r="K106" s="223">
        <v>128880</v>
      </c>
      <c r="L106" s="223">
        <v>257461</v>
      </c>
      <c r="M106" s="223">
        <v>128077</v>
      </c>
      <c r="N106" s="223">
        <v>129384</v>
      </c>
      <c r="O106" s="223">
        <v>238093</v>
      </c>
      <c r="P106" s="223">
        <v>118097</v>
      </c>
      <c r="Q106" s="223">
        <v>119996</v>
      </c>
      <c r="R106" s="223">
        <v>239077</v>
      </c>
      <c r="S106" s="223">
        <v>119334</v>
      </c>
      <c r="T106" s="223">
        <v>119743</v>
      </c>
      <c r="U106" s="223">
        <v>206886</v>
      </c>
      <c r="V106" s="223">
        <v>105050</v>
      </c>
      <c r="W106" s="223">
        <v>101836</v>
      </c>
    </row>
    <row r="107" spans="1:23">
      <c r="A107" s="224" t="s">
        <v>296</v>
      </c>
      <c r="B107" s="222" t="s">
        <v>334</v>
      </c>
      <c r="C107" s="223">
        <v>140379</v>
      </c>
      <c r="D107" s="223">
        <v>71224</v>
      </c>
      <c r="E107" s="223">
        <v>69155</v>
      </c>
      <c r="F107" s="223">
        <v>221647</v>
      </c>
      <c r="G107" s="223">
        <v>112231</v>
      </c>
      <c r="H107" s="223">
        <v>109416</v>
      </c>
      <c r="I107" s="223">
        <v>259140</v>
      </c>
      <c r="J107" s="223">
        <v>128940</v>
      </c>
      <c r="K107" s="223">
        <v>130200</v>
      </c>
      <c r="L107" s="223">
        <v>253082</v>
      </c>
      <c r="M107" s="223">
        <v>123554</v>
      </c>
      <c r="N107" s="223">
        <v>129528</v>
      </c>
      <c r="O107" s="223">
        <v>257653</v>
      </c>
      <c r="P107" s="223">
        <v>127113</v>
      </c>
      <c r="Q107" s="223">
        <v>130540</v>
      </c>
      <c r="R107" s="223">
        <v>237804</v>
      </c>
      <c r="S107" s="223">
        <v>116990</v>
      </c>
      <c r="T107" s="223">
        <v>120814</v>
      </c>
      <c r="U107" s="223">
        <v>238390</v>
      </c>
      <c r="V107" s="223">
        <v>118338</v>
      </c>
      <c r="W107" s="223">
        <v>120052</v>
      </c>
    </row>
    <row r="108" spans="1:23">
      <c r="A108" s="224" t="s">
        <v>296</v>
      </c>
      <c r="B108" s="222" t="s">
        <v>335</v>
      </c>
      <c r="C108" s="223">
        <v>104582</v>
      </c>
      <c r="D108" s="223">
        <v>51977</v>
      </c>
      <c r="E108" s="223">
        <v>52605</v>
      </c>
      <c r="F108" s="223">
        <v>140024</v>
      </c>
      <c r="G108" s="223">
        <v>69522</v>
      </c>
      <c r="H108" s="223">
        <v>70502</v>
      </c>
      <c r="I108" s="223">
        <v>217668</v>
      </c>
      <c r="J108" s="223">
        <v>108609</v>
      </c>
      <c r="K108" s="223">
        <v>109059</v>
      </c>
      <c r="L108" s="223">
        <v>252326</v>
      </c>
      <c r="M108" s="223">
        <v>124250</v>
      </c>
      <c r="N108" s="223">
        <v>128076</v>
      </c>
      <c r="O108" s="223">
        <v>247898</v>
      </c>
      <c r="P108" s="223">
        <v>120290</v>
      </c>
      <c r="Q108" s="223">
        <v>127608</v>
      </c>
      <c r="R108" s="223">
        <v>253116</v>
      </c>
      <c r="S108" s="223">
        <v>124126</v>
      </c>
      <c r="T108" s="223">
        <v>128990</v>
      </c>
      <c r="U108" s="223">
        <v>233467</v>
      </c>
      <c r="V108" s="223">
        <v>114261</v>
      </c>
      <c r="W108" s="223">
        <v>119206</v>
      </c>
    </row>
    <row r="109" spans="1:23">
      <c r="A109" s="224" t="s">
        <v>296</v>
      </c>
      <c r="B109" s="222" t="s">
        <v>336</v>
      </c>
      <c r="C109" s="223">
        <v>81278</v>
      </c>
      <c r="D109" s="223">
        <v>37914</v>
      </c>
      <c r="E109" s="223">
        <v>43364</v>
      </c>
      <c r="F109" s="223">
        <v>103267</v>
      </c>
      <c r="G109" s="223">
        <v>49994</v>
      </c>
      <c r="H109" s="223">
        <v>53273</v>
      </c>
      <c r="I109" s="223">
        <v>137228</v>
      </c>
      <c r="J109" s="223">
        <v>66751</v>
      </c>
      <c r="K109" s="223">
        <v>70477</v>
      </c>
      <c r="L109" s="223">
        <v>210644</v>
      </c>
      <c r="M109" s="223">
        <v>103611</v>
      </c>
      <c r="N109" s="223">
        <v>107033</v>
      </c>
      <c r="O109" s="223">
        <v>243073</v>
      </c>
      <c r="P109" s="223">
        <v>118501</v>
      </c>
      <c r="Q109" s="223">
        <v>124572</v>
      </c>
      <c r="R109" s="223">
        <v>240323</v>
      </c>
      <c r="S109" s="223">
        <v>115914</v>
      </c>
      <c r="T109" s="223">
        <v>124409</v>
      </c>
      <c r="U109" s="223">
        <v>246249</v>
      </c>
      <c r="V109" s="223">
        <v>120087</v>
      </c>
      <c r="W109" s="223">
        <v>126162</v>
      </c>
    </row>
    <row r="110" spans="1:23">
      <c r="A110" s="224" t="s">
        <v>296</v>
      </c>
      <c r="B110" s="222" t="s">
        <v>337</v>
      </c>
      <c r="C110" s="223">
        <v>65463</v>
      </c>
      <c r="D110" s="223">
        <v>27805</v>
      </c>
      <c r="E110" s="223">
        <v>37658</v>
      </c>
      <c r="F110" s="223">
        <v>78002</v>
      </c>
      <c r="G110" s="223">
        <v>35130</v>
      </c>
      <c r="H110" s="223">
        <v>42872</v>
      </c>
      <c r="I110" s="223">
        <v>98249</v>
      </c>
      <c r="J110" s="223">
        <v>46013</v>
      </c>
      <c r="K110" s="223">
        <v>52236</v>
      </c>
      <c r="L110" s="223">
        <v>130629</v>
      </c>
      <c r="M110" s="223">
        <v>61728</v>
      </c>
      <c r="N110" s="223">
        <v>68901</v>
      </c>
      <c r="O110" s="223">
        <v>199067</v>
      </c>
      <c r="P110" s="223">
        <v>95706</v>
      </c>
      <c r="Q110" s="223">
        <v>103361</v>
      </c>
      <c r="R110" s="223">
        <v>229446</v>
      </c>
      <c r="S110" s="223">
        <v>109798</v>
      </c>
      <c r="T110" s="223">
        <v>119648</v>
      </c>
      <c r="U110" s="223">
        <v>228710</v>
      </c>
      <c r="V110" s="223">
        <v>108718</v>
      </c>
      <c r="W110" s="223">
        <v>119992</v>
      </c>
    </row>
    <row r="111" spans="1:23">
      <c r="A111" s="224" t="s">
        <v>296</v>
      </c>
      <c r="B111" s="222" t="s">
        <v>338</v>
      </c>
      <c r="C111" s="223">
        <v>45226</v>
      </c>
      <c r="D111" s="223">
        <v>16814</v>
      </c>
      <c r="E111" s="223">
        <v>28412</v>
      </c>
      <c r="F111" s="223">
        <v>59663</v>
      </c>
      <c r="G111" s="223">
        <v>23848</v>
      </c>
      <c r="H111" s="223">
        <v>35815</v>
      </c>
      <c r="I111" s="223">
        <v>71037</v>
      </c>
      <c r="J111" s="223">
        <v>30242</v>
      </c>
      <c r="K111" s="223">
        <v>40795</v>
      </c>
      <c r="L111" s="223">
        <v>89143</v>
      </c>
      <c r="M111" s="223">
        <v>39671</v>
      </c>
      <c r="N111" s="223">
        <v>49472</v>
      </c>
      <c r="O111" s="223">
        <v>119197</v>
      </c>
      <c r="P111" s="223">
        <v>53844</v>
      </c>
      <c r="Q111" s="223">
        <v>65353</v>
      </c>
      <c r="R111" s="223">
        <v>180904</v>
      </c>
      <c r="S111" s="223">
        <v>83769</v>
      </c>
      <c r="T111" s="223">
        <v>97135</v>
      </c>
      <c r="U111" s="223">
        <v>208986</v>
      </c>
      <c r="V111" s="223">
        <v>96843</v>
      </c>
      <c r="W111" s="223">
        <v>112143</v>
      </c>
    </row>
    <row r="112" spans="1:23">
      <c r="A112" s="224" t="s">
        <v>296</v>
      </c>
      <c r="B112" s="222" t="s">
        <v>339</v>
      </c>
      <c r="C112" s="223">
        <v>25109</v>
      </c>
      <c r="D112" s="223">
        <v>7689</v>
      </c>
      <c r="E112" s="223">
        <v>17420</v>
      </c>
      <c r="F112" s="223">
        <v>37148</v>
      </c>
      <c r="G112" s="223">
        <v>12333</v>
      </c>
      <c r="H112" s="223">
        <v>24815</v>
      </c>
      <c r="I112" s="223">
        <v>49429</v>
      </c>
      <c r="J112" s="223">
        <v>18049</v>
      </c>
      <c r="K112" s="223">
        <v>31380</v>
      </c>
      <c r="L112" s="223">
        <v>59201</v>
      </c>
      <c r="M112" s="223">
        <v>23082</v>
      </c>
      <c r="N112" s="223">
        <v>36119</v>
      </c>
      <c r="O112" s="223">
        <v>74483</v>
      </c>
      <c r="P112" s="223">
        <v>30678</v>
      </c>
      <c r="Q112" s="223">
        <v>43805</v>
      </c>
      <c r="R112" s="223">
        <v>100831</v>
      </c>
      <c r="S112" s="223">
        <v>42534</v>
      </c>
      <c r="T112" s="223">
        <v>58297</v>
      </c>
      <c r="U112" s="223">
        <v>152999</v>
      </c>
      <c r="V112" s="223">
        <v>66813</v>
      </c>
      <c r="W112" s="223">
        <v>86186</v>
      </c>
    </row>
    <row r="113" spans="1:23">
      <c r="A113" s="224" t="s">
        <v>296</v>
      </c>
      <c r="B113" s="222" t="s">
        <v>340</v>
      </c>
      <c r="C113" s="223">
        <v>12145</v>
      </c>
      <c r="D113" s="223">
        <v>3406</v>
      </c>
      <c r="E113" s="223">
        <v>8739</v>
      </c>
      <c r="F113" s="223">
        <v>17316</v>
      </c>
      <c r="G113" s="223">
        <v>4584</v>
      </c>
      <c r="H113" s="223">
        <v>12732</v>
      </c>
      <c r="I113" s="223">
        <v>25987</v>
      </c>
      <c r="J113" s="223">
        <v>7460</v>
      </c>
      <c r="K113" s="223">
        <v>18527</v>
      </c>
      <c r="L113" s="223">
        <v>34584</v>
      </c>
      <c r="M113" s="223">
        <v>11067</v>
      </c>
      <c r="N113" s="223">
        <v>23517</v>
      </c>
      <c r="O113" s="223">
        <v>41777</v>
      </c>
      <c r="P113" s="223">
        <v>14377</v>
      </c>
      <c r="Q113" s="223">
        <v>27400</v>
      </c>
      <c r="R113" s="223">
        <v>53022</v>
      </c>
      <c r="S113" s="223">
        <v>19574</v>
      </c>
      <c r="T113" s="223">
        <v>33448</v>
      </c>
      <c r="U113" s="223">
        <v>73356</v>
      </c>
      <c r="V113" s="223">
        <v>28033</v>
      </c>
      <c r="W113" s="223">
        <v>45323</v>
      </c>
    </row>
    <row r="114" spans="1:23">
      <c r="A114" s="224" t="s">
        <v>296</v>
      </c>
      <c r="B114" s="222" t="s">
        <v>341</v>
      </c>
      <c r="C114" s="223">
        <v>3615</v>
      </c>
      <c r="D114" s="223">
        <v>895</v>
      </c>
      <c r="E114" s="223">
        <v>2720</v>
      </c>
      <c r="F114" s="223">
        <v>6203</v>
      </c>
      <c r="G114" s="223">
        <v>1360</v>
      </c>
      <c r="H114" s="223">
        <v>4843</v>
      </c>
      <c r="I114" s="223">
        <v>8975</v>
      </c>
      <c r="J114" s="223">
        <v>1970</v>
      </c>
      <c r="K114" s="223">
        <v>7005</v>
      </c>
      <c r="L114" s="223">
        <v>13516</v>
      </c>
      <c r="M114" s="223">
        <v>3270</v>
      </c>
      <c r="N114" s="223">
        <v>10246</v>
      </c>
      <c r="O114" s="223">
        <v>18089</v>
      </c>
      <c r="P114" s="223">
        <v>4949</v>
      </c>
      <c r="Q114" s="223">
        <v>13140</v>
      </c>
      <c r="R114" s="223">
        <v>22000</v>
      </c>
      <c r="S114" s="223">
        <v>6545</v>
      </c>
      <c r="T114" s="223">
        <v>15455</v>
      </c>
      <c r="U114" s="223">
        <v>28449</v>
      </c>
      <c r="V114" s="223">
        <v>9236</v>
      </c>
      <c r="W114" s="223">
        <v>19213</v>
      </c>
    </row>
    <row r="115" spans="1:23">
      <c r="A115" s="224" t="s">
        <v>296</v>
      </c>
      <c r="B115" s="222" t="s">
        <v>342</v>
      </c>
      <c r="C115" s="223">
        <v>781</v>
      </c>
      <c r="D115" s="223">
        <v>163</v>
      </c>
      <c r="E115" s="223">
        <v>618</v>
      </c>
      <c r="F115" s="223">
        <v>1516</v>
      </c>
      <c r="G115" s="223">
        <v>299</v>
      </c>
      <c r="H115" s="223">
        <v>1217</v>
      </c>
      <c r="I115" s="223">
        <v>2307</v>
      </c>
      <c r="J115" s="223">
        <v>376</v>
      </c>
      <c r="K115" s="223">
        <v>1931</v>
      </c>
      <c r="L115" s="223">
        <v>3316</v>
      </c>
      <c r="M115" s="223">
        <v>557</v>
      </c>
      <c r="N115" s="223">
        <v>2759</v>
      </c>
      <c r="O115" s="223">
        <v>4999</v>
      </c>
      <c r="P115" s="223">
        <v>939</v>
      </c>
      <c r="Q115" s="223">
        <v>4060</v>
      </c>
      <c r="R115" s="223">
        <v>6777</v>
      </c>
      <c r="S115" s="223">
        <v>1474</v>
      </c>
      <c r="T115" s="223">
        <v>5303</v>
      </c>
      <c r="U115" s="223">
        <v>8392</v>
      </c>
      <c r="V115" s="223">
        <v>2023</v>
      </c>
      <c r="W115" s="223">
        <v>6369</v>
      </c>
    </row>
    <row r="116" spans="1:23">
      <c r="A116" s="224" t="s">
        <v>296</v>
      </c>
      <c r="B116" s="222" t="s">
        <v>343</v>
      </c>
      <c r="C116" s="223">
        <v>696</v>
      </c>
      <c r="D116" s="223">
        <v>148</v>
      </c>
      <c r="E116" s="223">
        <v>548</v>
      </c>
      <c r="F116" s="223" t="s">
        <v>305</v>
      </c>
      <c r="G116" s="223" t="s">
        <v>305</v>
      </c>
      <c r="H116" s="223" t="s">
        <v>305</v>
      </c>
      <c r="I116" s="223" t="s">
        <v>305</v>
      </c>
      <c r="J116" s="223" t="s">
        <v>305</v>
      </c>
      <c r="K116" s="223" t="s">
        <v>305</v>
      </c>
      <c r="L116" s="223" t="s">
        <v>305</v>
      </c>
      <c r="M116" s="223" t="s">
        <v>305</v>
      </c>
      <c r="N116" s="223" t="s">
        <v>305</v>
      </c>
      <c r="O116" s="223" t="s">
        <v>305</v>
      </c>
      <c r="P116" s="223" t="s">
        <v>305</v>
      </c>
      <c r="Q116" s="223" t="s">
        <v>305</v>
      </c>
      <c r="R116" s="223" t="s">
        <v>305</v>
      </c>
      <c r="S116" s="223" t="s">
        <v>305</v>
      </c>
      <c r="T116" s="223" t="s">
        <v>305</v>
      </c>
      <c r="U116" s="223" t="s">
        <v>305</v>
      </c>
      <c r="V116" s="223" t="s">
        <v>305</v>
      </c>
      <c r="W116" s="223" t="s">
        <v>305</v>
      </c>
    </row>
    <row r="117" spans="1:23">
      <c r="A117" s="224" t="s">
        <v>296</v>
      </c>
      <c r="B117" s="222" t="s">
        <v>344</v>
      </c>
      <c r="C117" s="223">
        <v>85</v>
      </c>
      <c r="D117" s="223">
        <v>15</v>
      </c>
      <c r="E117" s="223">
        <v>70</v>
      </c>
      <c r="F117" s="223">
        <v>185</v>
      </c>
      <c r="G117" s="223">
        <v>21</v>
      </c>
      <c r="H117" s="223">
        <v>164</v>
      </c>
      <c r="I117" s="223">
        <v>250</v>
      </c>
      <c r="J117" s="223">
        <v>34</v>
      </c>
      <c r="K117" s="223">
        <v>216</v>
      </c>
      <c r="L117" s="223">
        <v>360</v>
      </c>
      <c r="M117" s="223">
        <v>45</v>
      </c>
      <c r="N117" s="223">
        <v>315</v>
      </c>
      <c r="O117" s="223">
        <v>513</v>
      </c>
      <c r="P117" s="223">
        <v>66</v>
      </c>
      <c r="Q117" s="223">
        <v>447</v>
      </c>
      <c r="R117" s="223">
        <v>760</v>
      </c>
      <c r="S117" s="223">
        <v>112</v>
      </c>
      <c r="T117" s="223">
        <v>648</v>
      </c>
      <c r="U117" s="223">
        <v>1023</v>
      </c>
      <c r="V117" s="223">
        <v>182</v>
      </c>
      <c r="W117" s="223">
        <v>841</v>
      </c>
    </row>
    <row r="118" spans="1:23">
      <c r="A118" s="222" t="s">
        <v>301</v>
      </c>
      <c r="B118" s="222" t="s">
        <v>322</v>
      </c>
      <c r="C118" s="223">
        <v>1489450</v>
      </c>
      <c r="D118" s="223">
        <v>740306</v>
      </c>
      <c r="E118" s="223">
        <v>749144</v>
      </c>
      <c r="F118" s="223">
        <v>1516527</v>
      </c>
      <c r="G118" s="223">
        <v>753097</v>
      </c>
      <c r="H118" s="223">
        <v>763430</v>
      </c>
      <c r="I118" s="223">
        <v>1516932</v>
      </c>
      <c r="J118" s="223">
        <v>752080</v>
      </c>
      <c r="K118" s="223">
        <v>764852</v>
      </c>
      <c r="L118" s="223">
        <v>1509553</v>
      </c>
      <c r="M118" s="223">
        <v>747401</v>
      </c>
      <c r="N118" s="223">
        <v>762152</v>
      </c>
      <c r="O118" s="223">
        <v>1494758</v>
      </c>
      <c r="P118" s="223">
        <v>739610</v>
      </c>
      <c r="Q118" s="223">
        <v>755148</v>
      </c>
      <c r="R118" s="223">
        <v>1468990</v>
      </c>
      <c r="S118" s="223">
        <v>726807</v>
      </c>
      <c r="T118" s="223">
        <v>742183</v>
      </c>
      <c r="U118" s="223">
        <v>1429555</v>
      </c>
      <c r="V118" s="223">
        <v>707246</v>
      </c>
      <c r="W118" s="223">
        <v>722309</v>
      </c>
    </row>
    <row r="119" spans="1:23">
      <c r="A119" s="224" t="s">
        <v>296</v>
      </c>
      <c r="B119" s="222" t="s">
        <v>323</v>
      </c>
      <c r="C119" s="223">
        <v>74790</v>
      </c>
      <c r="D119" s="223">
        <v>38662</v>
      </c>
      <c r="E119" s="223">
        <v>36128</v>
      </c>
      <c r="F119" s="223">
        <v>71587</v>
      </c>
      <c r="G119" s="223">
        <v>37159</v>
      </c>
      <c r="H119" s="223">
        <v>34428</v>
      </c>
      <c r="I119" s="223">
        <v>72438</v>
      </c>
      <c r="J119" s="223">
        <v>37437</v>
      </c>
      <c r="K119" s="223">
        <v>35001</v>
      </c>
      <c r="L119" s="223">
        <v>70073</v>
      </c>
      <c r="M119" s="223">
        <v>36159</v>
      </c>
      <c r="N119" s="223">
        <v>33914</v>
      </c>
      <c r="O119" s="223">
        <v>67074</v>
      </c>
      <c r="P119" s="223">
        <v>34558</v>
      </c>
      <c r="Q119" s="223">
        <v>32516</v>
      </c>
      <c r="R119" s="223">
        <v>60473</v>
      </c>
      <c r="S119" s="223">
        <v>31157</v>
      </c>
      <c r="T119" s="223">
        <v>29316</v>
      </c>
      <c r="U119" s="223">
        <v>52675</v>
      </c>
      <c r="V119" s="223">
        <v>27140</v>
      </c>
      <c r="W119" s="223">
        <v>25535</v>
      </c>
    </row>
    <row r="120" spans="1:23">
      <c r="A120" s="224" t="s">
        <v>296</v>
      </c>
      <c r="B120" s="222" t="s">
        <v>324</v>
      </c>
      <c r="C120" s="223">
        <v>85381</v>
      </c>
      <c r="D120" s="223">
        <v>44378</v>
      </c>
      <c r="E120" s="223">
        <v>41003</v>
      </c>
      <c r="F120" s="223">
        <v>77630</v>
      </c>
      <c r="G120" s="223">
        <v>40095</v>
      </c>
      <c r="H120" s="223">
        <v>37535</v>
      </c>
      <c r="I120" s="223">
        <v>75024</v>
      </c>
      <c r="J120" s="223">
        <v>38936</v>
      </c>
      <c r="K120" s="223">
        <v>36088</v>
      </c>
      <c r="L120" s="223">
        <v>74238</v>
      </c>
      <c r="M120" s="223">
        <v>38378</v>
      </c>
      <c r="N120" s="223">
        <v>35860</v>
      </c>
      <c r="O120" s="223">
        <v>72544</v>
      </c>
      <c r="P120" s="223">
        <v>37446</v>
      </c>
      <c r="Q120" s="223">
        <v>35098</v>
      </c>
      <c r="R120" s="223">
        <v>69553</v>
      </c>
      <c r="S120" s="223">
        <v>35846</v>
      </c>
      <c r="T120" s="223">
        <v>33707</v>
      </c>
      <c r="U120" s="223">
        <v>62715</v>
      </c>
      <c r="V120" s="223">
        <v>32319</v>
      </c>
      <c r="W120" s="223">
        <v>30396</v>
      </c>
    </row>
    <row r="121" spans="1:23">
      <c r="A121" s="224" t="s">
        <v>296</v>
      </c>
      <c r="B121" s="222" t="s">
        <v>325</v>
      </c>
      <c r="C121" s="223">
        <v>113960</v>
      </c>
      <c r="D121" s="223">
        <v>59566</v>
      </c>
      <c r="E121" s="223">
        <v>54394</v>
      </c>
      <c r="F121" s="223">
        <v>86969</v>
      </c>
      <c r="G121" s="223">
        <v>45066</v>
      </c>
      <c r="H121" s="223">
        <v>41903</v>
      </c>
      <c r="I121" s="223">
        <v>78558</v>
      </c>
      <c r="J121" s="223">
        <v>40417</v>
      </c>
      <c r="K121" s="223">
        <v>38141</v>
      </c>
      <c r="L121" s="223">
        <v>76084</v>
      </c>
      <c r="M121" s="223">
        <v>39291</v>
      </c>
      <c r="N121" s="223">
        <v>36793</v>
      </c>
      <c r="O121" s="223">
        <v>74659</v>
      </c>
      <c r="P121" s="223">
        <v>38402</v>
      </c>
      <c r="Q121" s="223">
        <v>36257</v>
      </c>
      <c r="R121" s="223">
        <v>73251</v>
      </c>
      <c r="S121" s="223">
        <v>37620</v>
      </c>
      <c r="T121" s="223">
        <v>35631</v>
      </c>
      <c r="U121" s="223">
        <v>70227</v>
      </c>
      <c r="V121" s="223">
        <v>36006</v>
      </c>
      <c r="W121" s="223">
        <v>34221</v>
      </c>
    </row>
    <row r="122" spans="1:23">
      <c r="A122" s="224" t="s">
        <v>296</v>
      </c>
      <c r="B122" s="222" t="s">
        <v>326</v>
      </c>
      <c r="C122" s="223">
        <v>121063</v>
      </c>
      <c r="D122" s="223">
        <v>62853</v>
      </c>
      <c r="E122" s="223">
        <v>58210</v>
      </c>
      <c r="F122" s="223">
        <v>112817</v>
      </c>
      <c r="G122" s="223">
        <v>58696</v>
      </c>
      <c r="H122" s="223">
        <v>54121</v>
      </c>
      <c r="I122" s="223">
        <v>85842</v>
      </c>
      <c r="J122" s="223">
        <v>44233</v>
      </c>
      <c r="K122" s="223">
        <v>41609</v>
      </c>
      <c r="L122" s="223">
        <v>77316</v>
      </c>
      <c r="M122" s="223">
        <v>39532</v>
      </c>
      <c r="N122" s="223">
        <v>37784</v>
      </c>
      <c r="O122" s="223">
        <v>74951</v>
      </c>
      <c r="P122" s="223">
        <v>38431</v>
      </c>
      <c r="Q122" s="223">
        <v>36520</v>
      </c>
      <c r="R122" s="223">
        <v>73232</v>
      </c>
      <c r="S122" s="223">
        <v>37394</v>
      </c>
      <c r="T122" s="223">
        <v>35838</v>
      </c>
      <c r="U122" s="223">
        <v>72008</v>
      </c>
      <c r="V122" s="223">
        <v>36713</v>
      </c>
      <c r="W122" s="223">
        <v>35295</v>
      </c>
    </row>
    <row r="123" spans="1:23">
      <c r="A123" s="224" t="s">
        <v>296</v>
      </c>
      <c r="B123" s="222" t="s">
        <v>327</v>
      </c>
      <c r="C123" s="223">
        <v>108848</v>
      </c>
      <c r="D123" s="223">
        <v>55047</v>
      </c>
      <c r="E123" s="223">
        <v>53801</v>
      </c>
      <c r="F123" s="223">
        <v>116842</v>
      </c>
      <c r="G123" s="223">
        <v>61389</v>
      </c>
      <c r="H123" s="223">
        <v>55453</v>
      </c>
      <c r="I123" s="223">
        <v>109047</v>
      </c>
      <c r="J123" s="223">
        <v>57513</v>
      </c>
      <c r="K123" s="223">
        <v>51534</v>
      </c>
      <c r="L123" s="223">
        <v>82435</v>
      </c>
      <c r="M123" s="223">
        <v>43079</v>
      </c>
      <c r="N123" s="223">
        <v>39356</v>
      </c>
      <c r="O123" s="223">
        <v>74282</v>
      </c>
      <c r="P123" s="223">
        <v>38556</v>
      </c>
      <c r="Q123" s="223">
        <v>35726</v>
      </c>
      <c r="R123" s="223">
        <v>72225</v>
      </c>
      <c r="S123" s="223">
        <v>37552</v>
      </c>
      <c r="T123" s="223">
        <v>34673</v>
      </c>
      <c r="U123" s="223">
        <v>70433</v>
      </c>
      <c r="V123" s="223">
        <v>36500</v>
      </c>
      <c r="W123" s="223">
        <v>33933</v>
      </c>
    </row>
    <row r="124" spans="1:23">
      <c r="A124" s="224" t="s">
        <v>296</v>
      </c>
      <c r="B124" s="222" t="s">
        <v>328</v>
      </c>
      <c r="C124" s="223">
        <v>119142</v>
      </c>
      <c r="D124" s="223">
        <v>60175</v>
      </c>
      <c r="E124" s="223">
        <v>58967</v>
      </c>
      <c r="F124" s="223">
        <v>98817</v>
      </c>
      <c r="G124" s="223">
        <v>49825</v>
      </c>
      <c r="H124" s="223">
        <v>48992</v>
      </c>
      <c r="I124" s="223">
        <v>105804</v>
      </c>
      <c r="J124" s="223">
        <v>55706</v>
      </c>
      <c r="K124" s="223">
        <v>50098</v>
      </c>
      <c r="L124" s="223">
        <v>99234</v>
      </c>
      <c r="M124" s="223">
        <v>51966</v>
      </c>
      <c r="N124" s="223">
        <v>47268</v>
      </c>
      <c r="O124" s="223">
        <v>74617</v>
      </c>
      <c r="P124" s="223">
        <v>38607</v>
      </c>
      <c r="Q124" s="223">
        <v>36010</v>
      </c>
      <c r="R124" s="223">
        <v>67294</v>
      </c>
      <c r="S124" s="223">
        <v>34641</v>
      </c>
      <c r="T124" s="223">
        <v>32653</v>
      </c>
      <c r="U124" s="223">
        <v>65778</v>
      </c>
      <c r="V124" s="223">
        <v>33893</v>
      </c>
      <c r="W124" s="223">
        <v>31885</v>
      </c>
    </row>
    <row r="125" spans="1:23">
      <c r="A125" s="224" t="s">
        <v>296</v>
      </c>
      <c r="B125" s="222" t="s">
        <v>329</v>
      </c>
      <c r="C125" s="223">
        <v>117430</v>
      </c>
      <c r="D125" s="223">
        <v>58583</v>
      </c>
      <c r="E125" s="223">
        <v>58847</v>
      </c>
      <c r="F125" s="223">
        <v>115023</v>
      </c>
      <c r="G125" s="223">
        <v>58117</v>
      </c>
      <c r="H125" s="223">
        <v>56906</v>
      </c>
      <c r="I125" s="223">
        <v>91106</v>
      </c>
      <c r="J125" s="223">
        <v>46493</v>
      </c>
      <c r="K125" s="223">
        <v>44613</v>
      </c>
      <c r="L125" s="223">
        <v>101579</v>
      </c>
      <c r="M125" s="223">
        <v>53387</v>
      </c>
      <c r="N125" s="223">
        <v>48192</v>
      </c>
      <c r="O125" s="223">
        <v>94789</v>
      </c>
      <c r="P125" s="223">
        <v>49498</v>
      </c>
      <c r="Q125" s="223">
        <v>45291</v>
      </c>
      <c r="R125" s="223">
        <v>71392</v>
      </c>
      <c r="S125" s="223">
        <v>36786</v>
      </c>
      <c r="T125" s="223">
        <v>34606</v>
      </c>
      <c r="U125" s="223">
        <v>64394</v>
      </c>
      <c r="V125" s="223">
        <v>33042</v>
      </c>
      <c r="W125" s="223">
        <v>31352</v>
      </c>
    </row>
    <row r="126" spans="1:23">
      <c r="A126" s="224" t="s">
        <v>296</v>
      </c>
      <c r="B126" s="222" t="s">
        <v>330</v>
      </c>
      <c r="C126" s="223">
        <v>128408</v>
      </c>
      <c r="D126" s="223">
        <v>64096</v>
      </c>
      <c r="E126" s="223">
        <v>64312</v>
      </c>
      <c r="F126" s="223">
        <v>118647</v>
      </c>
      <c r="G126" s="223">
        <v>59170</v>
      </c>
      <c r="H126" s="223">
        <v>59477</v>
      </c>
      <c r="I126" s="223">
        <v>112324</v>
      </c>
      <c r="J126" s="223">
        <v>56410</v>
      </c>
      <c r="K126" s="223">
        <v>55914</v>
      </c>
      <c r="L126" s="223">
        <v>91196</v>
      </c>
      <c r="M126" s="223">
        <v>46829</v>
      </c>
      <c r="N126" s="223">
        <v>44367</v>
      </c>
      <c r="O126" s="223">
        <v>102132</v>
      </c>
      <c r="P126" s="223">
        <v>53530</v>
      </c>
      <c r="Q126" s="223">
        <v>48602</v>
      </c>
      <c r="R126" s="223">
        <v>95029</v>
      </c>
      <c r="S126" s="223">
        <v>49516</v>
      </c>
      <c r="T126" s="223">
        <v>45513</v>
      </c>
      <c r="U126" s="223">
        <v>71719</v>
      </c>
      <c r="V126" s="223">
        <v>36853</v>
      </c>
      <c r="W126" s="223">
        <v>34866</v>
      </c>
    </row>
    <row r="127" spans="1:23">
      <c r="A127" s="224" t="s">
        <v>296</v>
      </c>
      <c r="B127" s="222" t="s">
        <v>331</v>
      </c>
      <c r="C127" s="223">
        <v>128054</v>
      </c>
      <c r="D127" s="223">
        <v>64170</v>
      </c>
      <c r="E127" s="223">
        <v>63884</v>
      </c>
      <c r="F127" s="223">
        <v>129663</v>
      </c>
      <c r="G127" s="223">
        <v>64429</v>
      </c>
      <c r="H127" s="223">
        <v>65234</v>
      </c>
      <c r="I127" s="223">
        <v>117402</v>
      </c>
      <c r="J127" s="223">
        <v>57892</v>
      </c>
      <c r="K127" s="223">
        <v>59510</v>
      </c>
      <c r="L127" s="223">
        <v>111001</v>
      </c>
      <c r="M127" s="223">
        <v>55329</v>
      </c>
      <c r="N127" s="223">
        <v>55672</v>
      </c>
      <c r="O127" s="223">
        <v>91514</v>
      </c>
      <c r="P127" s="223">
        <v>46918</v>
      </c>
      <c r="Q127" s="223">
        <v>44596</v>
      </c>
      <c r="R127" s="223">
        <v>102328</v>
      </c>
      <c r="S127" s="223">
        <v>53316</v>
      </c>
      <c r="T127" s="223">
        <v>49012</v>
      </c>
      <c r="U127" s="223">
        <v>95098</v>
      </c>
      <c r="V127" s="223">
        <v>49302</v>
      </c>
      <c r="W127" s="223">
        <v>45796</v>
      </c>
    </row>
    <row r="128" spans="1:23">
      <c r="A128" s="224" t="s">
        <v>296</v>
      </c>
      <c r="B128" s="222" t="s">
        <v>332</v>
      </c>
      <c r="C128" s="223">
        <v>121757</v>
      </c>
      <c r="D128" s="223">
        <v>61469</v>
      </c>
      <c r="E128" s="223">
        <v>60288</v>
      </c>
      <c r="F128" s="223">
        <v>127181</v>
      </c>
      <c r="G128" s="223">
        <v>63247</v>
      </c>
      <c r="H128" s="223">
        <v>63934</v>
      </c>
      <c r="I128" s="223">
        <v>127249</v>
      </c>
      <c r="J128" s="223">
        <v>62484</v>
      </c>
      <c r="K128" s="223">
        <v>64765</v>
      </c>
      <c r="L128" s="223">
        <v>114674</v>
      </c>
      <c r="M128" s="223">
        <v>55945</v>
      </c>
      <c r="N128" s="223">
        <v>58729</v>
      </c>
      <c r="O128" s="223">
        <v>108440</v>
      </c>
      <c r="P128" s="223">
        <v>53628</v>
      </c>
      <c r="Q128" s="223">
        <v>54812</v>
      </c>
      <c r="R128" s="223">
        <v>90343</v>
      </c>
      <c r="S128" s="223">
        <v>46129</v>
      </c>
      <c r="T128" s="223">
        <v>44214</v>
      </c>
      <c r="U128" s="223">
        <v>100842</v>
      </c>
      <c r="V128" s="223">
        <v>52200</v>
      </c>
      <c r="W128" s="223">
        <v>48642</v>
      </c>
    </row>
    <row r="129" spans="1:23">
      <c r="A129" s="224" t="s">
        <v>296</v>
      </c>
      <c r="B129" s="222" t="s">
        <v>333</v>
      </c>
      <c r="C129" s="223">
        <v>105525</v>
      </c>
      <c r="D129" s="223">
        <v>52617</v>
      </c>
      <c r="E129" s="223">
        <v>52908</v>
      </c>
      <c r="F129" s="223">
        <v>119199</v>
      </c>
      <c r="G129" s="223">
        <v>59698</v>
      </c>
      <c r="H129" s="223">
        <v>59501</v>
      </c>
      <c r="I129" s="223">
        <v>122985</v>
      </c>
      <c r="J129" s="223">
        <v>60527</v>
      </c>
      <c r="K129" s="223">
        <v>62458</v>
      </c>
      <c r="L129" s="223">
        <v>122756</v>
      </c>
      <c r="M129" s="223">
        <v>59822</v>
      </c>
      <c r="N129" s="223">
        <v>62934</v>
      </c>
      <c r="O129" s="223">
        <v>110448</v>
      </c>
      <c r="P129" s="223">
        <v>53550</v>
      </c>
      <c r="Q129" s="223">
        <v>56898</v>
      </c>
      <c r="R129" s="223">
        <v>104570</v>
      </c>
      <c r="S129" s="223">
        <v>51504</v>
      </c>
      <c r="T129" s="223">
        <v>53066</v>
      </c>
      <c r="U129" s="223">
        <v>87908</v>
      </c>
      <c r="V129" s="223">
        <v>44802</v>
      </c>
      <c r="W129" s="223">
        <v>43106</v>
      </c>
    </row>
    <row r="130" spans="1:23">
      <c r="A130" s="224" t="s">
        <v>296</v>
      </c>
      <c r="B130" s="222" t="s">
        <v>334</v>
      </c>
      <c r="C130" s="223">
        <v>72709</v>
      </c>
      <c r="D130" s="223">
        <v>35548</v>
      </c>
      <c r="E130" s="223">
        <v>37161</v>
      </c>
      <c r="F130" s="223">
        <v>102641</v>
      </c>
      <c r="G130" s="223">
        <v>50697</v>
      </c>
      <c r="H130" s="223">
        <v>51944</v>
      </c>
      <c r="I130" s="223">
        <v>114409</v>
      </c>
      <c r="J130" s="223">
        <v>56618</v>
      </c>
      <c r="K130" s="223">
        <v>57791</v>
      </c>
      <c r="L130" s="223">
        <v>117531</v>
      </c>
      <c r="M130" s="223">
        <v>57419</v>
      </c>
      <c r="N130" s="223">
        <v>60112</v>
      </c>
      <c r="O130" s="223">
        <v>117310</v>
      </c>
      <c r="P130" s="223">
        <v>56899</v>
      </c>
      <c r="Q130" s="223">
        <v>60411</v>
      </c>
      <c r="R130" s="223">
        <v>105581</v>
      </c>
      <c r="S130" s="223">
        <v>51014</v>
      </c>
      <c r="T130" s="223">
        <v>54567</v>
      </c>
      <c r="U130" s="223">
        <v>100240</v>
      </c>
      <c r="V130" s="223">
        <v>49260</v>
      </c>
      <c r="W130" s="223">
        <v>50980</v>
      </c>
    </row>
    <row r="131" spans="1:23">
      <c r="A131" s="224" t="s">
        <v>296</v>
      </c>
      <c r="B131" s="222" t="s">
        <v>335</v>
      </c>
      <c r="C131" s="223">
        <v>59860</v>
      </c>
      <c r="D131" s="223">
        <v>28786</v>
      </c>
      <c r="E131" s="223">
        <v>31074</v>
      </c>
      <c r="F131" s="223">
        <v>70857</v>
      </c>
      <c r="G131" s="223">
        <v>34173</v>
      </c>
      <c r="H131" s="223">
        <v>36684</v>
      </c>
      <c r="I131" s="223">
        <v>99060</v>
      </c>
      <c r="J131" s="223">
        <v>48227</v>
      </c>
      <c r="K131" s="223">
        <v>50833</v>
      </c>
      <c r="L131" s="223">
        <v>110251</v>
      </c>
      <c r="M131" s="223">
        <v>53950</v>
      </c>
      <c r="N131" s="223">
        <v>56301</v>
      </c>
      <c r="O131" s="223">
        <v>113012</v>
      </c>
      <c r="P131" s="223">
        <v>54819</v>
      </c>
      <c r="Q131" s="223">
        <v>58193</v>
      </c>
      <c r="R131" s="223">
        <v>112994</v>
      </c>
      <c r="S131" s="223">
        <v>54569</v>
      </c>
      <c r="T131" s="223">
        <v>58425</v>
      </c>
      <c r="U131" s="223">
        <v>101869</v>
      </c>
      <c r="V131" s="223">
        <v>49073</v>
      </c>
      <c r="W131" s="223">
        <v>52796</v>
      </c>
    </row>
    <row r="132" spans="1:23">
      <c r="A132" s="224" t="s">
        <v>296</v>
      </c>
      <c r="B132" s="222" t="s">
        <v>336</v>
      </c>
      <c r="C132" s="223">
        <v>46685</v>
      </c>
      <c r="D132" s="223">
        <v>21864</v>
      </c>
      <c r="E132" s="223">
        <v>24821</v>
      </c>
      <c r="F132" s="223">
        <v>57787</v>
      </c>
      <c r="G132" s="223">
        <v>27239</v>
      </c>
      <c r="H132" s="223">
        <v>30548</v>
      </c>
      <c r="I132" s="223">
        <v>67760</v>
      </c>
      <c r="J132" s="223">
        <v>32102</v>
      </c>
      <c r="K132" s="223">
        <v>35658</v>
      </c>
      <c r="L132" s="223">
        <v>95136</v>
      </c>
      <c r="M132" s="223">
        <v>45655</v>
      </c>
      <c r="N132" s="223">
        <v>49481</v>
      </c>
      <c r="O132" s="223">
        <v>106023</v>
      </c>
      <c r="P132" s="223">
        <v>51312</v>
      </c>
      <c r="Q132" s="223">
        <v>54711</v>
      </c>
      <c r="R132" s="223">
        <v>108676</v>
      </c>
      <c r="S132" s="223">
        <v>52317</v>
      </c>
      <c r="T132" s="223">
        <v>56359</v>
      </c>
      <c r="U132" s="223">
        <v>108976</v>
      </c>
      <c r="V132" s="223">
        <v>52400</v>
      </c>
      <c r="W132" s="223">
        <v>56576</v>
      </c>
    </row>
    <row r="133" spans="1:23">
      <c r="A133" s="224" t="s">
        <v>296</v>
      </c>
      <c r="B133" s="222" t="s">
        <v>337</v>
      </c>
      <c r="C133" s="223">
        <v>36880</v>
      </c>
      <c r="D133" s="223">
        <v>15999</v>
      </c>
      <c r="E133" s="223">
        <v>20881</v>
      </c>
      <c r="F133" s="223">
        <v>43815</v>
      </c>
      <c r="G133" s="223">
        <v>19879</v>
      </c>
      <c r="H133" s="223">
        <v>23936</v>
      </c>
      <c r="I133" s="223">
        <v>53417</v>
      </c>
      <c r="J133" s="223">
        <v>24481</v>
      </c>
      <c r="K133" s="223">
        <v>28936</v>
      </c>
      <c r="L133" s="223">
        <v>62923</v>
      </c>
      <c r="M133" s="223">
        <v>29156</v>
      </c>
      <c r="N133" s="223">
        <v>33767</v>
      </c>
      <c r="O133" s="223">
        <v>88971</v>
      </c>
      <c r="P133" s="223">
        <v>41925</v>
      </c>
      <c r="Q133" s="223">
        <v>47046</v>
      </c>
      <c r="R133" s="223">
        <v>99503</v>
      </c>
      <c r="S133" s="223">
        <v>47444</v>
      </c>
      <c r="T133" s="223">
        <v>52059</v>
      </c>
      <c r="U133" s="223">
        <v>102307</v>
      </c>
      <c r="V133" s="223">
        <v>48682</v>
      </c>
      <c r="W133" s="223">
        <v>53625</v>
      </c>
    </row>
    <row r="134" spans="1:23">
      <c r="A134" s="224" t="s">
        <v>296</v>
      </c>
      <c r="B134" s="222" t="s">
        <v>338</v>
      </c>
      <c r="C134" s="223">
        <v>25749</v>
      </c>
      <c r="D134" s="223">
        <v>9782</v>
      </c>
      <c r="E134" s="223">
        <v>15967</v>
      </c>
      <c r="F134" s="223">
        <v>33006</v>
      </c>
      <c r="G134" s="223">
        <v>13635</v>
      </c>
      <c r="H134" s="223">
        <v>19371</v>
      </c>
      <c r="I134" s="223">
        <v>38410</v>
      </c>
      <c r="J134" s="223">
        <v>16582</v>
      </c>
      <c r="K134" s="223">
        <v>21828</v>
      </c>
      <c r="L134" s="223">
        <v>46702</v>
      </c>
      <c r="M134" s="223">
        <v>20599</v>
      </c>
      <c r="N134" s="223">
        <v>26103</v>
      </c>
      <c r="O134" s="223">
        <v>55580</v>
      </c>
      <c r="P134" s="223">
        <v>24959</v>
      </c>
      <c r="Q134" s="223">
        <v>30621</v>
      </c>
      <c r="R134" s="223">
        <v>79393</v>
      </c>
      <c r="S134" s="223">
        <v>36438</v>
      </c>
      <c r="T134" s="223">
        <v>42955</v>
      </c>
      <c r="U134" s="223">
        <v>89379</v>
      </c>
      <c r="V134" s="223">
        <v>41684</v>
      </c>
      <c r="W134" s="223">
        <v>47695</v>
      </c>
    </row>
    <row r="135" spans="1:23">
      <c r="A135" s="224" t="s">
        <v>296</v>
      </c>
      <c r="B135" s="222" t="s">
        <v>339</v>
      </c>
      <c r="C135" s="223">
        <v>14199</v>
      </c>
      <c r="D135" s="223">
        <v>4628</v>
      </c>
      <c r="E135" s="223">
        <v>9571</v>
      </c>
      <c r="F135" s="223">
        <v>20673</v>
      </c>
      <c r="G135" s="223">
        <v>7128</v>
      </c>
      <c r="H135" s="223">
        <v>13545</v>
      </c>
      <c r="I135" s="223">
        <v>26569</v>
      </c>
      <c r="J135" s="223">
        <v>10147</v>
      </c>
      <c r="K135" s="223">
        <v>16422</v>
      </c>
      <c r="L135" s="223">
        <v>30418</v>
      </c>
      <c r="M135" s="223">
        <v>12243</v>
      </c>
      <c r="N135" s="223">
        <v>18175</v>
      </c>
      <c r="O135" s="223">
        <v>37225</v>
      </c>
      <c r="P135" s="223">
        <v>15502</v>
      </c>
      <c r="Q135" s="223">
        <v>21723</v>
      </c>
      <c r="R135" s="223">
        <v>45070</v>
      </c>
      <c r="S135" s="223">
        <v>19265</v>
      </c>
      <c r="T135" s="223">
        <v>25805</v>
      </c>
      <c r="U135" s="223">
        <v>65363</v>
      </c>
      <c r="V135" s="223">
        <v>28721</v>
      </c>
      <c r="W135" s="223">
        <v>36642</v>
      </c>
    </row>
    <row r="136" spans="1:23">
      <c r="A136" s="224" t="s">
        <v>296</v>
      </c>
      <c r="B136" s="222" t="s">
        <v>340</v>
      </c>
      <c r="C136" s="223">
        <v>6521</v>
      </c>
      <c r="D136" s="223">
        <v>1650</v>
      </c>
      <c r="E136" s="223">
        <v>4871</v>
      </c>
      <c r="F136" s="223">
        <v>9371</v>
      </c>
      <c r="G136" s="223">
        <v>2649</v>
      </c>
      <c r="H136" s="223">
        <v>6722</v>
      </c>
      <c r="I136" s="223">
        <v>13868</v>
      </c>
      <c r="J136" s="223">
        <v>4445</v>
      </c>
      <c r="K136" s="223">
        <v>9423</v>
      </c>
      <c r="L136" s="223">
        <v>17851</v>
      </c>
      <c r="M136" s="223">
        <v>6314</v>
      </c>
      <c r="N136" s="223">
        <v>11537</v>
      </c>
      <c r="O136" s="223">
        <v>20283</v>
      </c>
      <c r="P136" s="223">
        <v>7616</v>
      </c>
      <c r="Q136" s="223">
        <v>12667</v>
      </c>
      <c r="R136" s="223">
        <v>25257</v>
      </c>
      <c r="S136" s="223">
        <v>9941</v>
      </c>
      <c r="T136" s="223">
        <v>15316</v>
      </c>
      <c r="U136" s="223">
        <v>31481</v>
      </c>
      <c r="V136" s="223">
        <v>12805</v>
      </c>
      <c r="W136" s="223">
        <v>18676</v>
      </c>
    </row>
    <row r="137" spans="1:23">
      <c r="A137" s="224" t="s">
        <v>296</v>
      </c>
      <c r="B137" s="222" t="s">
        <v>341</v>
      </c>
      <c r="C137" s="223">
        <v>2005</v>
      </c>
      <c r="D137" s="223">
        <v>382</v>
      </c>
      <c r="E137" s="223">
        <v>1623</v>
      </c>
      <c r="F137" s="223">
        <v>3252</v>
      </c>
      <c r="G137" s="223">
        <v>691</v>
      </c>
      <c r="H137" s="223">
        <v>2561</v>
      </c>
      <c r="I137" s="223">
        <v>4612</v>
      </c>
      <c r="J137" s="223">
        <v>1203</v>
      </c>
      <c r="K137" s="223">
        <v>3409</v>
      </c>
      <c r="L137" s="223">
        <v>6696</v>
      </c>
      <c r="M137" s="223">
        <v>1982</v>
      </c>
      <c r="N137" s="223">
        <v>4714</v>
      </c>
      <c r="O137" s="223">
        <v>8790</v>
      </c>
      <c r="P137" s="223">
        <v>2845</v>
      </c>
      <c r="Q137" s="223">
        <v>5945</v>
      </c>
      <c r="R137" s="223">
        <v>9957</v>
      </c>
      <c r="S137" s="223">
        <v>3445</v>
      </c>
      <c r="T137" s="223">
        <v>6512</v>
      </c>
      <c r="U137" s="223">
        <v>12801</v>
      </c>
      <c r="V137" s="223">
        <v>4699</v>
      </c>
      <c r="W137" s="223">
        <v>8102</v>
      </c>
    </row>
    <row r="138" spans="1:23">
      <c r="A138" s="224" t="s">
        <v>296</v>
      </c>
      <c r="B138" s="222" t="s">
        <v>342</v>
      </c>
      <c r="C138" s="223">
        <v>484</v>
      </c>
      <c r="D138" s="223">
        <v>51</v>
      </c>
      <c r="E138" s="223">
        <v>433</v>
      </c>
      <c r="F138" s="223">
        <v>750</v>
      </c>
      <c r="G138" s="223">
        <v>115</v>
      </c>
      <c r="H138" s="223">
        <v>635</v>
      </c>
      <c r="I138" s="223">
        <v>1048</v>
      </c>
      <c r="J138" s="223">
        <v>227</v>
      </c>
      <c r="K138" s="223">
        <v>821</v>
      </c>
      <c r="L138" s="223">
        <v>1459</v>
      </c>
      <c r="M138" s="223">
        <v>366</v>
      </c>
      <c r="N138" s="223">
        <v>1093</v>
      </c>
      <c r="O138" s="223">
        <v>2114</v>
      </c>
      <c r="P138" s="223">
        <v>609</v>
      </c>
      <c r="Q138" s="223">
        <v>1505</v>
      </c>
      <c r="R138" s="223">
        <v>2869</v>
      </c>
      <c r="S138" s="223">
        <v>913</v>
      </c>
      <c r="T138" s="223">
        <v>1956</v>
      </c>
      <c r="U138" s="223">
        <v>3342</v>
      </c>
      <c r="V138" s="223">
        <v>1152</v>
      </c>
      <c r="W138" s="223">
        <v>2190</v>
      </c>
    </row>
    <row r="139" spans="1:23">
      <c r="A139" s="224" t="s">
        <v>296</v>
      </c>
      <c r="B139" s="222" t="s">
        <v>343</v>
      </c>
      <c r="C139" s="223">
        <v>423</v>
      </c>
      <c r="D139" s="223">
        <v>47</v>
      </c>
      <c r="E139" s="223">
        <v>376</v>
      </c>
      <c r="F139" s="223" t="s">
        <v>305</v>
      </c>
      <c r="G139" s="223" t="s">
        <v>305</v>
      </c>
      <c r="H139" s="223" t="s">
        <v>305</v>
      </c>
      <c r="I139" s="223" t="s">
        <v>305</v>
      </c>
      <c r="J139" s="223" t="s">
        <v>305</v>
      </c>
      <c r="K139" s="223" t="s">
        <v>305</v>
      </c>
      <c r="L139" s="223" t="s">
        <v>305</v>
      </c>
      <c r="M139" s="223" t="s">
        <v>305</v>
      </c>
      <c r="N139" s="223" t="s">
        <v>305</v>
      </c>
      <c r="O139" s="223" t="s">
        <v>305</v>
      </c>
      <c r="P139" s="223" t="s">
        <v>305</v>
      </c>
      <c r="Q139" s="223" t="s">
        <v>305</v>
      </c>
      <c r="R139" s="223" t="s">
        <v>305</v>
      </c>
      <c r="S139" s="223" t="s">
        <v>305</v>
      </c>
      <c r="T139" s="223" t="s">
        <v>305</v>
      </c>
      <c r="U139" s="223" t="s">
        <v>305</v>
      </c>
      <c r="V139" s="223" t="s">
        <v>305</v>
      </c>
      <c r="W139" s="223" t="s">
        <v>305</v>
      </c>
    </row>
    <row r="140" spans="1:23">
      <c r="A140" s="224" t="s">
        <v>296</v>
      </c>
      <c r="B140" s="222" t="s">
        <v>344</v>
      </c>
      <c r="C140" s="223">
        <v>61</v>
      </c>
      <c r="D140" s="223">
        <v>4</v>
      </c>
      <c r="E140" s="223">
        <v>57</v>
      </c>
      <c r="F140" s="223">
        <v>104</v>
      </c>
      <c r="G140" s="223">
        <v>8</v>
      </c>
      <c r="H140" s="223">
        <v>96</v>
      </c>
      <c r="I140" s="223">
        <v>92</v>
      </c>
      <c r="J140" s="223">
        <v>17</v>
      </c>
      <c r="K140" s="223">
        <v>75</v>
      </c>
      <c r="L140" s="223">
        <v>123</v>
      </c>
      <c r="M140" s="223">
        <v>32</v>
      </c>
      <c r="N140" s="223">
        <v>91</v>
      </c>
      <c r="O140" s="223">
        <v>177</v>
      </c>
      <c r="P140" s="223">
        <v>52</v>
      </c>
      <c r="Q140" s="223">
        <v>125</v>
      </c>
      <c r="R140" s="223">
        <v>258</v>
      </c>
      <c r="S140" s="223">
        <v>90</v>
      </c>
      <c r="T140" s="223">
        <v>168</v>
      </c>
      <c r="U140" s="223">
        <v>366</v>
      </c>
      <c r="V140" s="223">
        <v>140</v>
      </c>
      <c r="W140" s="223">
        <v>226</v>
      </c>
    </row>
    <row r="141" spans="1:23">
      <c r="A141" s="222" t="s">
        <v>302</v>
      </c>
      <c r="B141" s="222" t="s">
        <v>322</v>
      </c>
      <c r="C141" s="223">
        <v>1510867</v>
      </c>
      <c r="D141" s="223">
        <v>759491</v>
      </c>
      <c r="E141" s="223">
        <v>751376</v>
      </c>
      <c r="F141" s="223">
        <v>1535639</v>
      </c>
      <c r="G141" s="223">
        <v>770055</v>
      </c>
      <c r="H141" s="223">
        <v>765584</v>
      </c>
      <c r="I141" s="223">
        <v>1533879</v>
      </c>
      <c r="J141" s="223">
        <v>767449</v>
      </c>
      <c r="K141" s="223">
        <v>766430</v>
      </c>
      <c r="L141" s="223">
        <v>1544210</v>
      </c>
      <c r="M141" s="223">
        <v>771149</v>
      </c>
      <c r="N141" s="223">
        <v>773061</v>
      </c>
      <c r="O141" s="223">
        <v>1550782</v>
      </c>
      <c r="P141" s="223">
        <v>773157</v>
      </c>
      <c r="Q141" s="223">
        <v>777625</v>
      </c>
      <c r="R141" s="223">
        <v>1546326</v>
      </c>
      <c r="S141" s="223">
        <v>769715</v>
      </c>
      <c r="T141" s="223">
        <v>776611</v>
      </c>
      <c r="U141" s="223">
        <v>1526159</v>
      </c>
      <c r="V141" s="223">
        <v>758468</v>
      </c>
      <c r="W141" s="223">
        <v>767691</v>
      </c>
    </row>
    <row r="142" spans="1:23">
      <c r="A142" s="224" t="s">
        <v>296</v>
      </c>
      <c r="B142" s="222" t="s">
        <v>323</v>
      </c>
      <c r="C142" s="223">
        <v>73666</v>
      </c>
      <c r="D142" s="223">
        <v>38059</v>
      </c>
      <c r="E142" s="223">
        <v>35607</v>
      </c>
      <c r="F142" s="223">
        <v>73914</v>
      </c>
      <c r="G142" s="223">
        <v>38188</v>
      </c>
      <c r="H142" s="223">
        <v>35726</v>
      </c>
      <c r="I142" s="223">
        <v>73710</v>
      </c>
      <c r="J142" s="223">
        <v>37896</v>
      </c>
      <c r="K142" s="223">
        <v>35814</v>
      </c>
      <c r="L142" s="223">
        <v>72599</v>
      </c>
      <c r="M142" s="223">
        <v>37265</v>
      </c>
      <c r="N142" s="223">
        <v>35334</v>
      </c>
      <c r="O142" s="223">
        <v>68454</v>
      </c>
      <c r="P142" s="223">
        <v>35080</v>
      </c>
      <c r="Q142" s="223">
        <v>33374</v>
      </c>
      <c r="R142" s="223">
        <v>62103</v>
      </c>
      <c r="S142" s="223">
        <v>31822</v>
      </c>
      <c r="T142" s="223">
        <v>30281</v>
      </c>
      <c r="U142" s="223">
        <v>55214</v>
      </c>
      <c r="V142" s="223">
        <v>28292</v>
      </c>
      <c r="W142" s="223">
        <v>26922</v>
      </c>
    </row>
    <row r="143" spans="1:23">
      <c r="A143" s="224" t="s">
        <v>296</v>
      </c>
      <c r="B143" s="222" t="s">
        <v>324</v>
      </c>
      <c r="C143" s="223">
        <v>82094</v>
      </c>
      <c r="D143" s="223">
        <v>42507</v>
      </c>
      <c r="E143" s="223">
        <v>39587</v>
      </c>
      <c r="F143" s="223">
        <v>75060</v>
      </c>
      <c r="G143" s="223">
        <v>38788</v>
      </c>
      <c r="H143" s="223">
        <v>36272</v>
      </c>
      <c r="I143" s="223">
        <v>74320</v>
      </c>
      <c r="J143" s="223">
        <v>38407</v>
      </c>
      <c r="K143" s="223">
        <v>35913</v>
      </c>
      <c r="L143" s="223">
        <v>74904</v>
      </c>
      <c r="M143" s="223">
        <v>38560</v>
      </c>
      <c r="N143" s="223">
        <v>36344</v>
      </c>
      <c r="O143" s="223">
        <v>74028</v>
      </c>
      <c r="P143" s="223">
        <v>38047</v>
      </c>
      <c r="Q143" s="223">
        <v>35981</v>
      </c>
      <c r="R143" s="223">
        <v>70171</v>
      </c>
      <c r="S143" s="223">
        <v>36002</v>
      </c>
      <c r="T143" s="223">
        <v>34169</v>
      </c>
      <c r="U143" s="223">
        <v>63747</v>
      </c>
      <c r="V143" s="223">
        <v>32701</v>
      </c>
      <c r="W143" s="223">
        <v>31046</v>
      </c>
    </row>
    <row r="144" spans="1:23">
      <c r="A144" s="224" t="s">
        <v>296</v>
      </c>
      <c r="B144" s="222" t="s">
        <v>325</v>
      </c>
      <c r="C144" s="223">
        <v>105211</v>
      </c>
      <c r="D144" s="223">
        <v>55190</v>
      </c>
      <c r="E144" s="223">
        <v>50021</v>
      </c>
      <c r="F144" s="223">
        <v>81616</v>
      </c>
      <c r="G144" s="223">
        <v>42299</v>
      </c>
      <c r="H144" s="223">
        <v>39317</v>
      </c>
      <c r="I144" s="223">
        <v>73462</v>
      </c>
      <c r="J144" s="223">
        <v>38018</v>
      </c>
      <c r="K144" s="223">
        <v>35444</v>
      </c>
      <c r="L144" s="223">
        <v>73734</v>
      </c>
      <c r="M144" s="223">
        <v>38143</v>
      </c>
      <c r="N144" s="223">
        <v>35591</v>
      </c>
      <c r="O144" s="223">
        <v>74327</v>
      </c>
      <c r="P144" s="223">
        <v>38329</v>
      </c>
      <c r="Q144" s="223">
        <v>35998</v>
      </c>
      <c r="R144" s="223">
        <v>73500</v>
      </c>
      <c r="S144" s="223">
        <v>37836</v>
      </c>
      <c r="T144" s="223">
        <v>35664</v>
      </c>
      <c r="U144" s="223">
        <v>69807</v>
      </c>
      <c r="V144" s="223">
        <v>35872</v>
      </c>
      <c r="W144" s="223">
        <v>33935</v>
      </c>
    </row>
    <row r="145" spans="1:23">
      <c r="A145" s="224" t="s">
        <v>296</v>
      </c>
      <c r="B145" s="222" t="s">
        <v>326</v>
      </c>
      <c r="C145" s="223">
        <v>121878</v>
      </c>
      <c r="D145" s="223">
        <v>64530</v>
      </c>
      <c r="E145" s="223">
        <v>57348</v>
      </c>
      <c r="F145" s="223">
        <v>103662</v>
      </c>
      <c r="G145" s="223">
        <v>54329</v>
      </c>
      <c r="H145" s="223">
        <v>49333</v>
      </c>
      <c r="I145" s="223">
        <v>79716</v>
      </c>
      <c r="J145" s="223">
        <v>41343</v>
      </c>
      <c r="K145" s="223">
        <v>38373</v>
      </c>
      <c r="L145" s="223">
        <v>72791</v>
      </c>
      <c r="M145" s="223">
        <v>37687</v>
      </c>
      <c r="N145" s="223">
        <v>35104</v>
      </c>
      <c r="O145" s="223">
        <v>73375</v>
      </c>
      <c r="P145" s="223">
        <v>37979</v>
      </c>
      <c r="Q145" s="223">
        <v>35396</v>
      </c>
      <c r="R145" s="223">
        <v>73977</v>
      </c>
      <c r="S145" s="223">
        <v>38200</v>
      </c>
      <c r="T145" s="223">
        <v>35777</v>
      </c>
      <c r="U145" s="223">
        <v>73136</v>
      </c>
      <c r="V145" s="223">
        <v>37696</v>
      </c>
      <c r="W145" s="223">
        <v>35440</v>
      </c>
    </row>
    <row r="146" spans="1:23">
      <c r="A146" s="224" t="s">
        <v>296</v>
      </c>
      <c r="B146" s="222" t="s">
        <v>327</v>
      </c>
      <c r="C146" s="223">
        <v>120491</v>
      </c>
      <c r="D146" s="223">
        <v>64310</v>
      </c>
      <c r="E146" s="223">
        <v>56181</v>
      </c>
      <c r="F146" s="223">
        <v>121702</v>
      </c>
      <c r="G146" s="223">
        <v>64566</v>
      </c>
      <c r="H146" s="223">
        <v>57136</v>
      </c>
      <c r="I146" s="223">
        <v>103738</v>
      </c>
      <c r="J146" s="223">
        <v>54744</v>
      </c>
      <c r="K146" s="223">
        <v>48994</v>
      </c>
      <c r="L146" s="223">
        <v>81002</v>
      </c>
      <c r="M146" s="223">
        <v>42332</v>
      </c>
      <c r="N146" s="223">
        <v>38670</v>
      </c>
      <c r="O146" s="223">
        <v>74559</v>
      </c>
      <c r="P146" s="223">
        <v>38801</v>
      </c>
      <c r="Q146" s="223">
        <v>35758</v>
      </c>
      <c r="R146" s="223">
        <v>75341</v>
      </c>
      <c r="S146" s="223">
        <v>39196</v>
      </c>
      <c r="T146" s="223">
        <v>36145</v>
      </c>
      <c r="U146" s="223">
        <v>75958</v>
      </c>
      <c r="V146" s="223">
        <v>39490</v>
      </c>
      <c r="W146" s="223">
        <v>36468</v>
      </c>
    </row>
    <row r="147" spans="1:23">
      <c r="A147" s="224" t="s">
        <v>296</v>
      </c>
      <c r="B147" s="222" t="s">
        <v>328</v>
      </c>
      <c r="C147" s="223">
        <v>119463</v>
      </c>
      <c r="D147" s="223">
        <v>61223</v>
      </c>
      <c r="E147" s="223">
        <v>58240</v>
      </c>
      <c r="F147" s="223">
        <v>113237</v>
      </c>
      <c r="G147" s="223">
        <v>59865</v>
      </c>
      <c r="H147" s="223">
        <v>53372</v>
      </c>
      <c r="I147" s="223">
        <v>113951</v>
      </c>
      <c r="J147" s="223">
        <v>61096</v>
      </c>
      <c r="K147" s="223">
        <v>52855</v>
      </c>
      <c r="L147" s="223">
        <v>101536</v>
      </c>
      <c r="M147" s="223">
        <v>53741</v>
      </c>
      <c r="N147" s="223">
        <v>47795</v>
      </c>
      <c r="O147" s="223">
        <v>79706</v>
      </c>
      <c r="P147" s="223">
        <v>41772</v>
      </c>
      <c r="Q147" s="223">
        <v>37934</v>
      </c>
      <c r="R147" s="223">
        <v>73632</v>
      </c>
      <c r="S147" s="223">
        <v>38319</v>
      </c>
      <c r="T147" s="223">
        <v>35313</v>
      </c>
      <c r="U147" s="223">
        <v>74182</v>
      </c>
      <c r="V147" s="223">
        <v>38608</v>
      </c>
      <c r="W147" s="223">
        <v>35574</v>
      </c>
    </row>
    <row r="148" spans="1:23">
      <c r="A148" s="224" t="s">
        <v>296</v>
      </c>
      <c r="B148" s="222" t="s">
        <v>329</v>
      </c>
      <c r="C148" s="223">
        <v>117455</v>
      </c>
      <c r="D148" s="223">
        <v>58442</v>
      </c>
      <c r="E148" s="223">
        <v>59013</v>
      </c>
      <c r="F148" s="223">
        <v>116928</v>
      </c>
      <c r="G148" s="223">
        <v>59965</v>
      </c>
      <c r="H148" s="223">
        <v>56963</v>
      </c>
      <c r="I148" s="223">
        <v>105555</v>
      </c>
      <c r="J148" s="223">
        <v>55068</v>
      </c>
      <c r="K148" s="223">
        <v>50487</v>
      </c>
      <c r="L148" s="223">
        <v>109360</v>
      </c>
      <c r="M148" s="223">
        <v>58472</v>
      </c>
      <c r="N148" s="223">
        <v>50888</v>
      </c>
      <c r="O148" s="223">
        <v>99379</v>
      </c>
      <c r="P148" s="223">
        <v>52283</v>
      </c>
      <c r="Q148" s="223">
        <v>47096</v>
      </c>
      <c r="R148" s="223">
        <v>77986</v>
      </c>
      <c r="S148" s="223">
        <v>40610</v>
      </c>
      <c r="T148" s="223">
        <v>37376</v>
      </c>
      <c r="U148" s="223">
        <v>71742</v>
      </c>
      <c r="V148" s="223">
        <v>37013</v>
      </c>
      <c r="W148" s="223">
        <v>34729</v>
      </c>
    </row>
    <row r="149" spans="1:23">
      <c r="A149" s="224" t="s">
        <v>296</v>
      </c>
      <c r="B149" s="222" t="s">
        <v>330</v>
      </c>
      <c r="C149" s="223">
        <v>130514</v>
      </c>
      <c r="D149" s="223">
        <v>65521</v>
      </c>
      <c r="E149" s="223">
        <v>64993</v>
      </c>
      <c r="F149" s="223">
        <v>117865</v>
      </c>
      <c r="G149" s="223">
        <v>58713</v>
      </c>
      <c r="H149" s="223">
        <v>59152</v>
      </c>
      <c r="I149" s="223">
        <v>115491</v>
      </c>
      <c r="J149" s="223">
        <v>59270</v>
      </c>
      <c r="K149" s="223">
        <v>56221</v>
      </c>
      <c r="L149" s="223">
        <v>103950</v>
      </c>
      <c r="M149" s="223">
        <v>53873</v>
      </c>
      <c r="N149" s="223">
        <v>50077</v>
      </c>
      <c r="O149" s="223">
        <v>109026</v>
      </c>
      <c r="P149" s="223">
        <v>58100</v>
      </c>
      <c r="Q149" s="223">
        <v>50926</v>
      </c>
      <c r="R149" s="223">
        <v>99707</v>
      </c>
      <c r="S149" s="223">
        <v>52318</v>
      </c>
      <c r="T149" s="223">
        <v>47389</v>
      </c>
      <c r="U149" s="223">
        <v>78007</v>
      </c>
      <c r="V149" s="223">
        <v>40498</v>
      </c>
      <c r="W149" s="223">
        <v>37509</v>
      </c>
    </row>
    <row r="150" spans="1:23">
      <c r="A150" s="224" t="s">
        <v>296</v>
      </c>
      <c r="B150" s="222" t="s">
        <v>331</v>
      </c>
      <c r="C150" s="223">
        <v>130247</v>
      </c>
      <c r="D150" s="223">
        <v>65127</v>
      </c>
      <c r="E150" s="223">
        <v>65120</v>
      </c>
      <c r="F150" s="223">
        <v>129840</v>
      </c>
      <c r="G150" s="223">
        <v>64866</v>
      </c>
      <c r="H150" s="223">
        <v>64974</v>
      </c>
      <c r="I150" s="223">
        <v>115956</v>
      </c>
      <c r="J150" s="223">
        <v>57385</v>
      </c>
      <c r="K150" s="223">
        <v>58571</v>
      </c>
      <c r="L150" s="223">
        <v>115228</v>
      </c>
      <c r="M150" s="223">
        <v>58572</v>
      </c>
      <c r="N150" s="223">
        <v>56656</v>
      </c>
      <c r="O150" s="223">
        <v>102993</v>
      </c>
      <c r="P150" s="223">
        <v>52818</v>
      </c>
      <c r="Q150" s="223">
        <v>50175</v>
      </c>
      <c r="R150" s="223">
        <v>108526</v>
      </c>
      <c r="S150" s="223">
        <v>57235</v>
      </c>
      <c r="T150" s="223">
        <v>51291</v>
      </c>
      <c r="U150" s="223">
        <v>99598</v>
      </c>
      <c r="V150" s="223">
        <v>51794</v>
      </c>
      <c r="W150" s="223">
        <v>47804</v>
      </c>
    </row>
    <row r="151" spans="1:23">
      <c r="A151" s="224" t="s">
        <v>296</v>
      </c>
      <c r="B151" s="222" t="s">
        <v>332</v>
      </c>
      <c r="C151" s="223">
        <v>128849</v>
      </c>
      <c r="D151" s="223">
        <v>64916</v>
      </c>
      <c r="E151" s="223">
        <v>63933</v>
      </c>
      <c r="F151" s="223">
        <v>128311</v>
      </c>
      <c r="G151" s="223">
        <v>63945</v>
      </c>
      <c r="H151" s="223">
        <v>64366</v>
      </c>
      <c r="I151" s="223">
        <v>127517</v>
      </c>
      <c r="J151" s="223">
        <v>63244</v>
      </c>
      <c r="K151" s="223">
        <v>64273</v>
      </c>
      <c r="L151" s="223">
        <v>115863</v>
      </c>
      <c r="M151" s="223">
        <v>57020</v>
      </c>
      <c r="N151" s="223">
        <v>58843</v>
      </c>
      <c r="O151" s="223">
        <v>115606</v>
      </c>
      <c r="P151" s="223">
        <v>58346</v>
      </c>
      <c r="Q151" s="223">
        <v>57260</v>
      </c>
      <c r="R151" s="223">
        <v>102990</v>
      </c>
      <c r="S151" s="223">
        <v>52445</v>
      </c>
      <c r="T151" s="223">
        <v>50545</v>
      </c>
      <c r="U151" s="223">
        <v>108743</v>
      </c>
      <c r="V151" s="223">
        <v>56918</v>
      </c>
      <c r="W151" s="223">
        <v>51825</v>
      </c>
    </row>
    <row r="152" spans="1:23">
      <c r="A152" s="224" t="s">
        <v>296</v>
      </c>
      <c r="B152" s="222" t="s">
        <v>333</v>
      </c>
      <c r="C152" s="223">
        <v>115051</v>
      </c>
      <c r="D152" s="223">
        <v>58200</v>
      </c>
      <c r="E152" s="223">
        <v>56851</v>
      </c>
      <c r="F152" s="223">
        <v>125008</v>
      </c>
      <c r="G152" s="223">
        <v>62538</v>
      </c>
      <c r="H152" s="223">
        <v>62470</v>
      </c>
      <c r="I152" s="223">
        <v>123803</v>
      </c>
      <c r="J152" s="223">
        <v>61141</v>
      </c>
      <c r="K152" s="223">
        <v>62662</v>
      </c>
      <c r="L152" s="223">
        <v>124773</v>
      </c>
      <c r="M152" s="223">
        <v>61482</v>
      </c>
      <c r="N152" s="223">
        <v>63291</v>
      </c>
      <c r="O152" s="223">
        <v>114176</v>
      </c>
      <c r="P152" s="223">
        <v>55923</v>
      </c>
      <c r="Q152" s="223">
        <v>58253</v>
      </c>
      <c r="R152" s="223">
        <v>114196</v>
      </c>
      <c r="S152" s="223">
        <v>57335</v>
      </c>
      <c r="T152" s="223">
        <v>56861</v>
      </c>
      <c r="U152" s="223">
        <v>101523</v>
      </c>
      <c r="V152" s="223">
        <v>51464</v>
      </c>
      <c r="W152" s="223">
        <v>50059</v>
      </c>
    </row>
    <row r="153" spans="1:23">
      <c r="A153" s="224" t="s">
        <v>296</v>
      </c>
      <c r="B153" s="222" t="s">
        <v>334</v>
      </c>
      <c r="C153" s="223">
        <v>78258</v>
      </c>
      <c r="D153" s="223">
        <v>39217</v>
      </c>
      <c r="E153" s="223">
        <v>39041</v>
      </c>
      <c r="F153" s="223">
        <v>110864</v>
      </c>
      <c r="G153" s="223">
        <v>55616</v>
      </c>
      <c r="H153" s="223">
        <v>55248</v>
      </c>
      <c r="I153" s="223">
        <v>120126</v>
      </c>
      <c r="J153" s="223">
        <v>59621</v>
      </c>
      <c r="K153" s="223">
        <v>60505</v>
      </c>
      <c r="L153" s="223">
        <v>120386</v>
      </c>
      <c r="M153" s="223">
        <v>59110</v>
      </c>
      <c r="N153" s="223">
        <v>61276</v>
      </c>
      <c r="O153" s="223">
        <v>122220</v>
      </c>
      <c r="P153" s="223">
        <v>59978</v>
      </c>
      <c r="Q153" s="223">
        <v>62242</v>
      </c>
      <c r="R153" s="223">
        <v>112239</v>
      </c>
      <c r="S153" s="223">
        <v>54846</v>
      </c>
      <c r="T153" s="223">
        <v>57393</v>
      </c>
      <c r="U153" s="223">
        <v>112452</v>
      </c>
      <c r="V153" s="223">
        <v>56331</v>
      </c>
      <c r="W153" s="223">
        <v>56121</v>
      </c>
    </row>
    <row r="154" spans="1:23">
      <c r="A154" s="224" t="s">
        <v>296</v>
      </c>
      <c r="B154" s="222" t="s">
        <v>335</v>
      </c>
      <c r="C154" s="223">
        <v>57512</v>
      </c>
      <c r="D154" s="223">
        <v>28466</v>
      </c>
      <c r="E154" s="223">
        <v>29046</v>
      </c>
      <c r="F154" s="223">
        <v>75083</v>
      </c>
      <c r="G154" s="223">
        <v>37025</v>
      </c>
      <c r="H154" s="223">
        <v>38058</v>
      </c>
      <c r="I154" s="223">
        <v>105461</v>
      </c>
      <c r="J154" s="223">
        <v>52184</v>
      </c>
      <c r="K154" s="223">
        <v>53277</v>
      </c>
      <c r="L154" s="223">
        <v>115700</v>
      </c>
      <c r="M154" s="223">
        <v>56901</v>
      </c>
      <c r="N154" s="223">
        <v>58799</v>
      </c>
      <c r="O154" s="223">
        <v>116756</v>
      </c>
      <c r="P154" s="223">
        <v>56956</v>
      </c>
      <c r="Q154" s="223">
        <v>59800</v>
      </c>
      <c r="R154" s="223">
        <v>119210</v>
      </c>
      <c r="S154" s="223">
        <v>58240</v>
      </c>
      <c r="T154" s="223">
        <v>60970</v>
      </c>
      <c r="U154" s="223">
        <v>109765</v>
      </c>
      <c r="V154" s="223">
        <v>53525</v>
      </c>
      <c r="W154" s="223">
        <v>56240</v>
      </c>
    </row>
    <row r="155" spans="1:23">
      <c r="A155" s="224" t="s">
        <v>296</v>
      </c>
      <c r="B155" s="222" t="s">
        <v>336</v>
      </c>
      <c r="C155" s="223">
        <v>45119</v>
      </c>
      <c r="D155" s="223">
        <v>21104</v>
      </c>
      <c r="E155" s="223">
        <v>24015</v>
      </c>
      <c r="F155" s="223">
        <v>54660</v>
      </c>
      <c r="G155" s="223">
        <v>26493</v>
      </c>
      <c r="H155" s="223">
        <v>28167</v>
      </c>
      <c r="I155" s="223">
        <v>70568</v>
      </c>
      <c r="J155" s="223">
        <v>34208</v>
      </c>
      <c r="K155" s="223">
        <v>36360</v>
      </c>
      <c r="L155" s="223">
        <v>99860</v>
      </c>
      <c r="M155" s="223">
        <v>48805</v>
      </c>
      <c r="N155" s="223">
        <v>51055</v>
      </c>
      <c r="O155" s="223">
        <v>110546</v>
      </c>
      <c r="P155" s="223">
        <v>53948</v>
      </c>
      <c r="Q155" s="223">
        <v>56598</v>
      </c>
      <c r="R155" s="223">
        <v>112146</v>
      </c>
      <c r="S155" s="223">
        <v>54452</v>
      </c>
      <c r="T155" s="223">
        <v>57694</v>
      </c>
      <c r="U155" s="223">
        <v>115089</v>
      </c>
      <c r="V155" s="223">
        <v>56088</v>
      </c>
      <c r="W155" s="223">
        <v>59001</v>
      </c>
    </row>
    <row r="156" spans="1:23">
      <c r="A156" s="224" t="s">
        <v>296</v>
      </c>
      <c r="B156" s="222" t="s">
        <v>337</v>
      </c>
      <c r="C156" s="223">
        <v>36511</v>
      </c>
      <c r="D156" s="223">
        <v>15885</v>
      </c>
      <c r="E156" s="223">
        <v>20626</v>
      </c>
      <c r="F156" s="223">
        <v>41865</v>
      </c>
      <c r="G156" s="223">
        <v>18879</v>
      </c>
      <c r="H156" s="223">
        <v>22986</v>
      </c>
      <c r="I156" s="223">
        <v>50210</v>
      </c>
      <c r="J156" s="223">
        <v>23612</v>
      </c>
      <c r="K156" s="223">
        <v>26598</v>
      </c>
      <c r="L156" s="223">
        <v>65262</v>
      </c>
      <c r="M156" s="223">
        <v>30871</v>
      </c>
      <c r="N156" s="223">
        <v>34391</v>
      </c>
      <c r="O156" s="223">
        <v>92978</v>
      </c>
      <c r="P156" s="223">
        <v>44537</v>
      </c>
      <c r="Q156" s="223">
        <v>48441</v>
      </c>
      <c r="R156" s="223">
        <v>103815</v>
      </c>
      <c r="S156" s="223">
        <v>49856</v>
      </c>
      <c r="T156" s="223">
        <v>53959</v>
      </c>
      <c r="U156" s="223">
        <v>105971</v>
      </c>
      <c r="V156" s="223">
        <v>50810</v>
      </c>
      <c r="W156" s="223">
        <v>55161</v>
      </c>
    </row>
    <row r="157" spans="1:23">
      <c r="A157" s="224" t="s">
        <v>296</v>
      </c>
      <c r="B157" s="222" t="s">
        <v>338</v>
      </c>
      <c r="C157" s="223">
        <v>25323</v>
      </c>
      <c r="D157" s="223">
        <v>9763</v>
      </c>
      <c r="E157" s="223">
        <v>15560</v>
      </c>
      <c r="F157" s="223">
        <v>32354</v>
      </c>
      <c r="G157" s="223">
        <v>13345</v>
      </c>
      <c r="H157" s="223">
        <v>19009</v>
      </c>
      <c r="I157" s="223">
        <v>36567</v>
      </c>
      <c r="J157" s="223">
        <v>15577</v>
      </c>
      <c r="K157" s="223">
        <v>20990</v>
      </c>
      <c r="L157" s="223">
        <v>44229</v>
      </c>
      <c r="M157" s="223">
        <v>19797</v>
      </c>
      <c r="N157" s="223">
        <v>24432</v>
      </c>
      <c r="O157" s="223">
        <v>58026</v>
      </c>
      <c r="P157" s="223">
        <v>26331</v>
      </c>
      <c r="Q157" s="223">
        <v>31695</v>
      </c>
      <c r="R157" s="223">
        <v>83456</v>
      </c>
      <c r="S157" s="223">
        <v>38573</v>
      </c>
      <c r="T157" s="223">
        <v>44883</v>
      </c>
      <c r="U157" s="223">
        <v>94200</v>
      </c>
      <c r="V157" s="223">
        <v>43875</v>
      </c>
      <c r="W157" s="223">
        <v>50325</v>
      </c>
    </row>
    <row r="158" spans="1:23">
      <c r="A158" s="224" t="s">
        <v>296</v>
      </c>
      <c r="B158" s="222" t="s">
        <v>339</v>
      </c>
      <c r="C158" s="223">
        <v>14170</v>
      </c>
      <c r="D158" s="223">
        <v>4645</v>
      </c>
      <c r="E158" s="223">
        <v>9525</v>
      </c>
      <c r="F158" s="223">
        <v>20458</v>
      </c>
      <c r="G158" s="223">
        <v>7182</v>
      </c>
      <c r="H158" s="223">
        <v>13276</v>
      </c>
      <c r="I158" s="223">
        <v>25530</v>
      </c>
      <c r="J158" s="223">
        <v>9561</v>
      </c>
      <c r="K158" s="223">
        <v>15969</v>
      </c>
      <c r="L158" s="223">
        <v>29136</v>
      </c>
      <c r="M158" s="223">
        <v>11378</v>
      </c>
      <c r="N158" s="223">
        <v>17758</v>
      </c>
      <c r="O158" s="223">
        <v>35744</v>
      </c>
      <c r="P158" s="223">
        <v>14822</v>
      </c>
      <c r="Q158" s="223">
        <v>20922</v>
      </c>
      <c r="R158" s="223">
        <v>47575</v>
      </c>
      <c r="S158" s="223">
        <v>20238</v>
      </c>
      <c r="T158" s="223">
        <v>27337</v>
      </c>
      <c r="U158" s="223">
        <v>69339</v>
      </c>
      <c r="V158" s="223">
        <v>30256</v>
      </c>
      <c r="W158" s="223">
        <v>39083</v>
      </c>
    </row>
    <row r="159" spans="1:23">
      <c r="A159" s="224" t="s">
        <v>296</v>
      </c>
      <c r="B159" s="222" t="s">
        <v>340</v>
      </c>
      <c r="C159" s="223">
        <v>6637</v>
      </c>
      <c r="D159" s="223">
        <v>1829</v>
      </c>
      <c r="E159" s="223">
        <v>4808</v>
      </c>
      <c r="F159" s="223">
        <v>9303</v>
      </c>
      <c r="G159" s="223">
        <v>2590</v>
      </c>
      <c r="H159" s="223">
        <v>6713</v>
      </c>
      <c r="I159" s="223">
        <v>13099</v>
      </c>
      <c r="J159" s="223">
        <v>3979</v>
      </c>
      <c r="K159" s="223">
        <v>9120</v>
      </c>
      <c r="L159" s="223">
        <v>16577</v>
      </c>
      <c r="M159" s="223">
        <v>5396</v>
      </c>
      <c r="N159" s="223">
        <v>11181</v>
      </c>
      <c r="O159" s="223">
        <v>19188</v>
      </c>
      <c r="P159" s="223">
        <v>6606</v>
      </c>
      <c r="Q159" s="223">
        <v>12582</v>
      </c>
      <c r="R159" s="223">
        <v>24102</v>
      </c>
      <c r="S159" s="223">
        <v>8944</v>
      </c>
      <c r="T159" s="223">
        <v>15158</v>
      </c>
      <c r="U159" s="223">
        <v>32775</v>
      </c>
      <c r="V159" s="223">
        <v>12670</v>
      </c>
      <c r="W159" s="223">
        <v>20105</v>
      </c>
    </row>
    <row r="160" spans="1:23">
      <c r="A160" s="224" t="s">
        <v>296</v>
      </c>
      <c r="B160" s="222" t="s">
        <v>341</v>
      </c>
      <c r="C160" s="223">
        <v>1964</v>
      </c>
      <c r="D160" s="223">
        <v>476</v>
      </c>
      <c r="E160" s="223">
        <v>1488</v>
      </c>
      <c r="F160" s="223">
        <v>3212</v>
      </c>
      <c r="G160" s="223">
        <v>719</v>
      </c>
      <c r="H160" s="223">
        <v>2493</v>
      </c>
      <c r="I160" s="223">
        <v>4150</v>
      </c>
      <c r="J160" s="223">
        <v>933</v>
      </c>
      <c r="K160" s="223">
        <v>3217</v>
      </c>
      <c r="L160" s="223">
        <v>6031</v>
      </c>
      <c r="M160" s="223">
        <v>1514</v>
      </c>
      <c r="N160" s="223">
        <v>4517</v>
      </c>
      <c r="O160" s="223">
        <v>7772</v>
      </c>
      <c r="P160" s="223">
        <v>2106</v>
      </c>
      <c r="Q160" s="223">
        <v>5666</v>
      </c>
      <c r="R160" s="223">
        <v>9115</v>
      </c>
      <c r="S160" s="223">
        <v>2671</v>
      </c>
      <c r="T160" s="223">
        <v>6444</v>
      </c>
      <c r="U160" s="223">
        <v>11861</v>
      </c>
      <c r="V160" s="223">
        <v>3807</v>
      </c>
      <c r="W160" s="223">
        <v>8054</v>
      </c>
    </row>
    <row r="161" spans="1:23">
      <c r="A161" s="224" t="s">
        <v>296</v>
      </c>
      <c r="B161" s="222" t="s">
        <v>342</v>
      </c>
      <c r="C161" s="223">
        <v>454</v>
      </c>
      <c r="D161" s="223">
        <v>81</v>
      </c>
      <c r="E161" s="223">
        <v>373</v>
      </c>
      <c r="F161" s="223">
        <v>697</v>
      </c>
      <c r="G161" s="223">
        <v>144</v>
      </c>
      <c r="H161" s="223">
        <v>553</v>
      </c>
      <c r="I161" s="223">
        <v>949</v>
      </c>
      <c r="J161" s="223">
        <v>162</v>
      </c>
      <c r="K161" s="223">
        <v>787</v>
      </c>
      <c r="L161" s="223">
        <v>1289</v>
      </c>
      <c r="M161" s="223">
        <v>230</v>
      </c>
      <c r="N161" s="223">
        <v>1059</v>
      </c>
      <c r="O161" s="223">
        <v>1923</v>
      </c>
      <c r="P161" s="223">
        <v>395</v>
      </c>
      <c r="Q161" s="223">
        <v>1528</v>
      </c>
      <c r="R161" s="223">
        <v>2539</v>
      </c>
      <c r="S161" s="223">
        <v>577</v>
      </c>
      <c r="T161" s="223">
        <v>1962</v>
      </c>
      <c r="U161" s="223">
        <v>3050</v>
      </c>
      <c r="V161" s="223">
        <v>760</v>
      </c>
      <c r="W161" s="223">
        <v>2290</v>
      </c>
    </row>
    <row r="162" spans="1:23">
      <c r="A162" s="224" t="s">
        <v>296</v>
      </c>
      <c r="B162" s="222" t="s">
        <v>343</v>
      </c>
      <c r="C162" s="223">
        <v>405</v>
      </c>
      <c r="D162" s="223">
        <v>77</v>
      </c>
      <c r="E162" s="223">
        <v>328</v>
      </c>
      <c r="F162" s="223" t="s">
        <v>305</v>
      </c>
      <c r="G162" s="223" t="s">
        <v>305</v>
      </c>
      <c r="H162" s="223" t="s">
        <v>305</v>
      </c>
      <c r="I162" s="223" t="s">
        <v>305</v>
      </c>
      <c r="J162" s="223" t="s">
        <v>305</v>
      </c>
      <c r="K162" s="223" t="s">
        <v>305</v>
      </c>
      <c r="L162" s="223" t="s">
        <v>305</v>
      </c>
      <c r="M162" s="223" t="s">
        <v>305</v>
      </c>
      <c r="N162" s="223" t="s">
        <v>305</v>
      </c>
      <c r="O162" s="223" t="s">
        <v>305</v>
      </c>
      <c r="P162" s="223" t="s">
        <v>305</v>
      </c>
      <c r="Q162" s="223" t="s">
        <v>305</v>
      </c>
      <c r="R162" s="223" t="s">
        <v>305</v>
      </c>
      <c r="S162" s="223" t="s">
        <v>305</v>
      </c>
      <c r="T162" s="223" t="s">
        <v>305</v>
      </c>
      <c r="U162" s="223" t="s">
        <v>305</v>
      </c>
      <c r="V162" s="223" t="s">
        <v>305</v>
      </c>
      <c r="W162" s="223" t="s">
        <v>305</v>
      </c>
    </row>
    <row r="163" spans="1:23">
      <c r="A163" s="224" t="s">
        <v>296</v>
      </c>
      <c r="B163" s="222" t="s">
        <v>344</v>
      </c>
      <c r="C163" s="223">
        <v>49</v>
      </c>
      <c r="D163" s="223">
        <v>4</v>
      </c>
      <c r="E163" s="223">
        <v>45</v>
      </c>
      <c r="F163" s="223">
        <v>80</v>
      </c>
      <c r="G163" s="223">
        <v>8</v>
      </c>
      <c r="H163" s="223">
        <v>72</v>
      </c>
      <c r="I163" s="223">
        <v>78</v>
      </c>
      <c r="J163" s="223">
        <v>10</v>
      </c>
      <c r="K163" s="223">
        <v>68</v>
      </c>
      <c r="L163" s="223">
        <v>118</v>
      </c>
      <c r="M163" s="223">
        <v>18</v>
      </c>
      <c r="N163" s="223">
        <v>100</v>
      </c>
      <c r="O163" s="223">
        <v>167</v>
      </c>
      <c r="P163" s="223">
        <v>29</v>
      </c>
      <c r="Q163" s="223">
        <v>138</v>
      </c>
      <c r="R163" s="223">
        <v>250</v>
      </c>
      <c r="S163" s="223">
        <v>55</v>
      </c>
      <c r="T163" s="223">
        <v>195</v>
      </c>
      <c r="U163" s="223">
        <v>326</v>
      </c>
      <c r="V163" s="223">
        <v>73</v>
      </c>
      <c r="W163" s="223">
        <v>253</v>
      </c>
    </row>
    <row r="164" spans="1:23">
      <c r="A164" s="222" t="s">
        <v>303</v>
      </c>
      <c r="B164" s="222" t="s">
        <v>322</v>
      </c>
      <c r="C164" s="223">
        <v>1094107</v>
      </c>
      <c r="D164" s="223">
        <v>568126</v>
      </c>
      <c r="E164" s="223">
        <v>525981</v>
      </c>
      <c r="F164" s="223">
        <v>1142469</v>
      </c>
      <c r="G164" s="223">
        <v>594960</v>
      </c>
      <c r="H164" s="223">
        <v>547509</v>
      </c>
      <c r="I164" s="223">
        <v>1158837</v>
      </c>
      <c r="J164" s="223">
        <v>602569</v>
      </c>
      <c r="K164" s="223">
        <v>556268</v>
      </c>
      <c r="L164" s="223">
        <v>1163918</v>
      </c>
      <c r="M164" s="223">
        <v>603434</v>
      </c>
      <c r="N164" s="223">
        <v>560484</v>
      </c>
      <c r="O164" s="223">
        <v>1158411</v>
      </c>
      <c r="P164" s="223">
        <v>599379</v>
      </c>
      <c r="Q164" s="223">
        <v>559032</v>
      </c>
      <c r="R164" s="223">
        <v>1136898</v>
      </c>
      <c r="S164" s="223">
        <v>587622</v>
      </c>
      <c r="T164" s="223">
        <v>549276</v>
      </c>
      <c r="U164" s="223">
        <v>1099143</v>
      </c>
      <c r="V164" s="223">
        <v>567997</v>
      </c>
      <c r="W164" s="223">
        <v>531146</v>
      </c>
    </row>
    <row r="165" spans="1:23">
      <c r="A165" s="224" t="s">
        <v>296</v>
      </c>
      <c r="B165" s="222" t="s">
        <v>323</v>
      </c>
      <c r="C165" s="223">
        <v>55826</v>
      </c>
      <c r="D165" s="223">
        <v>29072</v>
      </c>
      <c r="E165" s="223">
        <v>26754</v>
      </c>
      <c r="F165" s="223">
        <v>58606</v>
      </c>
      <c r="G165" s="223">
        <v>30218</v>
      </c>
      <c r="H165" s="223">
        <v>28388</v>
      </c>
      <c r="I165" s="223">
        <v>52832</v>
      </c>
      <c r="J165" s="223">
        <v>27121</v>
      </c>
      <c r="K165" s="223">
        <v>25711</v>
      </c>
      <c r="L165" s="223">
        <v>52199</v>
      </c>
      <c r="M165" s="223">
        <v>26754</v>
      </c>
      <c r="N165" s="223">
        <v>25445</v>
      </c>
      <c r="O165" s="223">
        <v>51438</v>
      </c>
      <c r="P165" s="223">
        <v>26322</v>
      </c>
      <c r="Q165" s="223">
        <v>25116</v>
      </c>
      <c r="R165" s="223">
        <v>46681</v>
      </c>
      <c r="S165" s="223">
        <v>23886</v>
      </c>
      <c r="T165" s="223">
        <v>22795</v>
      </c>
      <c r="U165" s="223">
        <v>40802</v>
      </c>
      <c r="V165" s="223">
        <v>20877</v>
      </c>
      <c r="W165" s="223">
        <v>19925</v>
      </c>
    </row>
    <row r="166" spans="1:23">
      <c r="A166" s="224" t="s">
        <v>296</v>
      </c>
      <c r="B166" s="222" t="s">
        <v>324</v>
      </c>
      <c r="C166" s="223">
        <v>59939</v>
      </c>
      <c r="D166" s="223">
        <v>31667</v>
      </c>
      <c r="E166" s="223">
        <v>28272</v>
      </c>
      <c r="F166" s="223">
        <v>56176</v>
      </c>
      <c r="G166" s="223">
        <v>29219</v>
      </c>
      <c r="H166" s="223">
        <v>26957</v>
      </c>
      <c r="I166" s="223">
        <v>57843</v>
      </c>
      <c r="J166" s="223">
        <v>29869</v>
      </c>
      <c r="K166" s="223">
        <v>27974</v>
      </c>
      <c r="L166" s="223">
        <v>52568</v>
      </c>
      <c r="M166" s="223">
        <v>27022</v>
      </c>
      <c r="N166" s="223">
        <v>25546</v>
      </c>
      <c r="O166" s="223">
        <v>51929</v>
      </c>
      <c r="P166" s="223">
        <v>26647</v>
      </c>
      <c r="Q166" s="223">
        <v>25282</v>
      </c>
      <c r="R166" s="223">
        <v>50827</v>
      </c>
      <c r="S166" s="223">
        <v>26044</v>
      </c>
      <c r="T166" s="223">
        <v>24783</v>
      </c>
      <c r="U166" s="223">
        <v>46016</v>
      </c>
      <c r="V166" s="223">
        <v>23576</v>
      </c>
      <c r="W166" s="223">
        <v>22440</v>
      </c>
    </row>
    <row r="167" spans="1:23">
      <c r="A167" s="224" t="s">
        <v>296</v>
      </c>
      <c r="B167" s="222" t="s">
        <v>325</v>
      </c>
      <c r="C167" s="223">
        <v>82320</v>
      </c>
      <c r="D167" s="223">
        <v>44006</v>
      </c>
      <c r="E167" s="223">
        <v>38314</v>
      </c>
      <c r="F167" s="223">
        <v>59631</v>
      </c>
      <c r="G167" s="223">
        <v>31452</v>
      </c>
      <c r="H167" s="223">
        <v>28179</v>
      </c>
      <c r="I167" s="223">
        <v>55324</v>
      </c>
      <c r="J167" s="223">
        <v>28769</v>
      </c>
      <c r="K167" s="223">
        <v>26555</v>
      </c>
      <c r="L167" s="223">
        <v>56574</v>
      </c>
      <c r="M167" s="223">
        <v>29237</v>
      </c>
      <c r="N167" s="223">
        <v>27337</v>
      </c>
      <c r="O167" s="223">
        <v>51697</v>
      </c>
      <c r="P167" s="223">
        <v>26592</v>
      </c>
      <c r="Q167" s="223">
        <v>25105</v>
      </c>
      <c r="R167" s="223">
        <v>51027</v>
      </c>
      <c r="S167" s="223">
        <v>26201</v>
      </c>
      <c r="T167" s="223">
        <v>24826</v>
      </c>
      <c r="U167" s="223">
        <v>49753</v>
      </c>
      <c r="V167" s="223">
        <v>25507</v>
      </c>
      <c r="W167" s="223">
        <v>24246</v>
      </c>
    </row>
    <row r="168" spans="1:23">
      <c r="A168" s="224" t="s">
        <v>296</v>
      </c>
      <c r="B168" s="222" t="s">
        <v>326</v>
      </c>
      <c r="C168" s="223">
        <v>82726</v>
      </c>
      <c r="D168" s="223">
        <v>46756</v>
      </c>
      <c r="E168" s="223">
        <v>35970</v>
      </c>
      <c r="F168" s="223">
        <v>80781</v>
      </c>
      <c r="G168" s="223">
        <v>43197</v>
      </c>
      <c r="H168" s="223">
        <v>37584</v>
      </c>
      <c r="I168" s="223">
        <v>58600</v>
      </c>
      <c r="J168" s="223">
        <v>30926</v>
      </c>
      <c r="K168" s="223">
        <v>27674</v>
      </c>
      <c r="L168" s="223">
        <v>54292</v>
      </c>
      <c r="M168" s="223">
        <v>28236</v>
      </c>
      <c r="N168" s="223">
        <v>26056</v>
      </c>
      <c r="O168" s="223">
        <v>55193</v>
      </c>
      <c r="P168" s="223">
        <v>28557</v>
      </c>
      <c r="Q168" s="223">
        <v>26636</v>
      </c>
      <c r="R168" s="223">
        <v>50693</v>
      </c>
      <c r="S168" s="223">
        <v>26113</v>
      </c>
      <c r="T168" s="223">
        <v>24580</v>
      </c>
      <c r="U168" s="223">
        <v>49992</v>
      </c>
      <c r="V168" s="223">
        <v>25706</v>
      </c>
      <c r="W168" s="223">
        <v>24286</v>
      </c>
    </row>
    <row r="169" spans="1:23">
      <c r="A169" s="224" t="s">
        <v>296</v>
      </c>
      <c r="B169" s="222" t="s">
        <v>327</v>
      </c>
      <c r="C169" s="223">
        <v>61652</v>
      </c>
      <c r="D169" s="223">
        <v>35008</v>
      </c>
      <c r="E169" s="223">
        <v>26644</v>
      </c>
      <c r="F169" s="223">
        <v>77874</v>
      </c>
      <c r="G169" s="223">
        <v>45498</v>
      </c>
      <c r="H169" s="223">
        <v>32376</v>
      </c>
      <c r="I169" s="223">
        <v>76411</v>
      </c>
      <c r="J169" s="223">
        <v>42222</v>
      </c>
      <c r="K169" s="223">
        <v>34189</v>
      </c>
      <c r="L169" s="223">
        <v>55758</v>
      </c>
      <c r="M169" s="223">
        <v>30463</v>
      </c>
      <c r="N169" s="223">
        <v>25295</v>
      </c>
      <c r="O169" s="223">
        <v>51666</v>
      </c>
      <c r="P169" s="223">
        <v>27868</v>
      </c>
      <c r="Q169" s="223">
        <v>23798</v>
      </c>
      <c r="R169" s="223">
        <v>52106</v>
      </c>
      <c r="S169" s="223">
        <v>28008</v>
      </c>
      <c r="T169" s="223">
        <v>24098</v>
      </c>
      <c r="U169" s="223">
        <v>48416</v>
      </c>
      <c r="V169" s="223">
        <v>25939</v>
      </c>
      <c r="W169" s="223">
        <v>22477</v>
      </c>
    </row>
    <row r="170" spans="1:23">
      <c r="A170" s="224" t="s">
        <v>296</v>
      </c>
      <c r="B170" s="222" t="s">
        <v>328</v>
      </c>
      <c r="C170" s="223">
        <v>81394</v>
      </c>
      <c r="D170" s="223">
        <v>43536</v>
      </c>
      <c r="E170" s="223">
        <v>37858</v>
      </c>
      <c r="F170" s="223">
        <v>63561</v>
      </c>
      <c r="G170" s="223">
        <v>36601</v>
      </c>
      <c r="H170" s="223">
        <v>26960</v>
      </c>
      <c r="I170" s="223">
        <v>77735</v>
      </c>
      <c r="J170" s="223">
        <v>44546</v>
      </c>
      <c r="K170" s="223">
        <v>33189</v>
      </c>
      <c r="L170" s="223">
        <v>72918</v>
      </c>
      <c r="M170" s="223">
        <v>40328</v>
      </c>
      <c r="N170" s="223">
        <v>32590</v>
      </c>
      <c r="O170" s="223">
        <v>53937</v>
      </c>
      <c r="P170" s="223">
        <v>29526</v>
      </c>
      <c r="Q170" s="223">
        <v>24411</v>
      </c>
      <c r="R170" s="223">
        <v>49621</v>
      </c>
      <c r="S170" s="223">
        <v>26845</v>
      </c>
      <c r="T170" s="223">
        <v>22776</v>
      </c>
      <c r="U170" s="223">
        <v>49499</v>
      </c>
      <c r="V170" s="223">
        <v>26710</v>
      </c>
      <c r="W170" s="223">
        <v>22789</v>
      </c>
    </row>
    <row r="171" spans="1:23">
      <c r="A171" s="224" t="s">
        <v>296</v>
      </c>
      <c r="B171" s="222" t="s">
        <v>329</v>
      </c>
      <c r="C171" s="223">
        <v>87956</v>
      </c>
      <c r="D171" s="223">
        <v>46220</v>
      </c>
      <c r="E171" s="223">
        <v>41736</v>
      </c>
      <c r="F171" s="223">
        <v>89193</v>
      </c>
      <c r="G171" s="223">
        <v>47793</v>
      </c>
      <c r="H171" s="223">
        <v>41400</v>
      </c>
      <c r="I171" s="223">
        <v>68993</v>
      </c>
      <c r="J171" s="223">
        <v>39375</v>
      </c>
      <c r="K171" s="223">
        <v>29618</v>
      </c>
      <c r="L171" s="223">
        <v>81263</v>
      </c>
      <c r="M171" s="223">
        <v>45567</v>
      </c>
      <c r="N171" s="223">
        <v>35696</v>
      </c>
      <c r="O171" s="223">
        <v>74692</v>
      </c>
      <c r="P171" s="223">
        <v>40969</v>
      </c>
      <c r="Q171" s="223">
        <v>33723</v>
      </c>
      <c r="R171" s="223">
        <v>55793</v>
      </c>
      <c r="S171" s="223">
        <v>30275</v>
      </c>
      <c r="T171" s="223">
        <v>25518</v>
      </c>
      <c r="U171" s="223">
        <v>51108</v>
      </c>
      <c r="V171" s="223">
        <v>27436</v>
      </c>
      <c r="W171" s="223">
        <v>23672</v>
      </c>
    </row>
    <row r="172" spans="1:23">
      <c r="A172" s="224" t="s">
        <v>296</v>
      </c>
      <c r="B172" s="222" t="s">
        <v>330</v>
      </c>
      <c r="C172" s="223">
        <v>98396</v>
      </c>
      <c r="D172" s="223">
        <v>49499</v>
      </c>
      <c r="E172" s="223">
        <v>48897</v>
      </c>
      <c r="F172" s="223">
        <v>92283</v>
      </c>
      <c r="G172" s="223">
        <v>48686</v>
      </c>
      <c r="H172" s="223">
        <v>43597</v>
      </c>
      <c r="I172" s="223">
        <v>89496</v>
      </c>
      <c r="J172" s="223">
        <v>47513</v>
      </c>
      <c r="K172" s="223">
        <v>41983</v>
      </c>
      <c r="L172" s="223">
        <v>71215</v>
      </c>
      <c r="M172" s="223">
        <v>40201</v>
      </c>
      <c r="N172" s="223">
        <v>31014</v>
      </c>
      <c r="O172" s="223">
        <v>82285</v>
      </c>
      <c r="P172" s="223">
        <v>45627</v>
      </c>
      <c r="Q172" s="223">
        <v>36658</v>
      </c>
      <c r="R172" s="223">
        <v>75185</v>
      </c>
      <c r="S172" s="223">
        <v>40999</v>
      </c>
      <c r="T172" s="223">
        <v>34186</v>
      </c>
      <c r="U172" s="223">
        <v>56400</v>
      </c>
      <c r="V172" s="223">
        <v>30406</v>
      </c>
      <c r="W172" s="223">
        <v>25994</v>
      </c>
    </row>
    <row r="173" spans="1:23">
      <c r="A173" s="224" t="s">
        <v>296</v>
      </c>
      <c r="B173" s="222" t="s">
        <v>331</v>
      </c>
      <c r="C173" s="223">
        <v>108062</v>
      </c>
      <c r="D173" s="223">
        <v>54622</v>
      </c>
      <c r="E173" s="223">
        <v>53440</v>
      </c>
      <c r="F173" s="223">
        <v>100057</v>
      </c>
      <c r="G173" s="223">
        <v>50630</v>
      </c>
      <c r="H173" s="223">
        <v>49427</v>
      </c>
      <c r="I173" s="223">
        <v>91962</v>
      </c>
      <c r="J173" s="223">
        <v>48055</v>
      </c>
      <c r="K173" s="223">
        <v>43907</v>
      </c>
      <c r="L173" s="223">
        <v>88631</v>
      </c>
      <c r="M173" s="223">
        <v>46627</v>
      </c>
      <c r="N173" s="223">
        <v>42004</v>
      </c>
      <c r="O173" s="223">
        <v>71516</v>
      </c>
      <c r="P173" s="223">
        <v>39960</v>
      </c>
      <c r="Q173" s="223">
        <v>31556</v>
      </c>
      <c r="R173" s="223">
        <v>81904</v>
      </c>
      <c r="S173" s="223">
        <v>45008</v>
      </c>
      <c r="T173" s="223">
        <v>36896</v>
      </c>
      <c r="U173" s="223">
        <v>74700</v>
      </c>
      <c r="V173" s="223">
        <v>40481</v>
      </c>
      <c r="W173" s="223">
        <v>34219</v>
      </c>
    </row>
    <row r="174" spans="1:23">
      <c r="A174" s="224" t="s">
        <v>296</v>
      </c>
      <c r="B174" s="222" t="s">
        <v>332</v>
      </c>
      <c r="C174" s="223">
        <v>108814</v>
      </c>
      <c r="D174" s="223">
        <v>57245</v>
      </c>
      <c r="E174" s="223">
        <v>51569</v>
      </c>
      <c r="F174" s="223">
        <v>108706</v>
      </c>
      <c r="G174" s="223">
        <v>54816</v>
      </c>
      <c r="H174" s="223">
        <v>53890</v>
      </c>
      <c r="I174" s="223">
        <v>100269</v>
      </c>
      <c r="J174" s="223">
        <v>50489</v>
      </c>
      <c r="K174" s="223">
        <v>49780</v>
      </c>
      <c r="L174" s="223">
        <v>91976</v>
      </c>
      <c r="M174" s="223">
        <v>47658</v>
      </c>
      <c r="N174" s="223">
        <v>44318</v>
      </c>
      <c r="O174" s="223">
        <v>88395</v>
      </c>
      <c r="P174" s="223">
        <v>46164</v>
      </c>
      <c r="Q174" s="223">
        <v>42231</v>
      </c>
      <c r="R174" s="223">
        <v>71999</v>
      </c>
      <c r="S174" s="223">
        <v>39894</v>
      </c>
      <c r="T174" s="223">
        <v>32105</v>
      </c>
      <c r="U174" s="223">
        <v>82054</v>
      </c>
      <c r="V174" s="223">
        <v>44786</v>
      </c>
      <c r="W174" s="223">
        <v>37268</v>
      </c>
    </row>
    <row r="175" spans="1:23">
      <c r="A175" s="224" t="s">
        <v>296</v>
      </c>
      <c r="B175" s="222" t="s">
        <v>333</v>
      </c>
      <c r="C175" s="223">
        <v>91836</v>
      </c>
      <c r="D175" s="223">
        <v>47794</v>
      </c>
      <c r="E175" s="223">
        <v>44042</v>
      </c>
      <c r="F175" s="223">
        <v>108352</v>
      </c>
      <c r="G175" s="223">
        <v>56776</v>
      </c>
      <c r="H175" s="223">
        <v>51576</v>
      </c>
      <c r="I175" s="223">
        <v>107046</v>
      </c>
      <c r="J175" s="223">
        <v>53744</v>
      </c>
      <c r="K175" s="223">
        <v>53302</v>
      </c>
      <c r="L175" s="223">
        <v>99654</v>
      </c>
      <c r="M175" s="223">
        <v>50137</v>
      </c>
      <c r="N175" s="223">
        <v>49517</v>
      </c>
      <c r="O175" s="223">
        <v>91422</v>
      </c>
      <c r="P175" s="223">
        <v>47207</v>
      </c>
      <c r="Q175" s="223">
        <v>44215</v>
      </c>
      <c r="R175" s="223">
        <v>87725</v>
      </c>
      <c r="S175" s="223">
        <v>45714</v>
      </c>
      <c r="T175" s="223">
        <v>42011</v>
      </c>
      <c r="U175" s="223">
        <v>72074</v>
      </c>
      <c r="V175" s="223">
        <v>39784</v>
      </c>
      <c r="W175" s="223">
        <v>32290</v>
      </c>
    </row>
    <row r="176" spans="1:23">
      <c r="A176" s="224" t="s">
        <v>296</v>
      </c>
      <c r="B176" s="222" t="s">
        <v>334</v>
      </c>
      <c r="C176" s="223">
        <v>60917</v>
      </c>
      <c r="D176" s="223">
        <v>31918</v>
      </c>
      <c r="E176" s="223">
        <v>28999</v>
      </c>
      <c r="F176" s="223">
        <v>90507</v>
      </c>
      <c r="G176" s="223">
        <v>46911</v>
      </c>
      <c r="H176" s="223">
        <v>43596</v>
      </c>
      <c r="I176" s="223">
        <v>105117</v>
      </c>
      <c r="J176" s="223">
        <v>54738</v>
      </c>
      <c r="K176" s="223">
        <v>50379</v>
      </c>
      <c r="L176" s="223">
        <v>103667</v>
      </c>
      <c r="M176" s="223">
        <v>51965</v>
      </c>
      <c r="N176" s="223">
        <v>51702</v>
      </c>
      <c r="O176" s="223">
        <v>97323</v>
      </c>
      <c r="P176" s="223">
        <v>49023</v>
      </c>
      <c r="Q176" s="223">
        <v>48300</v>
      </c>
      <c r="R176" s="223">
        <v>89399</v>
      </c>
      <c r="S176" s="223">
        <v>46139</v>
      </c>
      <c r="T176" s="223">
        <v>43260</v>
      </c>
      <c r="U176" s="223">
        <v>85707</v>
      </c>
      <c r="V176" s="223">
        <v>44706</v>
      </c>
      <c r="W176" s="223">
        <v>41001</v>
      </c>
    </row>
    <row r="177" spans="1:23">
      <c r="A177" s="224" t="s">
        <v>296</v>
      </c>
      <c r="B177" s="222" t="s">
        <v>335</v>
      </c>
      <c r="C177" s="223">
        <v>39509</v>
      </c>
      <c r="D177" s="223">
        <v>20682</v>
      </c>
      <c r="E177" s="223">
        <v>18827</v>
      </c>
      <c r="F177" s="223">
        <v>58755</v>
      </c>
      <c r="G177" s="223">
        <v>30235</v>
      </c>
      <c r="H177" s="223">
        <v>28520</v>
      </c>
      <c r="I177" s="223">
        <v>86004</v>
      </c>
      <c r="J177" s="223">
        <v>44044</v>
      </c>
      <c r="K177" s="223">
        <v>41960</v>
      </c>
      <c r="L177" s="223">
        <v>99202</v>
      </c>
      <c r="M177" s="223">
        <v>51153</v>
      </c>
      <c r="N177" s="223">
        <v>48049</v>
      </c>
      <c r="O177" s="223">
        <v>97846</v>
      </c>
      <c r="P177" s="223">
        <v>48794</v>
      </c>
      <c r="Q177" s="223">
        <v>49052</v>
      </c>
      <c r="R177" s="223">
        <v>92606</v>
      </c>
      <c r="S177" s="223">
        <v>46519</v>
      </c>
      <c r="T177" s="223">
        <v>46087</v>
      </c>
      <c r="U177" s="223">
        <v>85235</v>
      </c>
      <c r="V177" s="223">
        <v>43838</v>
      </c>
      <c r="W177" s="223">
        <v>41397</v>
      </c>
    </row>
    <row r="178" spans="1:23">
      <c r="A178" s="224" t="s">
        <v>296</v>
      </c>
      <c r="B178" s="222" t="s">
        <v>336</v>
      </c>
      <c r="C178" s="223">
        <v>27868</v>
      </c>
      <c r="D178" s="223">
        <v>13398</v>
      </c>
      <c r="E178" s="223">
        <v>14470</v>
      </c>
      <c r="F178" s="223">
        <v>37567</v>
      </c>
      <c r="G178" s="223">
        <v>19234</v>
      </c>
      <c r="H178" s="223">
        <v>18333</v>
      </c>
      <c r="I178" s="223">
        <v>54946</v>
      </c>
      <c r="J178" s="223">
        <v>27789</v>
      </c>
      <c r="K178" s="223">
        <v>27157</v>
      </c>
      <c r="L178" s="223">
        <v>80019</v>
      </c>
      <c r="M178" s="223">
        <v>40547</v>
      </c>
      <c r="N178" s="223">
        <v>39472</v>
      </c>
      <c r="O178" s="223">
        <v>91983</v>
      </c>
      <c r="P178" s="223">
        <v>47054</v>
      </c>
      <c r="Q178" s="223">
        <v>44929</v>
      </c>
      <c r="R178" s="223">
        <v>90900</v>
      </c>
      <c r="S178" s="223">
        <v>45178</v>
      </c>
      <c r="T178" s="223">
        <v>45722</v>
      </c>
      <c r="U178" s="223">
        <v>86745</v>
      </c>
      <c r="V178" s="223">
        <v>43517</v>
      </c>
      <c r="W178" s="223">
        <v>43228</v>
      </c>
    </row>
    <row r="179" spans="1:23">
      <c r="A179" s="224" t="s">
        <v>296</v>
      </c>
      <c r="B179" s="222" t="s">
        <v>337</v>
      </c>
      <c r="C179" s="223">
        <v>20486</v>
      </c>
      <c r="D179" s="223">
        <v>8835</v>
      </c>
      <c r="E179" s="223">
        <v>11651</v>
      </c>
      <c r="F179" s="223">
        <v>25794</v>
      </c>
      <c r="G179" s="223">
        <v>11863</v>
      </c>
      <c r="H179" s="223">
        <v>13931</v>
      </c>
      <c r="I179" s="223">
        <v>34334</v>
      </c>
      <c r="J179" s="223">
        <v>16945</v>
      </c>
      <c r="K179" s="223">
        <v>17389</v>
      </c>
      <c r="L179" s="223">
        <v>49639</v>
      </c>
      <c r="M179" s="223">
        <v>24385</v>
      </c>
      <c r="N179" s="223">
        <v>25254</v>
      </c>
      <c r="O179" s="223">
        <v>72234</v>
      </c>
      <c r="P179" s="223">
        <v>35812</v>
      </c>
      <c r="Q179" s="223">
        <v>36422</v>
      </c>
      <c r="R179" s="223">
        <v>82992</v>
      </c>
      <c r="S179" s="223">
        <v>41675</v>
      </c>
      <c r="T179" s="223">
        <v>41317</v>
      </c>
      <c r="U179" s="223">
        <v>82444</v>
      </c>
      <c r="V179" s="223">
        <v>40406</v>
      </c>
      <c r="W179" s="223">
        <v>42038</v>
      </c>
    </row>
    <row r="180" spans="1:23">
      <c r="A180" s="224" t="s">
        <v>296</v>
      </c>
      <c r="B180" s="222" t="s">
        <v>338</v>
      </c>
      <c r="C180" s="223">
        <v>13764</v>
      </c>
      <c r="D180" s="223">
        <v>4887</v>
      </c>
      <c r="E180" s="223">
        <v>8877</v>
      </c>
      <c r="F180" s="223">
        <v>17957</v>
      </c>
      <c r="G180" s="223">
        <v>7205</v>
      </c>
      <c r="H180" s="223">
        <v>10752</v>
      </c>
      <c r="I180" s="223">
        <v>22058</v>
      </c>
      <c r="J180" s="223">
        <v>9480</v>
      </c>
      <c r="K180" s="223">
        <v>12578</v>
      </c>
      <c r="L180" s="223">
        <v>29255</v>
      </c>
      <c r="M180" s="223">
        <v>13615</v>
      </c>
      <c r="N180" s="223">
        <v>15640</v>
      </c>
      <c r="O180" s="223">
        <v>41988</v>
      </c>
      <c r="P180" s="223">
        <v>19649</v>
      </c>
      <c r="Q180" s="223">
        <v>22339</v>
      </c>
      <c r="R180" s="223">
        <v>61316</v>
      </c>
      <c r="S180" s="223">
        <v>29215</v>
      </c>
      <c r="T180" s="223">
        <v>32101</v>
      </c>
      <c r="U180" s="223">
        <v>70656</v>
      </c>
      <c r="V180" s="223">
        <v>34245</v>
      </c>
      <c r="W180" s="223">
        <v>36411</v>
      </c>
    </row>
    <row r="181" spans="1:23">
      <c r="A181" s="224" t="s">
        <v>296</v>
      </c>
      <c r="B181" s="222" t="s">
        <v>339</v>
      </c>
      <c r="C181" s="223">
        <v>7781</v>
      </c>
      <c r="D181" s="223">
        <v>2080</v>
      </c>
      <c r="E181" s="223">
        <v>5701</v>
      </c>
      <c r="F181" s="223">
        <v>10505</v>
      </c>
      <c r="G181" s="223">
        <v>3287</v>
      </c>
      <c r="H181" s="223">
        <v>7218</v>
      </c>
      <c r="I181" s="223">
        <v>13263</v>
      </c>
      <c r="J181" s="223">
        <v>4953</v>
      </c>
      <c r="K181" s="223">
        <v>8310</v>
      </c>
      <c r="L181" s="223">
        <v>16158</v>
      </c>
      <c r="M181" s="223">
        <v>6458</v>
      </c>
      <c r="N181" s="223">
        <v>9700</v>
      </c>
      <c r="O181" s="223">
        <v>21655</v>
      </c>
      <c r="P181" s="223">
        <v>9437</v>
      </c>
      <c r="Q181" s="223">
        <v>12218</v>
      </c>
      <c r="R181" s="223">
        <v>31048</v>
      </c>
      <c r="S181" s="223">
        <v>13766</v>
      </c>
      <c r="T181" s="223">
        <v>17282</v>
      </c>
      <c r="U181" s="223">
        <v>45818</v>
      </c>
      <c r="V181" s="223">
        <v>20872</v>
      </c>
      <c r="W181" s="223">
        <v>24946</v>
      </c>
    </row>
    <row r="182" spans="1:23">
      <c r="A182" s="224" t="s">
        <v>296</v>
      </c>
      <c r="B182" s="222" t="s">
        <v>340</v>
      </c>
      <c r="C182" s="223">
        <v>3628</v>
      </c>
      <c r="D182" s="223">
        <v>701</v>
      </c>
      <c r="E182" s="223">
        <v>2927</v>
      </c>
      <c r="F182" s="223">
        <v>4548</v>
      </c>
      <c r="G182" s="223">
        <v>1058</v>
      </c>
      <c r="H182" s="223">
        <v>3490</v>
      </c>
      <c r="I182" s="223">
        <v>5312</v>
      </c>
      <c r="J182" s="223">
        <v>1605</v>
      </c>
      <c r="K182" s="223">
        <v>3707</v>
      </c>
      <c r="L182" s="223">
        <v>7094</v>
      </c>
      <c r="M182" s="223">
        <v>2469</v>
      </c>
      <c r="N182" s="223">
        <v>4625</v>
      </c>
      <c r="O182" s="223">
        <v>8586</v>
      </c>
      <c r="P182" s="223">
        <v>3202</v>
      </c>
      <c r="Q182" s="223">
        <v>5384</v>
      </c>
      <c r="R182" s="223">
        <v>11854</v>
      </c>
      <c r="S182" s="223">
        <v>4843</v>
      </c>
      <c r="T182" s="223">
        <v>7011</v>
      </c>
      <c r="U182" s="223">
        <v>17145</v>
      </c>
      <c r="V182" s="223">
        <v>7208</v>
      </c>
      <c r="W182" s="223">
        <v>9937</v>
      </c>
    </row>
    <row r="183" spans="1:23">
      <c r="A183" s="224" t="s">
        <v>296</v>
      </c>
      <c r="B183" s="222" t="s">
        <v>341</v>
      </c>
      <c r="C183" s="223">
        <v>1054</v>
      </c>
      <c r="D183" s="223">
        <v>173</v>
      </c>
      <c r="E183" s="223">
        <v>881</v>
      </c>
      <c r="F183" s="223">
        <v>1399</v>
      </c>
      <c r="G183" s="223">
        <v>242</v>
      </c>
      <c r="H183" s="223">
        <v>1157</v>
      </c>
      <c r="I183" s="223">
        <v>1148</v>
      </c>
      <c r="J183" s="223">
        <v>332</v>
      </c>
      <c r="K183" s="223">
        <v>816</v>
      </c>
      <c r="L183" s="223">
        <v>1631</v>
      </c>
      <c r="M183" s="223">
        <v>536</v>
      </c>
      <c r="N183" s="223">
        <v>1095</v>
      </c>
      <c r="O183" s="223">
        <v>2312</v>
      </c>
      <c r="P183" s="223">
        <v>837</v>
      </c>
      <c r="Q183" s="223">
        <v>1475</v>
      </c>
      <c r="R183" s="223">
        <v>2762</v>
      </c>
      <c r="S183" s="223">
        <v>1092</v>
      </c>
      <c r="T183" s="223">
        <v>1670</v>
      </c>
      <c r="U183" s="223">
        <v>4015</v>
      </c>
      <c r="V183" s="223">
        <v>1726</v>
      </c>
      <c r="W183" s="223">
        <v>2289</v>
      </c>
    </row>
    <row r="184" spans="1:23">
      <c r="A184" s="224" t="s">
        <v>296</v>
      </c>
      <c r="B184" s="222" t="s">
        <v>342</v>
      </c>
      <c r="C184" s="223">
        <v>179</v>
      </c>
      <c r="D184" s="223">
        <v>27</v>
      </c>
      <c r="E184" s="223">
        <v>152</v>
      </c>
      <c r="F184" s="223">
        <v>217</v>
      </c>
      <c r="G184" s="223">
        <v>39</v>
      </c>
      <c r="H184" s="223">
        <v>178</v>
      </c>
      <c r="I184" s="223">
        <v>144</v>
      </c>
      <c r="J184" s="223">
        <v>54</v>
      </c>
      <c r="K184" s="223">
        <v>90</v>
      </c>
      <c r="L184" s="223">
        <v>205</v>
      </c>
      <c r="M184" s="223">
        <v>76</v>
      </c>
      <c r="N184" s="223">
        <v>129</v>
      </c>
      <c r="O184" s="223">
        <v>314</v>
      </c>
      <c r="P184" s="223">
        <v>132</v>
      </c>
      <c r="Q184" s="223">
        <v>182</v>
      </c>
      <c r="R184" s="223">
        <v>460</v>
      </c>
      <c r="S184" s="223">
        <v>208</v>
      </c>
      <c r="T184" s="223">
        <v>252</v>
      </c>
      <c r="U184" s="223">
        <v>564</v>
      </c>
      <c r="V184" s="223">
        <v>271</v>
      </c>
      <c r="W184" s="223">
        <v>293</v>
      </c>
    </row>
    <row r="185" spans="1:23">
      <c r="A185" s="224" t="s">
        <v>296</v>
      </c>
      <c r="B185" s="222" t="s">
        <v>343</v>
      </c>
      <c r="C185" s="223">
        <v>166</v>
      </c>
      <c r="D185" s="223">
        <v>27</v>
      </c>
      <c r="E185" s="223">
        <v>139</v>
      </c>
      <c r="F185" s="223" t="s">
        <v>305</v>
      </c>
      <c r="G185" s="223" t="s">
        <v>305</v>
      </c>
      <c r="H185" s="223" t="s">
        <v>305</v>
      </c>
      <c r="I185" s="223" t="s">
        <v>305</v>
      </c>
      <c r="J185" s="223" t="s">
        <v>305</v>
      </c>
      <c r="K185" s="223" t="s">
        <v>305</v>
      </c>
      <c r="L185" s="223" t="s">
        <v>305</v>
      </c>
      <c r="M185" s="223" t="s">
        <v>305</v>
      </c>
      <c r="N185" s="223" t="s">
        <v>305</v>
      </c>
      <c r="O185" s="223" t="s">
        <v>305</v>
      </c>
      <c r="P185" s="223" t="s">
        <v>305</v>
      </c>
      <c r="Q185" s="223" t="s">
        <v>305</v>
      </c>
      <c r="R185" s="223" t="s">
        <v>305</v>
      </c>
      <c r="S185" s="223" t="s">
        <v>305</v>
      </c>
      <c r="T185" s="223" t="s">
        <v>305</v>
      </c>
      <c r="U185" s="223" t="s">
        <v>305</v>
      </c>
      <c r="V185" s="223" t="s">
        <v>305</v>
      </c>
      <c r="W185" s="223" t="s">
        <v>305</v>
      </c>
    </row>
    <row r="186" spans="1:23">
      <c r="A186" s="224" t="s">
        <v>296</v>
      </c>
      <c r="B186" s="222" t="s">
        <v>344</v>
      </c>
      <c r="C186" s="223">
        <v>13</v>
      </c>
      <c r="D186" s="223">
        <v>0</v>
      </c>
      <c r="E186" s="223">
        <v>13</v>
      </c>
      <c r="F186" s="223">
        <v>21</v>
      </c>
      <c r="G186" s="223">
        <v>1</v>
      </c>
      <c r="H186" s="223">
        <v>20</v>
      </c>
      <c r="I186" s="223">
        <v>8</v>
      </c>
      <c r="J186" s="223">
        <v>3</v>
      </c>
      <c r="K186" s="223">
        <v>5</v>
      </c>
      <c r="L186" s="223">
        <v>15</v>
      </c>
      <c r="M186" s="223">
        <v>6</v>
      </c>
      <c r="N186" s="223">
        <v>9</v>
      </c>
      <c r="O186" s="223">
        <v>18</v>
      </c>
      <c r="P186" s="223">
        <v>6</v>
      </c>
      <c r="Q186" s="223">
        <v>12</v>
      </c>
      <c r="R186" s="223">
        <v>35</v>
      </c>
      <c r="S186" s="223">
        <v>18</v>
      </c>
      <c r="T186" s="223">
        <v>17</v>
      </c>
      <c r="U186" s="223">
        <v>51</v>
      </c>
      <c r="V186" s="223">
        <v>19</v>
      </c>
      <c r="W186" s="223">
        <v>32</v>
      </c>
    </row>
    <row r="187" spans="1:23">
      <c r="A187" s="222" t="s">
        <v>304</v>
      </c>
      <c r="B187" s="222" t="s">
        <v>322</v>
      </c>
      <c r="C187" s="223" t="s">
        <v>305</v>
      </c>
      <c r="D187" s="223" t="s">
        <v>305</v>
      </c>
      <c r="E187" s="223" t="s">
        <v>305</v>
      </c>
      <c r="F187" s="223">
        <v>197345</v>
      </c>
      <c r="G187" s="223">
        <v>102329</v>
      </c>
      <c r="H187" s="223">
        <v>95016</v>
      </c>
      <c r="I187" s="223">
        <v>319490</v>
      </c>
      <c r="J187" s="223">
        <v>163678</v>
      </c>
      <c r="K187" s="223">
        <v>155812</v>
      </c>
      <c r="L187" s="223">
        <v>385249</v>
      </c>
      <c r="M187" s="223">
        <v>196393</v>
      </c>
      <c r="N187" s="223">
        <v>188856</v>
      </c>
      <c r="O187" s="223">
        <v>426930</v>
      </c>
      <c r="P187" s="223">
        <v>216932</v>
      </c>
      <c r="Q187" s="223">
        <v>209998</v>
      </c>
      <c r="R187" s="223">
        <v>451584</v>
      </c>
      <c r="S187" s="223">
        <v>228940</v>
      </c>
      <c r="T187" s="223">
        <v>222644</v>
      </c>
      <c r="U187" s="223">
        <v>461387</v>
      </c>
      <c r="V187" s="223">
        <v>233626</v>
      </c>
      <c r="W187" s="223">
        <v>227761</v>
      </c>
    </row>
    <row r="188" spans="1:23">
      <c r="A188" s="224" t="s">
        <v>296</v>
      </c>
      <c r="B188" s="222" t="s">
        <v>323</v>
      </c>
      <c r="C188" s="223" t="s">
        <v>305</v>
      </c>
      <c r="D188" s="223" t="s">
        <v>305</v>
      </c>
      <c r="E188" s="223" t="s">
        <v>305</v>
      </c>
      <c r="F188" s="223">
        <v>11839</v>
      </c>
      <c r="G188" s="223">
        <v>6029</v>
      </c>
      <c r="H188" s="223">
        <v>5810</v>
      </c>
      <c r="I188" s="223">
        <v>19392</v>
      </c>
      <c r="J188" s="223">
        <v>9948</v>
      </c>
      <c r="K188" s="223">
        <v>9444</v>
      </c>
      <c r="L188" s="223">
        <v>21294</v>
      </c>
      <c r="M188" s="223">
        <v>10906</v>
      </c>
      <c r="N188" s="223">
        <v>10388</v>
      </c>
      <c r="O188" s="223">
        <v>21207</v>
      </c>
      <c r="P188" s="223">
        <v>10849</v>
      </c>
      <c r="Q188" s="223">
        <v>10358</v>
      </c>
      <c r="R188" s="223">
        <v>20184</v>
      </c>
      <c r="S188" s="223">
        <v>10325</v>
      </c>
      <c r="T188" s="223">
        <v>9859</v>
      </c>
      <c r="U188" s="223">
        <v>18316</v>
      </c>
      <c r="V188" s="223">
        <v>9371</v>
      </c>
      <c r="W188" s="223">
        <v>8945</v>
      </c>
    </row>
    <row r="189" spans="1:23">
      <c r="A189" s="224" t="s">
        <v>296</v>
      </c>
      <c r="B189" s="222" t="s">
        <v>324</v>
      </c>
      <c r="C189" s="223" t="s">
        <v>305</v>
      </c>
      <c r="D189" s="223" t="s">
        <v>305</v>
      </c>
      <c r="E189" s="223" t="s">
        <v>305</v>
      </c>
      <c r="F189" s="223">
        <v>12215</v>
      </c>
      <c r="G189" s="223">
        <v>6204</v>
      </c>
      <c r="H189" s="223">
        <v>6011</v>
      </c>
      <c r="I189" s="223">
        <v>22615</v>
      </c>
      <c r="J189" s="223">
        <v>11516</v>
      </c>
      <c r="K189" s="223">
        <v>11099</v>
      </c>
      <c r="L189" s="223">
        <v>26298</v>
      </c>
      <c r="M189" s="223">
        <v>13427</v>
      </c>
      <c r="N189" s="223">
        <v>12871</v>
      </c>
      <c r="O189" s="223">
        <v>27329</v>
      </c>
      <c r="P189" s="223">
        <v>13930</v>
      </c>
      <c r="Q189" s="223">
        <v>13399</v>
      </c>
      <c r="R189" s="223">
        <v>26754</v>
      </c>
      <c r="S189" s="223">
        <v>13626</v>
      </c>
      <c r="T189" s="223">
        <v>13128</v>
      </c>
      <c r="U189" s="223">
        <v>24969</v>
      </c>
      <c r="V189" s="223">
        <v>12715</v>
      </c>
      <c r="W189" s="223">
        <v>12254</v>
      </c>
    </row>
    <row r="190" spans="1:23">
      <c r="A190" s="224" t="s">
        <v>296</v>
      </c>
      <c r="B190" s="222" t="s">
        <v>325</v>
      </c>
      <c r="C190" s="223" t="s">
        <v>305</v>
      </c>
      <c r="D190" s="223" t="s">
        <v>305</v>
      </c>
      <c r="E190" s="223" t="s">
        <v>305</v>
      </c>
      <c r="F190" s="223">
        <v>10585</v>
      </c>
      <c r="G190" s="223">
        <v>5357</v>
      </c>
      <c r="H190" s="223">
        <v>5228</v>
      </c>
      <c r="I190" s="223">
        <v>20760</v>
      </c>
      <c r="J190" s="223">
        <v>10559</v>
      </c>
      <c r="K190" s="223">
        <v>10201</v>
      </c>
      <c r="L190" s="223">
        <v>26956</v>
      </c>
      <c r="M190" s="223">
        <v>13712</v>
      </c>
      <c r="N190" s="223">
        <v>13244</v>
      </c>
      <c r="O190" s="223">
        <v>29553</v>
      </c>
      <c r="P190" s="223">
        <v>15047</v>
      </c>
      <c r="Q190" s="223">
        <v>14506</v>
      </c>
      <c r="R190" s="223">
        <v>30146</v>
      </c>
      <c r="S190" s="223">
        <v>15315</v>
      </c>
      <c r="T190" s="223">
        <v>14831</v>
      </c>
      <c r="U190" s="223">
        <v>29324</v>
      </c>
      <c r="V190" s="223">
        <v>14881</v>
      </c>
      <c r="W190" s="223">
        <v>14443</v>
      </c>
    </row>
    <row r="191" spans="1:23">
      <c r="A191" s="224" t="s">
        <v>296</v>
      </c>
      <c r="B191" s="222" t="s">
        <v>326</v>
      </c>
      <c r="C191" s="223" t="s">
        <v>305</v>
      </c>
      <c r="D191" s="223" t="s">
        <v>305</v>
      </c>
      <c r="E191" s="223" t="s">
        <v>305</v>
      </c>
      <c r="F191" s="223">
        <v>9958</v>
      </c>
      <c r="G191" s="223">
        <v>5144</v>
      </c>
      <c r="H191" s="223">
        <v>4814</v>
      </c>
      <c r="I191" s="223">
        <v>16247</v>
      </c>
      <c r="J191" s="223">
        <v>8163</v>
      </c>
      <c r="K191" s="223">
        <v>8084</v>
      </c>
      <c r="L191" s="223">
        <v>21382</v>
      </c>
      <c r="M191" s="223">
        <v>10672</v>
      </c>
      <c r="N191" s="223">
        <v>10710</v>
      </c>
      <c r="O191" s="223">
        <v>25509</v>
      </c>
      <c r="P191" s="223">
        <v>12718</v>
      </c>
      <c r="Q191" s="223">
        <v>12791</v>
      </c>
      <c r="R191" s="223">
        <v>27311</v>
      </c>
      <c r="S191" s="223">
        <v>13611</v>
      </c>
      <c r="T191" s="223">
        <v>13700</v>
      </c>
      <c r="U191" s="223">
        <v>27628</v>
      </c>
      <c r="V191" s="223">
        <v>13735</v>
      </c>
      <c r="W191" s="223">
        <v>13893</v>
      </c>
    </row>
    <row r="192" spans="1:23">
      <c r="A192" s="224" t="s">
        <v>296</v>
      </c>
      <c r="B192" s="222" t="s">
        <v>327</v>
      </c>
      <c r="C192" s="223" t="s">
        <v>305</v>
      </c>
      <c r="D192" s="223" t="s">
        <v>305</v>
      </c>
      <c r="E192" s="223" t="s">
        <v>305</v>
      </c>
      <c r="F192" s="223">
        <v>16722</v>
      </c>
      <c r="G192" s="223">
        <v>8985</v>
      </c>
      <c r="H192" s="223">
        <v>7737</v>
      </c>
      <c r="I192" s="223">
        <v>15972</v>
      </c>
      <c r="J192" s="223">
        <v>8479</v>
      </c>
      <c r="K192" s="223">
        <v>7493</v>
      </c>
      <c r="L192" s="223">
        <v>17351</v>
      </c>
      <c r="M192" s="223">
        <v>9058</v>
      </c>
      <c r="N192" s="223">
        <v>8293</v>
      </c>
      <c r="O192" s="223">
        <v>19303</v>
      </c>
      <c r="P192" s="223">
        <v>10020</v>
      </c>
      <c r="Q192" s="223">
        <v>9283</v>
      </c>
      <c r="R192" s="223">
        <v>21694</v>
      </c>
      <c r="S192" s="223">
        <v>11266</v>
      </c>
      <c r="T192" s="223">
        <v>10428</v>
      </c>
      <c r="U192" s="223">
        <v>22790</v>
      </c>
      <c r="V192" s="223">
        <v>11832</v>
      </c>
      <c r="W192" s="223">
        <v>10958</v>
      </c>
    </row>
    <row r="193" spans="1:23">
      <c r="A193" s="224" t="s">
        <v>296</v>
      </c>
      <c r="B193" s="222" t="s">
        <v>328</v>
      </c>
      <c r="C193" s="223" t="s">
        <v>305</v>
      </c>
      <c r="D193" s="223" t="s">
        <v>305</v>
      </c>
      <c r="E193" s="223" t="s">
        <v>305</v>
      </c>
      <c r="F193" s="223">
        <v>13812</v>
      </c>
      <c r="G193" s="223">
        <v>8161</v>
      </c>
      <c r="H193" s="223">
        <v>5651</v>
      </c>
      <c r="I193" s="223">
        <v>20265</v>
      </c>
      <c r="J193" s="223">
        <v>10985</v>
      </c>
      <c r="K193" s="223">
        <v>9280</v>
      </c>
      <c r="L193" s="223">
        <v>18553</v>
      </c>
      <c r="M193" s="223">
        <v>9989</v>
      </c>
      <c r="N193" s="223">
        <v>8564</v>
      </c>
      <c r="O193" s="223">
        <v>16633</v>
      </c>
      <c r="P193" s="223">
        <v>8845</v>
      </c>
      <c r="Q193" s="223">
        <v>7788</v>
      </c>
      <c r="R193" s="223">
        <v>15909</v>
      </c>
      <c r="S193" s="223">
        <v>8398</v>
      </c>
      <c r="T193" s="223">
        <v>7511</v>
      </c>
      <c r="U193" s="223">
        <v>16787</v>
      </c>
      <c r="V193" s="223">
        <v>8860</v>
      </c>
      <c r="W193" s="223">
        <v>7927</v>
      </c>
    </row>
    <row r="194" spans="1:23">
      <c r="A194" s="224" t="s">
        <v>296</v>
      </c>
      <c r="B194" s="222" t="s">
        <v>329</v>
      </c>
      <c r="C194" s="223" t="s">
        <v>305</v>
      </c>
      <c r="D194" s="223" t="s">
        <v>305</v>
      </c>
      <c r="E194" s="223" t="s">
        <v>305</v>
      </c>
      <c r="F194" s="223">
        <v>16312</v>
      </c>
      <c r="G194" s="223">
        <v>8343</v>
      </c>
      <c r="H194" s="223">
        <v>7969</v>
      </c>
      <c r="I194" s="223">
        <v>21039</v>
      </c>
      <c r="J194" s="223">
        <v>11083</v>
      </c>
      <c r="K194" s="223">
        <v>9956</v>
      </c>
      <c r="L194" s="223">
        <v>23252</v>
      </c>
      <c r="M194" s="223">
        <v>12218</v>
      </c>
      <c r="N194" s="223">
        <v>11034</v>
      </c>
      <c r="O194" s="223">
        <v>21895</v>
      </c>
      <c r="P194" s="223">
        <v>11391</v>
      </c>
      <c r="Q194" s="223">
        <v>10504</v>
      </c>
      <c r="R194" s="223">
        <v>18299</v>
      </c>
      <c r="S194" s="223">
        <v>9405</v>
      </c>
      <c r="T194" s="223">
        <v>8894</v>
      </c>
      <c r="U194" s="223">
        <v>16117</v>
      </c>
      <c r="V194" s="223">
        <v>8220</v>
      </c>
      <c r="W194" s="223">
        <v>7897</v>
      </c>
    </row>
    <row r="195" spans="1:23">
      <c r="A195" s="224" t="s">
        <v>296</v>
      </c>
      <c r="B195" s="222" t="s">
        <v>330</v>
      </c>
      <c r="C195" s="223" t="s">
        <v>305</v>
      </c>
      <c r="D195" s="223" t="s">
        <v>305</v>
      </c>
      <c r="E195" s="223" t="s">
        <v>305</v>
      </c>
      <c r="F195" s="223">
        <v>17976</v>
      </c>
      <c r="G195" s="223">
        <v>9087</v>
      </c>
      <c r="H195" s="223">
        <v>8889</v>
      </c>
      <c r="I195" s="223">
        <v>29979</v>
      </c>
      <c r="J195" s="223">
        <v>14800</v>
      </c>
      <c r="K195" s="223">
        <v>15179</v>
      </c>
      <c r="L195" s="223">
        <v>27651</v>
      </c>
      <c r="M195" s="223">
        <v>13927</v>
      </c>
      <c r="N195" s="223">
        <v>13724</v>
      </c>
      <c r="O195" s="223">
        <v>29712</v>
      </c>
      <c r="P195" s="223">
        <v>15214</v>
      </c>
      <c r="Q195" s="223">
        <v>14498</v>
      </c>
      <c r="R195" s="223">
        <v>28224</v>
      </c>
      <c r="S195" s="223">
        <v>14303</v>
      </c>
      <c r="T195" s="223">
        <v>13921</v>
      </c>
      <c r="U195" s="223">
        <v>23119</v>
      </c>
      <c r="V195" s="223">
        <v>11581</v>
      </c>
      <c r="W195" s="223">
        <v>11538</v>
      </c>
    </row>
    <row r="196" spans="1:23">
      <c r="A196" s="224" t="s">
        <v>296</v>
      </c>
      <c r="B196" s="222" t="s">
        <v>331</v>
      </c>
      <c r="C196" s="223" t="s">
        <v>305</v>
      </c>
      <c r="D196" s="223" t="s">
        <v>305</v>
      </c>
      <c r="E196" s="223" t="s">
        <v>305</v>
      </c>
      <c r="F196" s="223">
        <v>18653</v>
      </c>
      <c r="G196" s="223">
        <v>10226</v>
      </c>
      <c r="H196" s="223">
        <v>8427</v>
      </c>
      <c r="I196" s="223">
        <v>30631</v>
      </c>
      <c r="J196" s="223">
        <v>15746</v>
      </c>
      <c r="K196" s="223">
        <v>14885</v>
      </c>
      <c r="L196" s="223">
        <v>36802</v>
      </c>
      <c r="M196" s="223">
        <v>18756</v>
      </c>
      <c r="N196" s="223">
        <v>18046</v>
      </c>
      <c r="O196" s="223">
        <v>32549</v>
      </c>
      <c r="P196" s="223">
        <v>16818</v>
      </c>
      <c r="Q196" s="223">
        <v>15731</v>
      </c>
      <c r="R196" s="223">
        <v>34847</v>
      </c>
      <c r="S196" s="223">
        <v>18391</v>
      </c>
      <c r="T196" s="223">
        <v>16456</v>
      </c>
      <c r="U196" s="223">
        <v>33107</v>
      </c>
      <c r="V196" s="223">
        <v>17316</v>
      </c>
      <c r="W196" s="223">
        <v>15791</v>
      </c>
    </row>
    <row r="197" spans="1:23">
      <c r="A197" s="224" t="s">
        <v>296</v>
      </c>
      <c r="B197" s="222" t="s">
        <v>332</v>
      </c>
      <c r="C197" s="223" t="s">
        <v>305</v>
      </c>
      <c r="D197" s="223" t="s">
        <v>305</v>
      </c>
      <c r="E197" s="223" t="s">
        <v>305</v>
      </c>
      <c r="F197" s="223">
        <v>14727</v>
      </c>
      <c r="G197" s="223">
        <v>8275</v>
      </c>
      <c r="H197" s="223">
        <v>6452</v>
      </c>
      <c r="I197" s="223">
        <v>28257</v>
      </c>
      <c r="J197" s="223">
        <v>15588</v>
      </c>
      <c r="K197" s="223">
        <v>12669</v>
      </c>
      <c r="L197" s="223">
        <v>32561</v>
      </c>
      <c r="M197" s="223">
        <v>17233</v>
      </c>
      <c r="N197" s="223">
        <v>15328</v>
      </c>
      <c r="O197" s="223">
        <v>36722</v>
      </c>
      <c r="P197" s="223">
        <v>19374</v>
      </c>
      <c r="Q197" s="223">
        <v>17348</v>
      </c>
      <c r="R197" s="223">
        <v>32045</v>
      </c>
      <c r="S197" s="223">
        <v>17115</v>
      </c>
      <c r="T197" s="223">
        <v>14930</v>
      </c>
      <c r="U197" s="223">
        <v>34361</v>
      </c>
      <c r="V197" s="223">
        <v>18790</v>
      </c>
      <c r="W197" s="223">
        <v>15571</v>
      </c>
    </row>
    <row r="198" spans="1:23">
      <c r="A198" s="224" t="s">
        <v>296</v>
      </c>
      <c r="B198" s="222" t="s">
        <v>333</v>
      </c>
      <c r="C198" s="223" t="s">
        <v>305</v>
      </c>
      <c r="D198" s="223" t="s">
        <v>305</v>
      </c>
      <c r="E198" s="223" t="s">
        <v>305</v>
      </c>
      <c r="F198" s="223">
        <v>13194</v>
      </c>
      <c r="G198" s="223">
        <v>7163</v>
      </c>
      <c r="H198" s="223">
        <v>6031</v>
      </c>
      <c r="I198" s="223">
        <v>22635</v>
      </c>
      <c r="J198" s="223">
        <v>12466</v>
      </c>
      <c r="K198" s="223">
        <v>10169</v>
      </c>
      <c r="L198" s="223">
        <v>30903</v>
      </c>
      <c r="M198" s="223">
        <v>16870</v>
      </c>
      <c r="N198" s="223">
        <v>14033</v>
      </c>
      <c r="O198" s="223">
        <v>32163</v>
      </c>
      <c r="P198" s="223">
        <v>17095</v>
      </c>
      <c r="Q198" s="223">
        <v>15068</v>
      </c>
      <c r="R198" s="223">
        <v>35242</v>
      </c>
      <c r="S198" s="223">
        <v>18770</v>
      </c>
      <c r="T198" s="223">
        <v>16472</v>
      </c>
      <c r="U198" s="223">
        <v>30502</v>
      </c>
      <c r="V198" s="223">
        <v>16455</v>
      </c>
      <c r="W198" s="223">
        <v>14047</v>
      </c>
    </row>
    <row r="199" spans="1:23">
      <c r="A199" s="224" t="s">
        <v>296</v>
      </c>
      <c r="B199" s="222" t="s">
        <v>334</v>
      </c>
      <c r="C199" s="223" t="s">
        <v>305</v>
      </c>
      <c r="D199" s="223" t="s">
        <v>305</v>
      </c>
      <c r="E199" s="223" t="s">
        <v>305</v>
      </c>
      <c r="F199" s="223">
        <v>11534</v>
      </c>
      <c r="G199" s="223">
        <v>6169</v>
      </c>
      <c r="H199" s="223">
        <v>5365</v>
      </c>
      <c r="I199" s="223">
        <v>20688</v>
      </c>
      <c r="J199" s="223">
        <v>11105</v>
      </c>
      <c r="K199" s="223">
        <v>9583</v>
      </c>
      <c r="L199" s="223">
        <v>26096</v>
      </c>
      <c r="M199" s="223">
        <v>14130</v>
      </c>
      <c r="N199" s="223">
        <v>11966</v>
      </c>
      <c r="O199" s="223">
        <v>32142</v>
      </c>
      <c r="P199" s="223">
        <v>17340</v>
      </c>
      <c r="Q199" s="223">
        <v>14802</v>
      </c>
      <c r="R199" s="223">
        <v>31748</v>
      </c>
      <c r="S199" s="223">
        <v>16837</v>
      </c>
      <c r="T199" s="223">
        <v>14911</v>
      </c>
      <c r="U199" s="223">
        <v>34228</v>
      </c>
      <c r="V199" s="223">
        <v>18268</v>
      </c>
      <c r="W199" s="223">
        <v>15960</v>
      </c>
    </row>
    <row r="200" spans="1:23">
      <c r="A200" s="224" t="s">
        <v>296</v>
      </c>
      <c r="B200" s="222" t="s">
        <v>335</v>
      </c>
      <c r="C200" s="223" t="s">
        <v>305</v>
      </c>
      <c r="D200" s="223" t="s">
        <v>305</v>
      </c>
      <c r="E200" s="223" t="s">
        <v>305</v>
      </c>
      <c r="F200" s="223">
        <v>8352</v>
      </c>
      <c r="G200" s="223">
        <v>4191</v>
      </c>
      <c r="H200" s="223">
        <v>4161</v>
      </c>
      <c r="I200" s="223">
        <v>16835</v>
      </c>
      <c r="J200" s="223">
        <v>8743</v>
      </c>
      <c r="K200" s="223">
        <v>8092</v>
      </c>
      <c r="L200" s="223">
        <v>24170</v>
      </c>
      <c r="M200" s="223">
        <v>12602</v>
      </c>
      <c r="N200" s="223">
        <v>11568</v>
      </c>
      <c r="O200" s="223">
        <v>27956</v>
      </c>
      <c r="P200" s="223">
        <v>14704</v>
      </c>
      <c r="Q200" s="223">
        <v>13252</v>
      </c>
      <c r="R200" s="223">
        <v>32789</v>
      </c>
      <c r="S200" s="223">
        <v>17239</v>
      </c>
      <c r="T200" s="223">
        <v>15550</v>
      </c>
      <c r="U200" s="223">
        <v>31500</v>
      </c>
      <c r="V200" s="223">
        <v>16397</v>
      </c>
      <c r="W200" s="223">
        <v>15103</v>
      </c>
    </row>
    <row r="201" spans="1:23">
      <c r="A201" s="224" t="s">
        <v>296</v>
      </c>
      <c r="B201" s="222" t="s">
        <v>336</v>
      </c>
      <c r="C201" s="223" t="s">
        <v>305</v>
      </c>
      <c r="D201" s="223" t="s">
        <v>305</v>
      </c>
      <c r="E201" s="223" t="s">
        <v>305</v>
      </c>
      <c r="F201" s="223">
        <v>6408</v>
      </c>
      <c r="G201" s="223">
        <v>3057</v>
      </c>
      <c r="H201" s="223">
        <v>3351</v>
      </c>
      <c r="I201" s="223">
        <v>11383</v>
      </c>
      <c r="J201" s="223">
        <v>5351</v>
      </c>
      <c r="K201" s="223">
        <v>6032</v>
      </c>
      <c r="L201" s="223">
        <v>19451</v>
      </c>
      <c r="M201" s="223">
        <v>9499</v>
      </c>
      <c r="N201" s="223">
        <v>9952</v>
      </c>
      <c r="O201" s="223">
        <v>26102</v>
      </c>
      <c r="P201" s="223">
        <v>12873</v>
      </c>
      <c r="Q201" s="223">
        <v>13229</v>
      </c>
      <c r="R201" s="223">
        <v>28915</v>
      </c>
      <c r="S201" s="223">
        <v>14437</v>
      </c>
      <c r="T201" s="223">
        <v>14478</v>
      </c>
      <c r="U201" s="223">
        <v>33031</v>
      </c>
      <c r="V201" s="223">
        <v>16571</v>
      </c>
      <c r="W201" s="223">
        <v>16460</v>
      </c>
    </row>
    <row r="202" spans="1:23">
      <c r="A202" s="224" t="s">
        <v>296</v>
      </c>
      <c r="B202" s="222" t="s">
        <v>337</v>
      </c>
      <c r="C202" s="223" t="s">
        <v>305</v>
      </c>
      <c r="D202" s="223" t="s">
        <v>305</v>
      </c>
      <c r="E202" s="223" t="s">
        <v>305</v>
      </c>
      <c r="F202" s="223">
        <v>5373</v>
      </c>
      <c r="G202" s="223">
        <v>2372</v>
      </c>
      <c r="H202" s="223">
        <v>3001</v>
      </c>
      <c r="I202" s="223">
        <v>8248</v>
      </c>
      <c r="J202" s="223">
        <v>3719</v>
      </c>
      <c r="K202" s="223">
        <v>4529</v>
      </c>
      <c r="L202" s="223">
        <v>12570</v>
      </c>
      <c r="M202" s="223">
        <v>5684</v>
      </c>
      <c r="N202" s="223">
        <v>6886</v>
      </c>
      <c r="O202" s="223">
        <v>20570</v>
      </c>
      <c r="P202" s="223">
        <v>9676</v>
      </c>
      <c r="Q202" s="223">
        <v>10894</v>
      </c>
      <c r="R202" s="223">
        <v>26795</v>
      </c>
      <c r="S202" s="223">
        <v>12783</v>
      </c>
      <c r="T202" s="223">
        <v>14012</v>
      </c>
      <c r="U202" s="223">
        <v>29090</v>
      </c>
      <c r="V202" s="223">
        <v>14089</v>
      </c>
      <c r="W202" s="223">
        <v>15001</v>
      </c>
    </row>
    <row r="203" spans="1:23">
      <c r="A203" s="224" t="s">
        <v>296</v>
      </c>
      <c r="B203" s="222" t="s">
        <v>338</v>
      </c>
      <c r="C203" s="223" t="s">
        <v>305</v>
      </c>
      <c r="D203" s="223" t="s">
        <v>305</v>
      </c>
      <c r="E203" s="223" t="s">
        <v>305</v>
      </c>
      <c r="F203" s="223">
        <v>4701</v>
      </c>
      <c r="G203" s="223">
        <v>1937</v>
      </c>
      <c r="H203" s="223">
        <v>2764</v>
      </c>
      <c r="I203" s="223">
        <v>6291</v>
      </c>
      <c r="J203" s="223">
        <v>2601</v>
      </c>
      <c r="K203" s="223">
        <v>3690</v>
      </c>
      <c r="L203" s="223">
        <v>8575</v>
      </c>
      <c r="M203" s="223">
        <v>3687</v>
      </c>
      <c r="N203" s="223">
        <v>4888</v>
      </c>
      <c r="O203" s="223">
        <v>12508</v>
      </c>
      <c r="P203" s="223">
        <v>5445</v>
      </c>
      <c r="Q203" s="223">
        <v>7063</v>
      </c>
      <c r="R203" s="223">
        <v>20076</v>
      </c>
      <c r="S203" s="223">
        <v>9117</v>
      </c>
      <c r="T203" s="223">
        <v>10959</v>
      </c>
      <c r="U203" s="223">
        <v>25787</v>
      </c>
      <c r="V203" s="223">
        <v>11917</v>
      </c>
      <c r="W203" s="223">
        <v>13870</v>
      </c>
    </row>
    <row r="204" spans="1:23">
      <c r="A204" s="224" t="s">
        <v>296</v>
      </c>
      <c r="B204" s="222" t="s">
        <v>339</v>
      </c>
      <c r="C204" s="223" t="s">
        <v>305</v>
      </c>
      <c r="D204" s="223" t="s">
        <v>305</v>
      </c>
      <c r="E204" s="223" t="s">
        <v>305</v>
      </c>
      <c r="F204" s="223">
        <v>3049</v>
      </c>
      <c r="G204" s="223">
        <v>1119</v>
      </c>
      <c r="H204" s="223">
        <v>1930</v>
      </c>
      <c r="I204" s="223">
        <v>4618</v>
      </c>
      <c r="J204" s="223">
        <v>1728</v>
      </c>
      <c r="K204" s="223">
        <v>2890</v>
      </c>
      <c r="L204" s="223">
        <v>5853</v>
      </c>
      <c r="M204" s="223">
        <v>2243</v>
      </c>
      <c r="N204" s="223">
        <v>3610</v>
      </c>
      <c r="O204" s="223">
        <v>7704</v>
      </c>
      <c r="P204" s="223">
        <v>3126</v>
      </c>
      <c r="Q204" s="223">
        <v>4578</v>
      </c>
      <c r="R204" s="223">
        <v>11004</v>
      </c>
      <c r="S204" s="223">
        <v>4577</v>
      </c>
      <c r="T204" s="223">
        <v>6427</v>
      </c>
      <c r="U204" s="223">
        <v>17545</v>
      </c>
      <c r="V204" s="223">
        <v>7660</v>
      </c>
      <c r="W204" s="223">
        <v>9885</v>
      </c>
    </row>
    <row r="205" spans="1:23">
      <c r="A205" s="224" t="s">
        <v>296</v>
      </c>
      <c r="B205" s="222" t="s">
        <v>340</v>
      </c>
      <c r="C205" s="223" t="s">
        <v>305</v>
      </c>
      <c r="D205" s="223" t="s">
        <v>305</v>
      </c>
      <c r="E205" s="223" t="s">
        <v>305</v>
      </c>
      <c r="F205" s="223">
        <v>1419</v>
      </c>
      <c r="G205" s="223">
        <v>404</v>
      </c>
      <c r="H205" s="223">
        <v>1015</v>
      </c>
      <c r="I205" s="223">
        <v>2497</v>
      </c>
      <c r="J205" s="223">
        <v>834</v>
      </c>
      <c r="K205" s="223">
        <v>1663</v>
      </c>
      <c r="L205" s="223">
        <v>3572</v>
      </c>
      <c r="M205" s="223">
        <v>1255</v>
      </c>
      <c r="N205" s="223">
        <v>2317</v>
      </c>
      <c r="O205" s="223">
        <v>4489</v>
      </c>
      <c r="P205" s="223">
        <v>1637</v>
      </c>
      <c r="Q205" s="223">
        <v>2852</v>
      </c>
      <c r="R205" s="223">
        <v>5841</v>
      </c>
      <c r="S205" s="223">
        <v>2292</v>
      </c>
      <c r="T205" s="223">
        <v>3549</v>
      </c>
      <c r="U205" s="223">
        <v>8292</v>
      </c>
      <c r="V205" s="223">
        <v>3372</v>
      </c>
      <c r="W205" s="223">
        <v>4920</v>
      </c>
    </row>
    <row r="206" spans="1:23">
      <c r="A206" s="224" t="s">
        <v>296</v>
      </c>
      <c r="B206" s="222" t="s">
        <v>341</v>
      </c>
      <c r="C206" s="223" t="s">
        <v>305</v>
      </c>
      <c r="D206" s="223" t="s">
        <v>305</v>
      </c>
      <c r="E206" s="223" t="s">
        <v>305</v>
      </c>
      <c r="F206" s="223">
        <v>426</v>
      </c>
      <c r="G206" s="223">
        <v>95</v>
      </c>
      <c r="H206" s="223">
        <v>331</v>
      </c>
      <c r="I206" s="223">
        <v>891</v>
      </c>
      <c r="J206" s="223">
        <v>224</v>
      </c>
      <c r="K206" s="223">
        <v>667</v>
      </c>
      <c r="L206" s="223">
        <v>1477</v>
      </c>
      <c r="M206" s="223">
        <v>438</v>
      </c>
      <c r="N206" s="223">
        <v>1039</v>
      </c>
      <c r="O206" s="223">
        <v>2088</v>
      </c>
      <c r="P206" s="223">
        <v>665</v>
      </c>
      <c r="Q206" s="223">
        <v>1423</v>
      </c>
      <c r="R206" s="223">
        <v>2618</v>
      </c>
      <c r="S206" s="223">
        <v>874</v>
      </c>
      <c r="T206" s="223">
        <v>1744</v>
      </c>
      <c r="U206" s="223">
        <v>3427</v>
      </c>
      <c r="V206" s="223">
        <v>1247</v>
      </c>
      <c r="W206" s="223">
        <v>2180</v>
      </c>
    </row>
    <row r="207" spans="1:23">
      <c r="A207" s="224" t="s">
        <v>296</v>
      </c>
      <c r="B207" s="222" t="s">
        <v>342</v>
      </c>
      <c r="C207" s="223" t="s">
        <v>305</v>
      </c>
      <c r="D207" s="223" t="s">
        <v>305</v>
      </c>
      <c r="E207" s="223" t="s">
        <v>305</v>
      </c>
      <c r="F207" s="223">
        <v>90</v>
      </c>
      <c r="G207" s="223">
        <v>11</v>
      </c>
      <c r="H207" s="223">
        <v>79</v>
      </c>
      <c r="I207" s="223">
        <v>247</v>
      </c>
      <c r="J207" s="223">
        <v>40</v>
      </c>
      <c r="K207" s="223">
        <v>207</v>
      </c>
      <c r="L207" s="223">
        <v>482</v>
      </c>
      <c r="M207" s="223">
        <v>87</v>
      </c>
      <c r="N207" s="223">
        <v>395</v>
      </c>
      <c r="O207" s="223">
        <v>796</v>
      </c>
      <c r="P207" s="223">
        <v>165</v>
      </c>
      <c r="Q207" s="223">
        <v>631</v>
      </c>
      <c r="R207" s="223">
        <v>1143</v>
      </c>
      <c r="S207" s="223">
        <v>259</v>
      </c>
      <c r="T207" s="223">
        <v>884</v>
      </c>
      <c r="U207" s="223">
        <v>1467</v>
      </c>
      <c r="V207" s="223">
        <v>349</v>
      </c>
      <c r="W207" s="223">
        <v>1118</v>
      </c>
    </row>
    <row r="208" spans="1:23">
      <c r="A208" s="224" t="s">
        <v>296</v>
      </c>
      <c r="B208" s="222" t="s">
        <v>344</v>
      </c>
      <c r="C208" s="223" t="s">
        <v>305</v>
      </c>
      <c r="D208" s="223" t="s">
        <v>305</v>
      </c>
      <c r="E208" s="223" t="s">
        <v>305</v>
      </c>
      <c r="F208" s="223">
        <v>7</v>
      </c>
      <c r="G208" s="223">
        <v>0</v>
      </c>
      <c r="H208" s="223">
        <v>7</v>
      </c>
      <c r="I208" s="223">
        <v>32</v>
      </c>
      <c r="J208" s="223">
        <v>4</v>
      </c>
      <c r="K208" s="223">
        <v>28</v>
      </c>
      <c r="L208" s="223">
        <v>79</v>
      </c>
      <c r="M208" s="223">
        <v>7</v>
      </c>
      <c r="N208" s="223">
        <v>72</v>
      </c>
      <c r="O208" s="223">
        <v>143</v>
      </c>
      <c r="P208" s="223">
        <v>15</v>
      </c>
      <c r="Q208" s="223">
        <v>128</v>
      </c>
      <c r="R208" s="223">
        <v>226</v>
      </c>
      <c r="S208" s="223">
        <v>27</v>
      </c>
      <c r="T208" s="223">
        <v>199</v>
      </c>
      <c r="U208" s="223">
        <v>322</v>
      </c>
      <c r="V208" s="223">
        <v>45</v>
      </c>
      <c r="W208" s="223">
        <v>277</v>
      </c>
    </row>
    <row r="209" spans="1:23">
      <c r="A209" s="222" t="s">
        <v>306</v>
      </c>
      <c r="B209" s="222" t="s">
        <v>322</v>
      </c>
      <c r="C209" s="223">
        <v>11575780</v>
      </c>
      <c r="D209" s="223">
        <v>5854620</v>
      </c>
      <c r="E209" s="223">
        <v>5721160</v>
      </c>
      <c r="F209" s="223">
        <v>12397902</v>
      </c>
      <c r="G209" s="223">
        <v>6253585</v>
      </c>
      <c r="H209" s="223">
        <v>6144317</v>
      </c>
      <c r="I209" s="223">
        <v>12928357</v>
      </c>
      <c r="J209" s="223">
        <v>6498741</v>
      </c>
      <c r="K209" s="223">
        <v>6429616</v>
      </c>
      <c r="L209" s="223">
        <v>13276178</v>
      </c>
      <c r="M209" s="223">
        <v>6655623</v>
      </c>
      <c r="N209" s="223">
        <v>6620555</v>
      </c>
      <c r="O209" s="223">
        <v>13447567</v>
      </c>
      <c r="P209" s="223">
        <v>6725691</v>
      </c>
      <c r="Q209" s="223">
        <v>6721876</v>
      </c>
      <c r="R209" s="223">
        <v>13437078</v>
      </c>
      <c r="S209" s="223">
        <v>6706145</v>
      </c>
      <c r="T209" s="223">
        <v>6730933</v>
      </c>
      <c r="U209" s="223">
        <v>13245681</v>
      </c>
      <c r="V209" s="223">
        <v>6598027</v>
      </c>
      <c r="W209" s="223">
        <v>6647654</v>
      </c>
    </row>
    <row r="210" spans="1:23">
      <c r="A210" s="224" t="s">
        <v>296</v>
      </c>
      <c r="B210" s="222" t="s">
        <v>323</v>
      </c>
      <c r="C210" s="223">
        <v>614981</v>
      </c>
      <c r="D210" s="223">
        <v>316129</v>
      </c>
      <c r="E210" s="223">
        <v>298852</v>
      </c>
      <c r="F210" s="223">
        <v>624855</v>
      </c>
      <c r="G210" s="223">
        <v>322230</v>
      </c>
      <c r="H210" s="223">
        <v>302625</v>
      </c>
      <c r="I210" s="223">
        <v>650827</v>
      </c>
      <c r="J210" s="223">
        <v>334861</v>
      </c>
      <c r="K210" s="223">
        <v>315966</v>
      </c>
      <c r="L210" s="223">
        <v>652707</v>
      </c>
      <c r="M210" s="223">
        <v>335305</v>
      </c>
      <c r="N210" s="223">
        <v>317402</v>
      </c>
      <c r="O210" s="223">
        <v>628167</v>
      </c>
      <c r="P210" s="223">
        <v>322192</v>
      </c>
      <c r="Q210" s="223">
        <v>305975</v>
      </c>
      <c r="R210" s="223">
        <v>572774</v>
      </c>
      <c r="S210" s="223">
        <v>293775</v>
      </c>
      <c r="T210" s="223">
        <v>278999</v>
      </c>
      <c r="U210" s="223">
        <v>507216</v>
      </c>
      <c r="V210" s="223">
        <v>260146</v>
      </c>
      <c r="W210" s="223">
        <v>247070</v>
      </c>
    </row>
    <row r="211" spans="1:23">
      <c r="A211" s="224" t="s">
        <v>296</v>
      </c>
      <c r="B211" s="222" t="s">
        <v>324</v>
      </c>
      <c r="C211" s="223">
        <v>660877</v>
      </c>
      <c r="D211" s="223">
        <v>341810</v>
      </c>
      <c r="E211" s="223">
        <v>319067</v>
      </c>
      <c r="F211" s="223">
        <v>627342</v>
      </c>
      <c r="G211" s="223">
        <v>322718</v>
      </c>
      <c r="H211" s="223">
        <v>304624</v>
      </c>
      <c r="I211" s="223">
        <v>636633</v>
      </c>
      <c r="J211" s="223">
        <v>328675</v>
      </c>
      <c r="K211" s="223">
        <v>307958</v>
      </c>
      <c r="L211" s="223">
        <v>654260</v>
      </c>
      <c r="M211" s="223">
        <v>336792</v>
      </c>
      <c r="N211" s="223">
        <v>317468</v>
      </c>
      <c r="O211" s="223">
        <v>652238</v>
      </c>
      <c r="P211" s="223">
        <v>335240</v>
      </c>
      <c r="Q211" s="223">
        <v>316998</v>
      </c>
      <c r="R211" s="223">
        <v>624919</v>
      </c>
      <c r="S211" s="223">
        <v>320691</v>
      </c>
      <c r="T211" s="223">
        <v>304228</v>
      </c>
      <c r="U211" s="223">
        <v>567875</v>
      </c>
      <c r="V211" s="223">
        <v>291414</v>
      </c>
      <c r="W211" s="223">
        <v>276461</v>
      </c>
    </row>
    <row r="212" spans="1:23">
      <c r="A212" s="224" t="s">
        <v>296</v>
      </c>
      <c r="B212" s="222" t="s">
        <v>325</v>
      </c>
      <c r="C212" s="223">
        <v>803324</v>
      </c>
      <c r="D212" s="223">
        <v>419094</v>
      </c>
      <c r="E212" s="223">
        <v>384230</v>
      </c>
      <c r="F212" s="223">
        <v>657969</v>
      </c>
      <c r="G212" s="223">
        <v>339620</v>
      </c>
      <c r="H212" s="223">
        <v>318349</v>
      </c>
      <c r="I212" s="223">
        <v>615800</v>
      </c>
      <c r="J212" s="223">
        <v>315980</v>
      </c>
      <c r="K212" s="223">
        <v>299820</v>
      </c>
      <c r="L212" s="223">
        <v>624527</v>
      </c>
      <c r="M212" s="223">
        <v>321618</v>
      </c>
      <c r="N212" s="223">
        <v>302909</v>
      </c>
      <c r="O212" s="223">
        <v>636736</v>
      </c>
      <c r="P212" s="223">
        <v>326804</v>
      </c>
      <c r="Q212" s="223">
        <v>309932</v>
      </c>
      <c r="R212" s="223">
        <v>633210</v>
      </c>
      <c r="S212" s="223">
        <v>324453</v>
      </c>
      <c r="T212" s="223">
        <v>308757</v>
      </c>
      <c r="U212" s="223">
        <v>605507</v>
      </c>
      <c r="V212" s="223">
        <v>309717</v>
      </c>
      <c r="W212" s="223">
        <v>295790</v>
      </c>
    </row>
    <row r="213" spans="1:23">
      <c r="A213" s="224" t="s">
        <v>296</v>
      </c>
      <c r="B213" s="222" t="s">
        <v>326</v>
      </c>
      <c r="C213" s="223">
        <v>819735</v>
      </c>
      <c r="D213" s="223">
        <v>428534</v>
      </c>
      <c r="E213" s="223">
        <v>391201</v>
      </c>
      <c r="F213" s="223">
        <v>801302</v>
      </c>
      <c r="G213" s="223">
        <v>417137</v>
      </c>
      <c r="H213" s="223">
        <v>384165</v>
      </c>
      <c r="I213" s="223">
        <v>646620</v>
      </c>
      <c r="J213" s="223">
        <v>332445</v>
      </c>
      <c r="K213" s="223">
        <v>314175</v>
      </c>
      <c r="L213" s="223">
        <v>600733</v>
      </c>
      <c r="M213" s="223">
        <v>306830</v>
      </c>
      <c r="N213" s="223">
        <v>293903</v>
      </c>
      <c r="O213" s="223">
        <v>608889</v>
      </c>
      <c r="P213" s="223">
        <v>312121</v>
      </c>
      <c r="Q213" s="223">
        <v>296768</v>
      </c>
      <c r="R213" s="223">
        <v>617053</v>
      </c>
      <c r="S213" s="223">
        <v>315109</v>
      </c>
      <c r="T213" s="223">
        <v>301944</v>
      </c>
      <c r="U213" s="223">
        <v>612742</v>
      </c>
      <c r="V213" s="223">
        <v>312375</v>
      </c>
      <c r="W213" s="223">
        <v>300367</v>
      </c>
    </row>
    <row r="214" spans="1:23">
      <c r="A214" s="224" t="s">
        <v>296</v>
      </c>
      <c r="B214" s="222" t="s">
        <v>327</v>
      </c>
      <c r="C214" s="223">
        <v>712650</v>
      </c>
      <c r="D214" s="223">
        <v>369985</v>
      </c>
      <c r="E214" s="223">
        <v>342665</v>
      </c>
      <c r="F214" s="223">
        <v>855736</v>
      </c>
      <c r="G214" s="223">
        <v>453522</v>
      </c>
      <c r="H214" s="223">
        <v>402214</v>
      </c>
      <c r="I214" s="223">
        <v>819518</v>
      </c>
      <c r="J214" s="223">
        <v>429616</v>
      </c>
      <c r="K214" s="223">
        <v>389902</v>
      </c>
      <c r="L214" s="223">
        <v>654913</v>
      </c>
      <c r="M214" s="223">
        <v>339301</v>
      </c>
      <c r="N214" s="223">
        <v>315612</v>
      </c>
      <c r="O214" s="223">
        <v>603441</v>
      </c>
      <c r="P214" s="223">
        <v>310735</v>
      </c>
      <c r="Q214" s="223">
        <v>292706</v>
      </c>
      <c r="R214" s="223">
        <v>611737</v>
      </c>
      <c r="S214" s="223">
        <v>316156</v>
      </c>
      <c r="T214" s="223">
        <v>295581</v>
      </c>
      <c r="U214" s="223">
        <v>614780</v>
      </c>
      <c r="V214" s="223">
        <v>316577</v>
      </c>
      <c r="W214" s="223">
        <v>298203</v>
      </c>
    </row>
    <row r="215" spans="1:23">
      <c r="A215" s="224" t="s">
        <v>296</v>
      </c>
      <c r="B215" s="222" t="s">
        <v>328</v>
      </c>
      <c r="C215" s="223">
        <v>885479</v>
      </c>
      <c r="D215" s="223">
        <v>458867</v>
      </c>
      <c r="E215" s="223">
        <v>426612</v>
      </c>
      <c r="F215" s="223">
        <v>804343</v>
      </c>
      <c r="G215" s="223">
        <v>422301</v>
      </c>
      <c r="H215" s="223">
        <v>382042</v>
      </c>
      <c r="I215" s="223">
        <v>904872</v>
      </c>
      <c r="J215" s="223">
        <v>481671</v>
      </c>
      <c r="K215" s="223">
        <v>423201</v>
      </c>
      <c r="L215" s="223">
        <v>847150</v>
      </c>
      <c r="M215" s="223">
        <v>445993</v>
      </c>
      <c r="N215" s="223">
        <v>401157</v>
      </c>
      <c r="O215" s="223">
        <v>668658</v>
      </c>
      <c r="P215" s="223">
        <v>347662</v>
      </c>
      <c r="Q215" s="223">
        <v>320996</v>
      </c>
      <c r="R215" s="223">
        <v>610653</v>
      </c>
      <c r="S215" s="223">
        <v>315022</v>
      </c>
      <c r="T215" s="223">
        <v>295631</v>
      </c>
      <c r="U215" s="223">
        <v>619382</v>
      </c>
      <c r="V215" s="223">
        <v>320670</v>
      </c>
      <c r="W215" s="223">
        <v>298712</v>
      </c>
    </row>
    <row r="216" spans="1:23">
      <c r="A216" s="224" t="s">
        <v>296</v>
      </c>
      <c r="B216" s="222" t="s">
        <v>329</v>
      </c>
      <c r="C216" s="223">
        <v>977179</v>
      </c>
      <c r="D216" s="223">
        <v>497228</v>
      </c>
      <c r="E216" s="223">
        <v>479951</v>
      </c>
      <c r="F216" s="223">
        <v>982473</v>
      </c>
      <c r="G216" s="223">
        <v>508274</v>
      </c>
      <c r="H216" s="223">
        <v>474199</v>
      </c>
      <c r="I216" s="223">
        <v>857701</v>
      </c>
      <c r="J216" s="223">
        <v>448118</v>
      </c>
      <c r="K216" s="223">
        <v>409583</v>
      </c>
      <c r="L216" s="223">
        <v>943642</v>
      </c>
      <c r="M216" s="223">
        <v>501723</v>
      </c>
      <c r="N216" s="223">
        <v>441919</v>
      </c>
      <c r="O216" s="223">
        <v>871621</v>
      </c>
      <c r="P216" s="223">
        <v>457934</v>
      </c>
      <c r="Q216" s="223">
        <v>413687</v>
      </c>
      <c r="R216" s="223">
        <v>682522</v>
      </c>
      <c r="S216" s="223">
        <v>354015</v>
      </c>
      <c r="T216" s="223">
        <v>328507</v>
      </c>
      <c r="U216" s="223">
        <v>619639</v>
      </c>
      <c r="V216" s="223">
        <v>318894</v>
      </c>
      <c r="W216" s="223">
        <v>300745</v>
      </c>
    </row>
    <row r="217" spans="1:23">
      <c r="A217" s="224" t="s">
        <v>296</v>
      </c>
      <c r="B217" s="222" t="s">
        <v>330</v>
      </c>
      <c r="C217" s="223">
        <v>1125729</v>
      </c>
      <c r="D217" s="223">
        <v>575047</v>
      </c>
      <c r="E217" s="223">
        <v>550682</v>
      </c>
      <c r="F217" s="223">
        <v>1034080</v>
      </c>
      <c r="G217" s="223">
        <v>524984</v>
      </c>
      <c r="H217" s="223">
        <v>509096</v>
      </c>
      <c r="I217" s="223">
        <v>1024176</v>
      </c>
      <c r="J217" s="223">
        <v>525369</v>
      </c>
      <c r="K217" s="223">
        <v>498807</v>
      </c>
      <c r="L217" s="223">
        <v>889163</v>
      </c>
      <c r="M217" s="223">
        <v>462000</v>
      </c>
      <c r="N217" s="223">
        <v>427163</v>
      </c>
      <c r="O217" s="223">
        <v>970244</v>
      </c>
      <c r="P217" s="223">
        <v>514038</v>
      </c>
      <c r="Q217" s="223">
        <v>456206</v>
      </c>
      <c r="R217" s="223">
        <v>891357</v>
      </c>
      <c r="S217" s="223">
        <v>466416</v>
      </c>
      <c r="T217" s="223">
        <v>424941</v>
      </c>
      <c r="U217" s="223">
        <v>695565</v>
      </c>
      <c r="V217" s="223">
        <v>359569</v>
      </c>
      <c r="W217" s="223">
        <v>335996</v>
      </c>
    </row>
    <row r="218" spans="1:23">
      <c r="A218" s="224" t="s">
        <v>296</v>
      </c>
      <c r="B218" s="222" t="s">
        <v>331</v>
      </c>
      <c r="C218" s="223">
        <v>1096981</v>
      </c>
      <c r="D218" s="223">
        <v>561909</v>
      </c>
      <c r="E218" s="223">
        <v>535072</v>
      </c>
      <c r="F218" s="223">
        <v>1143700</v>
      </c>
      <c r="G218" s="223">
        <v>582317</v>
      </c>
      <c r="H218" s="223">
        <v>561383</v>
      </c>
      <c r="I218" s="223">
        <v>1037929</v>
      </c>
      <c r="J218" s="223">
        <v>524667</v>
      </c>
      <c r="K218" s="223">
        <v>513262</v>
      </c>
      <c r="L218" s="223">
        <v>1028359</v>
      </c>
      <c r="M218" s="223">
        <v>525040</v>
      </c>
      <c r="N218" s="223">
        <v>503319</v>
      </c>
      <c r="O218" s="223">
        <v>890454</v>
      </c>
      <c r="P218" s="223">
        <v>461360</v>
      </c>
      <c r="Q218" s="223">
        <v>429094</v>
      </c>
      <c r="R218" s="223">
        <v>969711</v>
      </c>
      <c r="S218" s="223">
        <v>512982</v>
      </c>
      <c r="T218" s="223">
        <v>456729</v>
      </c>
      <c r="U218" s="223">
        <v>888993</v>
      </c>
      <c r="V218" s="223">
        <v>464350</v>
      </c>
      <c r="W218" s="223">
        <v>424643</v>
      </c>
    </row>
    <row r="219" spans="1:23">
      <c r="A219" s="224" t="s">
        <v>296</v>
      </c>
      <c r="B219" s="222" t="s">
        <v>332</v>
      </c>
      <c r="C219" s="223">
        <v>1044461</v>
      </c>
      <c r="D219" s="223">
        <v>542895</v>
      </c>
      <c r="E219" s="223">
        <v>501566</v>
      </c>
      <c r="F219" s="223">
        <v>1099411</v>
      </c>
      <c r="G219" s="223">
        <v>556015</v>
      </c>
      <c r="H219" s="223">
        <v>543396</v>
      </c>
      <c r="I219" s="223">
        <v>1131035</v>
      </c>
      <c r="J219" s="223">
        <v>569817</v>
      </c>
      <c r="K219" s="223">
        <v>561218</v>
      </c>
      <c r="L219" s="223">
        <v>1025208</v>
      </c>
      <c r="M219" s="223">
        <v>513031</v>
      </c>
      <c r="N219" s="223">
        <v>512177</v>
      </c>
      <c r="O219" s="223">
        <v>1016233</v>
      </c>
      <c r="P219" s="223">
        <v>513747</v>
      </c>
      <c r="Q219" s="223">
        <v>502486</v>
      </c>
      <c r="R219" s="223">
        <v>878704</v>
      </c>
      <c r="S219" s="223">
        <v>451512</v>
      </c>
      <c r="T219" s="223">
        <v>427192</v>
      </c>
      <c r="U219" s="223">
        <v>956612</v>
      </c>
      <c r="V219" s="223">
        <v>502534</v>
      </c>
      <c r="W219" s="223">
        <v>454078</v>
      </c>
    </row>
    <row r="220" spans="1:23">
      <c r="A220" s="224" t="s">
        <v>296</v>
      </c>
      <c r="B220" s="222" t="s">
        <v>333</v>
      </c>
      <c r="C220" s="223">
        <v>858661</v>
      </c>
      <c r="D220" s="223">
        <v>446723</v>
      </c>
      <c r="E220" s="223">
        <v>411938</v>
      </c>
      <c r="F220" s="223">
        <v>1052661</v>
      </c>
      <c r="G220" s="223">
        <v>538700</v>
      </c>
      <c r="H220" s="223">
        <v>513961</v>
      </c>
      <c r="I220" s="223">
        <v>1082927</v>
      </c>
      <c r="J220" s="223">
        <v>541465</v>
      </c>
      <c r="K220" s="223">
        <v>541462</v>
      </c>
      <c r="L220" s="223">
        <v>1109915</v>
      </c>
      <c r="M220" s="223">
        <v>553783</v>
      </c>
      <c r="N220" s="223">
        <v>556132</v>
      </c>
      <c r="O220" s="223">
        <v>1006402</v>
      </c>
      <c r="P220" s="223">
        <v>499129</v>
      </c>
      <c r="Q220" s="223">
        <v>507273</v>
      </c>
      <c r="R220" s="223">
        <v>998747</v>
      </c>
      <c r="S220" s="223">
        <v>500754</v>
      </c>
      <c r="T220" s="223">
        <v>497993</v>
      </c>
      <c r="U220" s="223">
        <v>863179</v>
      </c>
      <c r="V220" s="223">
        <v>440534</v>
      </c>
      <c r="W220" s="223">
        <v>422645</v>
      </c>
    </row>
    <row r="221" spans="1:23">
      <c r="A221" s="224" t="s">
        <v>296</v>
      </c>
      <c r="B221" s="222" t="s">
        <v>334</v>
      </c>
      <c r="C221" s="223">
        <v>551045</v>
      </c>
      <c r="D221" s="223">
        <v>277583</v>
      </c>
      <c r="E221" s="223">
        <v>273462</v>
      </c>
      <c r="F221" s="223">
        <v>871945</v>
      </c>
      <c r="G221" s="223">
        <v>444976</v>
      </c>
      <c r="H221" s="223">
        <v>426969</v>
      </c>
      <c r="I221" s="223">
        <v>1032420</v>
      </c>
      <c r="J221" s="223">
        <v>521418</v>
      </c>
      <c r="K221" s="223">
        <v>511002</v>
      </c>
      <c r="L221" s="223">
        <v>1053667</v>
      </c>
      <c r="M221" s="223">
        <v>522553</v>
      </c>
      <c r="N221" s="223">
        <v>531114</v>
      </c>
      <c r="O221" s="223">
        <v>1077387</v>
      </c>
      <c r="P221" s="223">
        <v>534308</v>
      </c>
      <c r="Q221" s="223">
        <v>543079</v>
      </c>
      <c r="R221" s="223">
        <v>978032</v>
      </c>
      <c r="S221" s="223">
        <v>482710</v>
      </c>
      <c r="T221" s="223">
        <v>495322</v>
      </c>
      <c r="U221" s="223">
        <v>971815</v>
      </c>
      <c r="V221" s="223">
        <v>485348</v>
      </c>
      <c r="W221" s="223">
        <v>486467</v>
      </c>
    </row>
    <row r="222" spans="1:23">
      <c r="A222" s="224" t="s">
        <v>296</v>
      </c>
      <c r="B222" s="222" t="s">
        <v>335</v>
      </c>
      <c r="C222" s="223">
        <v>419003</v>
      </c>
      <c r="D222" s="223">
        <v>203393</v>
      </c>
      <c r="E222" s="223">
        <v>215610</v>
      </c>
      <c r="F222" s="223">
        <v>562018</v>
      </c>
      <c r="G222" s="223">
        <v>277858</v>
      </c>
      <c r="H222" s="223">
        <v>284160</v>
      </c>
      <c r="I222" s="223">
        <v>857138</v>
      </c>
      <c r="J222" s="223">
        <v>429917</v>
      </c>
      <c r="K222" s="223">
        <v>427221</v>
      </c>
      <c r="L222" s="223">
        <v>996856</v>
      </c>
      <c r="M222" s="223">
        <v>497407</v>
      </c>
      <c r="N222" s="223">
        <v>499449</v>
      </c>
      <c r="O222" s="223">
        <v>1012876</v>
      </c>
      <c r="P222" s="223">
        <v>498617</v>
      </c>
      <c r="Q222" s="223">
        <v>514259</v>
      </c>
      <c r="R222" s="223">
        <v>1034704</v>
      </c>
      <c r="S222" s="223">
        <v>510467</v>
      </c>
      <c r="T222" s="223">
        <v>524237</v>
      </c>
      <c r="U222" s="223">
        <v>940964</v>
      </c>
      <c r="V222" s="223">
        <v>462695</v>
      </c>
      <c r="W222" s="223">
        <v>478269</v>
      </c>
    </row>
    <row r="223" spans="1:23">
      <c r="A223" s="224" t="s">
        <v>296</v>
      </c>
      <c r="B223" s="222" t="s">
        <v>336</v>
      </c>
      <c r="C223" s="223">
        <v>347187</v>
      </c>
      <c r="D223" s="223">
        <v>159130</v>
      </c>
      <c r="E223" s="223">
        <v>188057</v>
      </c>
      <c r="F223" s="223">
        <v>419765</v>
      </c>
      <c r="G223" s="223">
        <v>199875</v>
      </c>
      <c r="H223" s="223">
        <v>219890</v>
      </c>
      <c r="I223" s="223">
        <v>555286</v>
      </c>
      <c r="J223" s="223">
        <v>269226</v>
      </c>
      <c r="K223" s="223">
        <v>286060</v>
      </c>
      <c r="L223" s="223">
        <v>830149</v>
      </c>
      <c r="M223" s="223">
        <v>409374</v>
      </c>
      <c r="N223" s="223">
        <v>420775</v>
      </c>
      <c r="O223" s="223">
        <v>955747</v>
      </c>
      <c r="P223" s="223">
        <v>470836</v>
      </c>
      <c r="Q223" s="223">
        <v>484911</v>
      </c>
      <c r="R223" s="223">
        <v>970066</v>
      </c>
      <c r="S223" s="223">
        <v>473338</v>
      </c>
      <c r="T223" s="223">
        <v>496728</v>
      </c>
      <c r="U223" s="223">
        <v>991732</v>
      </c>
      <c r="V223" s="223">
        <v>485942</v>
      </c>
      <c r="W223" s="223">
        <v>505790</v>
      </c>
    </row>
    <row r="224" spans="1:23">
      <c r="A224" s="224" t="s">
        <v>296</v>
      </c>
      <c r="B224" s="222" t="s">
        <v>337</v>
      </c>
      <c r="C224" s="223">
        <v>287344</v>
      </c>
      <c r="D224" s="223">
        <v>125642</v>
      </c>
      <c r="E224" s="223">
        <v>161702</v>
      </c>
      <c r="F224" s="223">
        <v>335763</v>
      </c>
      <c r="G224" s="223">
        <v>149713</v>
      </c>
      <c r="H224" s="223">
        <v>186050</v>
      </c>
      <c r="I224" s="223">
        <v>405076</v>
      </c>
      <c r="J224" s="223">
        <v>187347</v>
      </c>
      <c r="K224" s="223">
        <v>217729</v>
      </c>
      <c r="L224" s="223">
        <v>533103</v>
      </c>
      <c r="M224" s="223">
        <v>251411</v>
      </c>
      <c r="N224" s="223">
        <v>281692</v>
      </c>
      <c r="O224" s="223">
        <v>788828</v>
      </c>
      <c r="P224" s="223">
        <v>379618</v>
      </c>
      <c r="Q224" s="223">
        <v>409210</v>
      </c>
      <c r="R224" s="223">
        <v>904511</v>
      </c>
      <c r="S224" s="223">
        <v>436571</v>
      </c>
      <c r="T224" s="223">
        <v>467940</v>
      </c>
      <c r="U224" s="223">
        <v>920574</v>
      </c>
      <c r="V224" s="223">
        <v>441807</v>
      </c>
      <c r="W224" s="223">
        <v>478767</v>
      </c>
    </row>
    <row r="225" spans="1:23">
      <c r="A225" s="224" t="s">
        <v>296</v>
      </c>
      <c r="B225" s="222" t="s">
        <v>338</v>
      </c>
      <c r="C225" s="223">
        <v>195815</v>
      </c>
      <c r="D225" s="223">
        <v>76980</v>
      </c>
      <c r="E225" s="223">
        <v>118835</v>
      </c>
      <c r="F225" s="223">
        <v>260690</v>
      </c>
      <c r="G225" s="223">
        <v>108092</v>
      </c>
      <c r="H225" s="223">
        <v>152598</v>
      </c>
      <c r="I225" s="223">
        <v>306745</v>
      </c>
      <c r="J225" s="223">
        <v>130833</v>
      </c>
      <c r="K225" s="223">
        <v>175912</v>
      </c>
      <c r="L225" s="223">
        <v>371017</v>
      </c>
      <c r="M225" s="223">
        <v>164642</v>
      </c>
      <c r="N225" s="223">
        <v>206375</v>
      </c>
      <c r="O225" s="223">
        <v>489657</v>
      </c>
      <c r="P225" s="223">
        <v>222387</v>
      </c>
      <c r="Q225" s="223">
        <v>267270</v>
      </c>
      <c r="R225" s="223">
        <v>721656</v>
      </c>
      <c r="S225" s="223">
        <v>336055</v>
      </c>
      <c r="T225" s="223">
        <v>385601</v>
      </c>
      <c r="U225" s="223">
        <v>828107</v>
      </c>
      <c r="V225" s="223">
        <v>388619</v>
      </c>
      <c r="W225" s="223">
        <v>439488</v>
      </c>
    </row>
    <row r="226" spans="1:23">
      <c r="A226" s="224" t="s">
        <v>296</v>
      </c>
      <c r="B226" s="222" t="s">
        <v>339</v>
      </c>
      <c r="C226" s="223">
        <v>105953</v>
      </c>
      <c r="D226" s="223">
        <v>34925</v>
      </c>
      <c r="E226" s="223">
        <v>71028</v>
      </c>
      <c r="F226" s="223">
        <v>159651</v>
      </c>
      <c r="G226" s="223">
        <v>57280</v>
      </c>
      <c r="H226" s="223">
        <v>102371</v>
      </c>
      <c r="I226" s="223">
        <v>212815</v>
      </c>
      <c r="J226" s="223">
        <v>82117</v>
      </c>
      <c r="K226" s="223">
        <v>130698</v>
      </c>
      <c r="L226" s="223">
        <v>252247</v>
      </c>
      <c r="M226" s="223">
        <v>100751</v>
      </c>
      <c r="N226" s="223">
        <v>151496</v>
      </c>
      <c r="O226" s="223">
        <v>308094</v>
      </c>
      <c r="P226" s="223">
        <v>128957</v>
      </c>
      <c r="Q226" s="223">
        <v>179137</v>
      </c>
      <c r="R226" s="223">
        <v>411282</v>
      </c>
      <c r="S226" s="223">
        <v>177317</v>
      </c>
      <c r="T226" s="223">
        <v>233965</v>
      </c>
      <c r="U226" s="223">
        <v>607545</v>
      </c>
      <c r="V226" s="223">
        <v>270299</v>
      </c>
      <c r="W226" s="223">
        <v>337246</v>
      </c>
    </row>
    <row r="227" spans="1:23">
      <c r="A227" s="224" t="s">
        <v>296</v>
      </c>
      <c r="B227" s="222" t="s">
        <v>340</v>
      </c>
      <c r="C227" s="223">
        <v>50603</v>
      </c>
      <c r="D227" s="223">
        <v>14474</v>
      </c>
      <c r="E227" s="223">
        <v>36129</v>
      </c>
      <c r="F227" s="223">
        <v>72399</v>
      </c>
      <c r="G227" s="223">
        <v>20790</v>
      </c>
      <c r="H227" s="223">
        <v>51609</v>
      </c>
      <c r="I227" s="223">
        <v>107495</v>
      </c>
      <c r="J227" s="223">
        <v>34637</v>
      </c>
      <c r="K227" s="223">
        <v>72858</v>
      </c>
      <c r="L227" s="223">
        <v>144438</v>
      </c>
      <c r="M227" s="223">
        <v>50575</v>
      </c>
      <c r="N227" s="223">
        <v>93863</v>
      </c>
      <c r="O227" s="223">
        <v>172904</v>
      </c>
      <c r="P227" s="223">
        <v>63278</v>
      </c>
      <c r="Q227" s="223">
        <v>109626</v>
      </c>
      <c r="R227" s="223">
        <v>214976</v>
      </c>
      <c r="S227" s="223">
        <v>83400</v>
      </c>
      <c r="T227" s="223">
        <v>131576</v>
      </c>
      <c r="U227" s="223">
        <v>293240</v>
      </c>
      <c r="V227" s="223">
        <v>118155</v>
      </c>
      <c r="W227" s="223">
        <v>175085</v>
      </c>
    </row>
    <row r="228" spans="1:23">
      <c r="A228" s="224" t="s">
        <v>296</v>
      </c>
      <c r="B228" s="222" t="s">
        <v>341</v>
      </c>
      <c r="C228" s="223">
        <v>15343</v>
      </c>
      <c r="D228" s="223">
        <v>3627</v>
      </c>
      <c r="E228" s="223">
        <v>11716</v>
      </c>
      <c r="F228" s="223">
        <v>25742</v>
      </c>
      <c r="G228" s="223">
        <v>6092</v>
      </c>
      <c r="H228" s="223">
        <v>19650</v>
      </c>
      <c r="I228" s="223">
        <v>35181</v>
      </c>
      <c r="J228" s="223">
        <v>8877</v>
      </c>
      <c r="K228" s="223">
        <v>26304</v>
      </c>
      <c r="L228" s="223">
        <v>52608</v>
      </c>
      <c r="M228" s="223">
        <v>14979</v>
      </c>
      <c r="N228" s="223">
        <v>37629</v>
      </c>
      <c r="O228" s="223">
        <v>71658</v>
      </c>
      <c r="P228" s="223">
        <v>22434</v>
      </c>
      <c r="Q228" s="223">
        <v>49224</v>
      </c>
      <c r="R228" s="223">
        <v>86449</v>
      </c>
      <c r="S228" s="223">
        <v>28704</v>
      </c>
      <c r="T228" s="223">
        <v>57745</v>
      </c>
      <c r="U228" s="223">
        <v>110626</v>
      </c>
      <c r="V228" s="223">
        <v>39451</v>
      </c>
      <c r="W228" s="223">
        <v>71175</v>
      </c>
    </row>
    <row r="229" spans="1:23">
      <c r="A229" s="224" t="s">
        <v>296</v>
      </c>
      <c r="B229" s="222" t="s">
        <v>342</v>
      </c>
      <c r="C229" s="223">
        <v>3430</v>
      </c>
      <c r="D229" s="223">
        <v>645</v>
      </c>
      <c r="E229" s="223">
        <v>2785</v>
      </c>
      <c r="F229" s="223">
        <v>6057</v>
      </c>
      <c r="G229" s="223">
        <v>1091</v>
      </c>
      <c r="H229" s="223">
        <v>4966</v>
      </c>
      <c r="I229" s="223">
        <v>8163</v>
      </c>
      <c r="J229" s="223">
        <v>1685</v>
      </c>
      <c r="K229" s="223">
        <v>6478</v>
      </c>
      <c r="L229" s="223">
        <v>11516</v>
      </c>
      <c r="M229" s="223">
        <v>2515</v>
      </c>
      <c r="N229" s="223">
        <v>9001</v>
      </c>
      <c r="O229" s="223">
        <v>17333</v>
      </c>
      <c r="P229" s="223">
        <v>4294</v>
      </c>
      <c r="Q229" s="223">
        <v>13039</v>
      </c>
      <c r="R229" s="223">
        <v>24015</v>
      </c>
      <c r="S229" s="223">
        <v>6698</v>
      </c>
      <c r="T229" s="223">
        <v>17317</v>
      </c>
      <c r="U229" s="223">
        <v>29588</v>
      </c>
      <c r="V229" s="223">
        <v>8931</v>
      </c>
      <c r="W229" s="223">
        <v>20657</v>
      </c>
    </row>
    <row r="230" spans="1:23">
      <c r="A230" s="224" t="s">
        <v>296</v>
      </c>
      <c r="B230" s="222" t="s">
        <v>343</v>
      </c>
      <c r="C230" s="223">
        <v>3041</v>
      </c>
      <c r="D230" s="223">
        <v>573</v>
      </c>
      <c r="E230" s="223">
        <v>2468</v>
      </c>
      <c r="F230" s="223" t="s">
        <v>305</v>
      </c>
      <c r="G230" s="223" t="s">
        <v>305</v>
      </c>
      <c r="H230" s="223" t="s">
        <v>305</v>
      </c>
      <c r="I230" s="223" t="s">
        <v>305</v>
      </c>
      <c r="J230" s="223" t="s">
        <v>305</v>
      </c>
      <c r="K230" s="223" t="s">
        <v>305</v>
      </c>
      <c r="L230" s="223" t="s">
        <v>305</v>
      </c>
      <c r="M230" s="223" t="s">
        <v>305</v>
      </c>
      <c r="N230" s="223" t="s">
        <v>305</v>
      </c>
      <c r="O230" s="223" t="s">
        <v>305</v>
      </c>
      <c r="P230" s="223" t="s">
        <v>305</v>
      </c>
      <c r="Q230" s="223" t="s">
        <v>305</v>
      </c>
      <c r="R230" s="223" t="s">
        <v>305</v>
      </c>
      <c r="S230" s="223" t="s">
        <v>305</v>
      </c>
      <c r="T230" s="223" t="s">
        <v>305</v>
      </c>
      <c r="U230" s="223" t="s">
        <v>305</v>
      </c>
      <c r="V230" s="223" t="s">
        <v>305</v>
      </c>
      <c r="W230" s="223" t="s">
        <v>305</v>
      </c>
    </row>
    <row r="231" spans="1:23">
      <c r="A231" s="224" t="s">
        <v>296</v>
      </c>
      <c r="B231" s="222" t="s">
        <v>344</v>
      </c>
      <c r="C231" s="223">
        <v>389</v>
      </c>
      <c r="D231" s="223">
        <v>72</v>
      </c>
      <c r="E231" s="223">
        <v>317</v>
      </c>
      <c r="F231" s="223">
        <v>698</v>
      </c>
      <c r="G231" s="223">
        <v>94</v>
      </c>
      <c r="H231" s="223">
        <v>604</v>
      </c>
      <c r="I231" s="223">
        <v>808</v>
      </c>
      <c r="J231" s="223">
        <v>145</v>
      </c>
      <c r="K231" s="223">
        <v>663</v>
      </c>
      <c r="L231" s="223">
        <v>1070</v>
      </c>
      <c r="M231" s="223">
        <v>213</v>
      </c>
      <c r="N231" s="223">
        <v>857</v>
      </c>
      <c r="O231" s="223">
        <v>1534</v>
      </c>
      <c r="P231" s="223">
        <v>320</v>
      </c>
      <c r="Q231" s="223">
        <v>1214</v>
      </c>
      <c r="R231" s="223">
        <v>2282</v>
      </c>
      <c r="S231" s="223">
        <v>563</v>
      </c>
      <c r="T231" s="223">
        <v>1719</v>
      </c>
      <c r="U231" s="223">
        <v>3197</v>
      </c>
      <c r="V231" s="223">
        <v>903</v>
      </c>
      <c r="W231" s="223">
        <v>2294</v>
      </c>
    </row>
    <row r="232" spans="1:23">
      <c r="A232" s="222" t="s">
        <v>307</v>
      </c>
      <c r="B232" s="222" t="s">
        <v>322</v>
      </c>
      <c r="C232" s="223">
        <v>1486522</v>
      </c>
      <c r="D232" s="223">
        <v>750902</v>
      </c>
      <c r="E232" s="223">
        <v>735620</v>
      </c>
      <c r="F232" s="223">
        <v>1506142</v>
      </c>
      <c r="G232" s="223">
        <v>761287</v>
      </c>
      <c r="H232" s="223">
        <v>744855</v>
      </c>
      <c r="I232" s="223">
        <v>1529996</v>
      </c>
      <c r="J232" s="223">
        <v>770148</v>
      </c>
      <c r="K232" s="223">
        <v>759848</v>
      </c>
      <c r="L232" s="223">
        <v>1553553</v>
      </c>
      <c r="M232" s="223">
        <v>779336</v>
      </c>
      <c r="N232" s="223">
        <v>774217</v>
      </c>
      <c r="O232" s="223">
        <v>1576767</v>
      </c>
      <c r="P232" s="223">
        <v>788260</v>
      </c>
      <c r="Q232" s="223">
        <v>788507</v>
      </c>
      <c r="R232" s="223">
        <v>1592856</v>
      </c>
      <c r="S232" s="223">
        <v>794123</v>
      </c>
      <c r="T232" s="223">
        <v>798733</v>
      </c>
      <c r="U232" s="223">
        <v>1593295</v>
      </c>
      <c r="V232" s="223">
        <v>791686</v>
      </c>
      <c r="W232" s="223">
        <v>801609</v>
      </c>
    </row>
    <row r="233" spans="1:23">
      <c r="A233" s="224" t="s">
        <v>296</v>
      </c>
      <c r="B233" s="222" t="s">
        <v>323</v>
      </c>
      <c r="C233" s="223">
        <v>63591</v>
      </c>
      <c r="D233" s="223">
        <v>32957</v>
      </c>
      <c r="E233" s="223">
        <v>30634</v>
      </c>
      <c r="F233" s="223">
        <v>58909</v>
      </c>
      <c r="G233" s="223">
        <v>30489</v>
      </c>
      <c r="H233" s="223">
        <v>28420</v>
      </c>
      <c r="I233" s="223">
        <v>56724</v>
      </c>
      <c r="J233" s="223">
        <v>29210</v>
      </c>
      <c r="K233" s="223">
        <v>27514</v>
      </c>
      <c r="L233" s="223">
        <v>57081</v>
      </c>
      <c r="M233" s="223">
        <v>29349</v>
      </c>
      <c r="N233" s="223">
        <v>27732</v>
      </c>
      <c r="O233" s="223">
        <v>54815</v>
      </c>
      <c r="P233" s="223">
        <v>28138</v>
      </c>
      <c r="Q233" s="223">
        <v>26677</v>
      </c>
      <c r="R233" s="223">
        <v>49793</v>
      </c>
      <c r="S233" s="223">
        <v>25561</v>
      </c>
      <c r="T233" s="223">
        <v>24232</v>
      </c>
      <c r="U233" s="223">
        <v>43883</v>
      </c>
      <c r="V233" s="223">
        <v>22528</v>
      </c>
      <c r="W233" s="223">
        <v>21355</v>
      </c>
    </row>
    <row r="234" spans="1:23">
      <c r="A234" s="224" t="s">
        <v>296</v>
      </c>
      <c r="B234" s="222" t="s">
        <v>324</v>
      </c>
      <c r="C234" s="223">
        <v>74376</v>
      </c>
      <c r="D234" s="223">
        <v>38833</v>
      </c>
      <c r="E234" s="223">
        <v>35543</v>
      </c>
      <c r="F234" s="223">
        <v>63975</v>
      </c>
      <c r="G234" s="223">
        <v>33188</v>
      </c>
      <c r="H234" s="223">
        <v>30787</v>
      </c>
      <c r="I234" s="223">
        <v>60573</v>
      </c>
      <c r="J234" s="223">
        <v>31419</v>
      </c>
      <c r="K234" s="223">
        <v>29154</v>
      </c>
      <c r="L234" s="223">
        <v>59591</v>
      </c>
      <c r="M234" s="223">
        <v>30770</v>
      </c>
      <c r="N234" s="223">
        <v>28821</v>
      </c>
      <c r="O234" s="223">
        <v>59605</v>
      </c>
      <c r="P234" s="223">
        <v>30725</v>
      </c>
      <c r="Q234" s="223">
        <v>28880</v>
      </c>
      <c r="R234" s="223">
        <v>57122</v>
      </c>
      <c r="S234" s="223">
        <v>29397</v>
      </c>
      <c r="T234" s="223">
        <v>27725</v>
      </c>
      <c r="U234" s="223">
        <v>51846</v>
      </c>
      <c r="V234" s="223">
        <v>26683</v>
      </c>
      <c r="W234" s="223">
        <v>25163</v>
      </c>
    </row>
    <row r="235" spans="1:23">
      <c r="A235" s="224" t="s">
        <v>296</v>
      </c>
      <c r="B235" s="222" t="s">
        <v>325</v>
      </c>
      <c r="C235" s="223">
        <v>95653</v>
      </c>
      <c r="D235" s="223">
        <v>49949</v>
      </c>
      <c r="E235" s="223">
        <v>45704</v>
      </c>
      <c r="F235" s="223">
        <v>73982</v>
      </c>
      <c r="G235" s="223">
        <v>38581</v>
      </c>
      <c r="H235" s="223">
        <v>35401</v>
      </c>
      <c r="I235" s="223">
        <v>64232</v>
      </c>
      <c r="J235" s="223">
        <v>33297</v>
      </c>
      <c r="K235" s="223">
        <v>30935</v>
      </c>
      <c r="L235" s="223">
        <v>61452</v>
      </c>
      <c r="M235" s="223">
        <v>31879</v>
      </c>
      <c r="N235" s="223">
        <v>29573</v>
      </c>
      <c r="O235" s="223">
        <v>60995</v>
      </c>
      <c r="P235" s="223">
        <v>31507</v>
      </c>
      <c r="Q235" s="223">
        <v>29488</v>
      </c>
      <c r="R235" s="223">
        <v>60771</v>
      </c>
      <c r="S235" s="223">
        <v>31333</v>
      </c>
      <c r="T235" s="223">
        <v>29438</v>
      </c>
      <c r="U235" s="223">
        <v>58153</v>
      </c>
      <c r="V235" s="223">
        <v>29928</v>
      </c>
      <c r="W235" s="223">
        <v>28225</v>
      </c>
    </row>
    <row r="236" spans="1:23">
      <c r="A236" s="224" t="s">
        <v>296</v>
      </c>
      <c r="B236" s="222" t="s">
        <v>326</v>
      </c>
      <c r="C236" s="223">
        <v>103625</v>
      </c>
      <c r="D236" s="223">
        <v>55794</v>
      </c>
      <c r="E236" s="223">
        <v>47831</v>
      </c>
      <c r="F236" s="223">
        <v>96362</v>
      </c>
      <c r="G236" s="223">
        <v>50581</v>
      </c>
      <c r="H236" s="223">
        <v>45781</v>
      </c>
      <c r="I236" s="223">
        <v>73748</v>
      </c>
      <c r="J236" s="223">
        <v>38452</v>
      </c>
      <c r="K236" s="223">
        <v>35296</v>
      </c>
      <c r="L236" s="223">
        <v>64493</v>
      </c>
      <c r="M236" s="223">
        <v>33403</v>
      </c>
      <c r="N236" s="223">
        <v>31090</v>
      </c>
      <c r="O236" s="223">
        <v>62131</v>
      </c>
      <c r="P236" s="223">
        <v>32234</v>
      </c>
      <c r="Q236" s="223">
        <v>29897</v>
      </c>
      <c r="R236" s="223">
        <v>62040</v>
      </c>
      <c r="S236" s="223">
        <v>32055</v>
      </c>
      <c r="T236" s="223">
        <v>29985</v>
      </c>
      <c r="U236" s="223">
        <v>61611</v>
      </c>
      <c r="V236" s="223">
        <v>31769</v>
      </c>
      <c r="W236" s="223">
        <v>29842</v>
      </c>
    </row>
    <row r="237" spans="1:23">
      <c r="A237" s="224" t="s">
        <v>296</v>
      </c>
      <c r="B237" s="222" t="s">
        <v>327</v>
      </c>
      <c r="C237" s="223">
        <v>95372</v>
      </c>
      <c r="D237" s="223">
        <v>54938</v>
      </c>
      <c r="E237" s="223">
        <v>40434</v>
      </c>
      <c r="F237" s="223">
        <v>105966</v>
      </c>
      <c r="G237" s="223">
        <v>60448</v>
      </c>
      <c r="H237" s="223">
        <v>45518</v>
      </c>
      <c r="I237" s="223">
        <v>97875</v>
      </c>
      <c r="J237" s="223">
        <v>54601</v>
      </c>
      <c r="K237" s="223">
        <v>43274</v>
      </c>
      <c r="L237" s="223">
        <v>75197</v>
      </c>
      <c r="M237" s="223">
        <v>41704</v>
      </c>
      <c r="N237" s="223">
        <v>33493</v>
      </c>
      <c r="O237" s="223">
        <v>66812</v>
      </c>
      <c r="P237" s="223">
        <v>36721</v>
      </c>
      <c r="Q237" s="223">
        <v>30091</v>
      </c>
      <c r="R237" s="223">
        <v>65111</v>
      </c>
      <c r="S237" s="223">
        <v>35989</v>
      </c>
      <c r="T237" s="223">
        <v>29122</v>
      </c>
      <c r="U237" s="223">
        <v>65493</v>
      </c>
      <c r="V237" s="223">
        <v>36025</v>
      </c>
      <c r="W237" s="223">
        <v>29468</v>
      </c>
    </row>
    <row r="238" spans="1:23">
      <c r="A238" s="224" t="s">
        <v>296</v>
      </c>
      <c r="B238" s="222" t="s">
        <v>328</v>
      </c>
      <c r="C238" s="223">
        <v>90769</v>
      </c>
      <c r="D238" s="223">
        <v>49863</v>
      </c>
      <c r="E238" s="223">
        <v>40906</v>
      </c>
      <c r="F238" s="223">
        <v>82638</v>
      </c>
      <c r="G238" s="223">
        <v>48646</v>
      </c>
      <c r="H238" s="223">
        <v>33992</v>
      </c>
      <c r="I238" s="223">
        <v>91912</v>
      </c>
      <c r="J238" s="223">
        <v>53516</v>
      </c>
      <c r="K238" s="223">
        <v>38396</v>
      </c>
      <c r="L238" s="223">
        <v>84538</v>
      </c>
      <c r="M238" s="223">
        <v>48382</v>
      </c>
      <c r="N238" s="223">
        <v>36156</v>
      </c>
      <c r="O238" s="223">
        <v>65213</v>
      </c>
      <c r="P238" s="223">
        <v>36928</v>
      </c>
      <c r="Q238" s="223">
        <v>28285</v>
      </c>
      <c r="R238" s="223">
        <v>58592</v>
      </c>
      <c r="S238" s="223">
        <v>33018</v>
      </c>
      <c r="T238" s="223">
        <v>25574</v>
      </c>
      <c r="U238" s="223">
        <v>57754</v>
      </c>
      <c r="V238" s="223">
        <v>32765</v>
      </c>
      <c r="W238" s="223">
        <v>24989</v>
      </c>
    </row>
    <row r="239" spans="1:23">
      <c r="A239" s="224" t="s">
        <v>296</v>
      </c>
      <c r="B239" s="222" t="s">
        <v>329</v>
      </c>
      <c r="C239" s="223">
        <v>94324</v>
      </c>
      <c r="D239" s="223">
        <v>48190</v>
      </c>
      <c r="E239" s="223">
        <v>46134</v>
      </c>
      <c r="F239" s="223">
        <v>86042</v>
      </c>
      <c r="G239" s="223">
        <v>46290</v>
      </c>
      <c r="H239" s="223">
        <v>39752</v>
      </c>
      <c r="I239" s="223">
        <v>78332</v>
      </c>
      <c r="J239" s="223">
        <v>43575</v>
      </c>
      <c r="K239" s="223">
        <v>34757</v>
      </c>
      <c r="L239" s="223">
        <v>85741</v>
      </c>
      <c r="M239" s="223">
        <v>47972</v>
      </c>
      <c r="N239" s="223">
        <v>37769</v>
      </c>
      <c r="O239" s="223">
        <v>78562</v>
      </c>
      <c r="P239" s="223">
        <v>43296</v>
      </c>
      <c r="Q239" s="223">
        <v>35266</v>
      </c>
      <c r="R239" s="223">
        <v>61098</v>
      </c>
      <c r="S239" s="223">
        <v>33255</v>
      </c>
      <c r="T239" s="223">
        <v>27843</v>
      </c>
      <c r="U239" s="223">
        <v>54891</v>
      </c>
      <c r="V239" s="223">
        <v>29664</v>
      </c>
      <c r="W239" s="223">
        <v>25227</v>
      </c>
    </row>
    <row r="240" spans="1:23">
      <c r="A240" s="224" t="s">
        <v>296</v>
      </c>
      <c r="B240" s="222" t="s">
        <v>330</v>
      </c>
      <c r="C240" s="223">
        <v>112273</v>
      </c>
      <c r="D240" s="223">
        <v>57995</v>
      </c>
      <c r="E240" s="223">
        <v>54278</v>
      </c>
      <c r="F240" s="223">
        <v>95220</v>
      </c>
      <c r="G240" s="223">
        <v>48446</v>
      </c>
      <c r="H240" s="223">
        <v>46774</v>
      </c>
      <c r="I240" s="223">
        <v>90627</v>
      </c>
      <c r="J240" s="223">
        <v>48119</v>
      </c>
      <c r="K240" s="223">
        <v>42508</v>
      </c>
      <c r="L240" s="223">
        <v>81005</v>
      </c>
      <c r="M240" s="223">
        <v>43965</v>
      </c>
      <c r="N240" s="223">
        <v>37040</v>
      </c>
      <c r="O240" s="223">
        <v>88321</v>
      </c>
      <c r="P240" s="223">
        <v>48506</v>
      </c>
      <c r="Q240" s="223">
        <v>39815</v>
      </c>
      <c r="R240" s="223">
        <v>80658</v>
      </c>
      <c r="S240" s="223">
        <v>43733</v>
      </c>
      <c r="T240" s="223">
        <v>36925</v>
      </c>
      <c r="U240" s="223">
        <v>62939</v>
      </c>
      <c r="V240" s="223">
        <v>33666</v>
      </c>
      <c r="W240" s="223">
        <v>29273</v>
      </c>
    </row>
    <row r="241" spans="1:23">
      <c r="A241" s="224" t="s">
        <v>296</v>
      </c>
      <c r="B241" s="222" t="s">
        <v>331</v>
      </c>
      <c r="C241" s="223">
        <v>118047</v>
      </c>
      <c r="D241" s="223">
        <v>61423</v>
      </c>
      <c r="E241" s="223">
        <v>56624</v>
      </c>
      <c r="F241" s="223">
        <v>114384</v>
      </c>
      <c r="G241" s="223">
        <v>59118</v>
      </c>
      <c r="H241" s="223">
        <v>55266</v>
      </c>
      <c r="I241" s="223">
        <v>98682</v>
      </c>
      <c r="J241" s="223">
        <v>50490</v>
      </c>
      <c r="K241" s="223">
        <v>48192</v>
      </c>
      <c r="L241" s="223">
        <v>95561</v>
      </c>
      <c r="M241" s="223">
        <v>50736</v>
      </c>
      <c r="N241" s="223">
        <v>44825</v>
      </c>
      <c r="O241" s="223">
        <v>84597</v>
      </c>
      <c r="P241" s="223">
        <v>45735</v>
      </c>
      <c r="Q241" s="223">
        <v>38862</v>
      </c>
      <c r="R241" s="223">
        <v>92258</v>
      </c>
      <c r="S241" s="223">
        <v>50593</v>
      </c>
      <c r="T241" s="223">
        <v>41665</v>
      </c>
      <c r="U241" s="223">
        <v>84079</v>
      </c>
      <c r="V241" s="223">
        <v>45616</v>
      </c>
      <c r="W241" s="223">
        <v>38463</v>
      </c>
    </row>
    <row r="242" spans="1:23">
      <c r="A242" s="224" t="s">
        <v>296</v>
      </c>
      <c r="B242" s="222" t="s">
        <v>332</v>
      </c>
      <c r="C242" s="223">
        <v>125585</v>
      </c>
      <c r="D242" s="223">
        <v>64687</v>
      </c>
      <c r="E242" s="223">
        <v>60898</v>
      </c>
      <c r="F242" s="223">
        <v>119869</v>
      </c>
      <c r="G242" s="223">
        <v>62004</v>
      </c>
      <c r="H242" s="223">
        <v>57865</v>
      </c>
      <c r="I242" s="223">
        <v>117514</v>
      </c>
      <c r="J242" s="223">
        <v>60428</v>
      </c>
      <c r="K242" s="223">
        <v>57086</v>
      </c>
      <c r="L242" s="223">
        <v>102460</v>
      </c>
      <c r="M242" s="223">
        <v>52309</v>
      </c>
      <c r="N242" s="223">
        <v>50151</v>
      </c>
      <c r="O242" s="223">
        <v>100299</v>
      </c>
      <c r="P242" s="223">
        <v>52941</v>
      </c>
      <c r="Q242" s="223">
        <v>47358</v>
      </c>
      <c r="R242" s="223">
        <v>88260</v>
      </c>
      <c r="S242" s="223">
        <v>47400</v>
      </c>
      <c r="T242" s="223">
        <v>40860</v>
      </c>
      <c r="U242" s="223">
        <v>96397</v>
      </c>
      <c r="V242" s="223">
        <v>52595</v>
      </c>
      <c r="W242" s="223">
        <v>43802</v>
      </c>
    </row>
    <row r="243" spans="1:23">
      <c r="A243" s="224" t="s">
        <v>296</v>
      </c>
      <c r="B243" s="222" t="s">
        <v>333</v>
      </c>
      <c r="C243" s="223">
        <v>124743</v>
      </c>
      <c r="D243" s="223">
        <v>63809</v>
      </c>
      <c r="E243" s="223">
        <v>60934</v>
      </c>
      <c r="F243" s="223">
        <v>128990</v>
      </c>
      <c r="G243" s="223">
        <v>65941</v>
      </c>
      <c r="H243" s="223">
        <v>63049</v>
      </c>
      <c r="I243" s="223">
        <v>125127</v>
      </c>
      <c r="J243" s="223">
        <v>63912</v>
      </c>
      <c r="K243" s="223">
        <v>61215</v>
      </c>
      <c r="L243" s="223">
        <v>123772</v>
      </c>
      <c r="M243" s="223">
        <v>62970</v>
      </c>
      <c r="N243" s="223">
        <v>60802</v>
      </c>
      <c r="O243" s="223">
        <v>108779</v>
      </c>
      <c r="P243" s="223">
        <v>55062</v>
      </c>
      <c r="Q243" s="223">
        <v>53717</v>
      </c>
      <c r="R243" s="223">
        <v>107346</v>
      </c>
      <c r="S243" s="223">
        <v>55998</v>
      </c>
      <c r="T243" s="223">
        <v>51348</v>
      </c>
      <c r="U243" s="223">
        <v>93987</v>
      </c>
      <c r="V243" s="223">
        <v>49915</v>
      </c>
      <c r="W243" s="223">
        <v>44072</v>
      </c>
    </row>
    <row r="244" spans="1:23">
      <c r="A244" s="224" t="s">
        <v>296</v>
      </c>
      <c r="B244" s="222" t="s">
        <v>334</v>
      </c>
      <c r="C244" s="223">
        <v>91067</v>
      </c>
      <c r="D244" s="223">
        <v>45408</v>
      </c>
      <c r="E244" s="223">
        <v>45659</v>
      </c>
      <c r="F244" s="223">
        <v>128015</v>
      </c>
      <c r="G244" s="223">
        <v>64638</v>
      </c>
      <c r="H244" s="223">
        <v>63377</v>
      </c>
      <c r="I244" s="223">
        <v>135195</v>
      </c>
      <c r="J244" s="223">
        <v>68221</v>
      </c>
      <c r="K244" s="223">
        <v>66974</v>
      </c>
      <c r="L244" s="223">
        <v>132577</v>
      </c>
      <c r="M244" s="223">
        <v>66750</v>
      </c>
      <c r="N244" s="223">
        <v>65827</v>
      </c>
      <c r="O244" s="223">
        <v>132091</v>
      </c>
      <c r="P244" s="223">
        <v>66379</v>
      </c>
      <c r="Q244" s="223">
        <v>65712</v>
      </c>
      <c r="R244" s="223">
        <v>116932</v>
      </c>
      <c r="S244" s="223">
        <v>58549</v>
      </c>
      <c r="T244" s="223">
        <v>58383</v>
      </c>
      <c r="U244" s="223">
        <v>116051</v>
      </c>
      <c r="V244" s="223">
        <v>59744</v>
      </c>
      <c r="W244" s="223">
        <v>56307</v>
      </c>
    </row>
    <row r="245" spans="1:23">
      <c r="A245" s="224" t="s">
        <v>296</v>
      </c>
      <c r="B245" s="222" t="s">
        <v>335</v>
      </c>
      <c r="C245" s="223">
        <v>70802</v>
      </c>
      <c r="D245" s="223">
        <v>33978</v>
      </c>
      <c r="E245" s="223">
        <v>36824</v>
      </c>
      <c r="F245" s="223">
        <v>92959</v>
      </c>
      <c r="G245" s="223">
        <v>45840</v>
      </c>
      <c r="H245" s="223">
        <v>47119</v>
      </c>
      <c r="I245" s="223">
        <v>131289</v>
      </c>
      <c r="J245" s="223">
        <v>65433</v>
      </c>
      <c r="K245" s="223">
        <v>65856</v>
      </c>
      <c r="L245" s="223">
        <v>140405</v>
      </c>
      <c r="M245" s="223">
        <v>70133</v>
      </c>
      <c r="N245" s="223">
        <v>70272</v>
      </c>
      <c r="O245" s="223">
        <v>138900</v>
      </c>
      <c r="P245" s="223">
        <v>69211</v>
      </c>
      <c r="Q245" s="223">
        <v>69689</v>
      </c>
      <c r="R245" s="223">
        <v>139224</v>
      </c>
      <c r="S245" s="223">
        <v>69392</v>
      </c>
      <c r="T245" s="223">
        <v>69832</v>
      </c>
      <c r="U245" s="223">
        <v>124116</v>
      </c>
      <c r="V245" s="223">
        <v>61730</v>
      </c>
      <c r="W245" s="223">
        <v>62386</v>
      </c>
    </row>
    <row r="246" spans="1:23">
      <c r="A246" s="224" t="s">
        <v>296</v>
      </c>
      <c r="B246" s="222" t="s">
        <v>336</v>
      </c>
      <c r="C246" s="223">
        <v>73305</v>
      </c>
      <c r="D246" s="223">
        <v>33203</v>
      </c>
      <c r="E246" s="223">
        <v>40102</v>
      </c>
      <c r="F246" s="223">
        <v>70569</v>
      </c>
      <c r="G246" s="223">
        <v>33244</v>
      </c>
      <c r="H246" s="223">
        <v>37325</v>
      </c>
      <c r="I246" s="223">
        <v>94254</v>
      </c>
      <c r="J246" s="223">
        <v>45830</v>
      </c>
      <c r="K246" s="223">
        <v>48424</v>
      </c>
      <c r="L246" s="223">
        <v>133095</v>
      </c>
      <c r="M246" s="223">
        <v>65432</v>
      </c>
      <c r="N246" s="223">
        <v>67663</v>
      </c>
      <c r="O246" s="223">
        <v>143913</v>
      </c>
      <c r="P246" s="223">
        <v>71115</v>
      </c>
      <c r="Q246" s="223">
        <v>72798</v>
      </c>
      <c r="R246" s="223">
        <v>143388</v>
      </c>
      <c r="S246" s="223">
        <v>70775</v>
      </c>
      <c r="T246" s="223">
        <v>72613</v>
      </c>
      <c r="U246" s="223">
        <v>144580</v>
      </c>
      <c r="V246" s="223">
        <v>71538</v>
      </c>
      <c r="W246" s="223">
        <v>73042</v>
      </c>
    </row>
    <row r="247" spans="1:23">
      <c r="A247" s="224" t="s">
        <v>296</v>
      </c>
      <c r="B247" s="222" t="s">
        <v>337</v>
      </c>
      <c r="C247" s="223">
        <v>67209</v>
      </c>
      <c r="D247" s="223">
        <v>29817</v>
      </c>
      <c r="E247" s="223">
        <v>37392</v>
      </c>
      <c r="F247" s="223">
        <v>69606</v>
      </c>
      <c r="G247" s="223">
        <v>30400</v>
      </c>
      <c r="H247" s="223">
        <v>39206</v>
      </c>
      <c r="I247" s="223">
        <v>69295</v>
      </c>
      <c r="J247" s="223">
        <v>31518</v>
      </c>
      <c r="K247" s="223">
        <v>37777</v>
      </c>
      <c r="L247" s="223">
        <v>93738</v>
      </c>
      <c r="M247" s="223">
        <v>44207</v>
      </c>
      <c r="N247" s="223">
        <v>49531</v>
      </c>
      <c r="O247" s="223">
        <v>132704</v>
      </c>
      <c r="P247" s="223">
        <v>63426</v>
      </c>
      <c r="Q247" s="223">
        <v>69278</v>
      </c>
      <c r="R247" s="223">
        <v>144912</v>
      </c>
      <c r="S247" s="223">
        <v>69878</v>
      </c>
      <c r="T247" s="223">
        <v>75034</v>
      </c>
      <c r="U247" s="223">
        <v>145563</v>
      </c>
      <c r="V247" s="223">
        <v>70303</v>
      </c>
      <c r="W247" s="223">
        <v>75260</v>
      </c>
    </row>
    <row r="248" spans="1:23">
      <c r="A248" s="224" t="s">
        <v>296</v>
      </c>
      <c r="B248" s="222" t="s">
        <v>338</v>
      </c>
      <c r="C248" s="223">
        <v>44595</v>
      </c>
      <c r="D248" s="223">
        <v>17289</v>
      </c>
      <c r="E248" s="223">
        <v>27306</v>
      </c>
      <c r="F248" s="223">
        <v>59259</v>
      </c>
      <c r="G248" s="223">
        <v>24554</v>
      </c>
      <c r="H248" s="223">
        <v>34705</v>
      </c>
      <c r="I248" s="223">
        <v>62717</v>
      </c>
      <c r="J248" s="223">
        <v>25709</v>
      </c>
      <c r="K248" s="223">
        <v>37008</v>
      </c>
      <c r="L248" s="223">
        <v>64229</v>
      </c>
      <c r="M248" s="223">
        <v>27556</v>
      </c>
      <c r="N248" s="223">
        <v>36673</v>
      </c>
      <c r="O248" s="223">
        <v>88233</v>
      </c>
      <c r="P248" s="223">
        <v>39536</v>
      </c>
      <c r="Q248" s="223">
        <v>48697</v>
      </c>
      <c r="R248" s="223">
        <v>125583</v>
      </c>
      <c r="S248" s="223">
        <v>57277</v>
      </c>
      <c r="T248" s="223">
        <v>68306</v>
      </c>
      <c r="U248" s="223">
        <v>138609</v>
      </c>
      <c r="V248" s="223">
        <v>64110</v>
      </c>
      <c r="W248" s="223">
        <v>74499</v>
      </c>
    </row>
    <row r="249" spans="1:23">
      <c r="A249" s="224" t="s">
        <v>296</v>
      </c>
      <c r="B249" s="222" t="s">
        <v>339</v>
      </c>
      <c r="C249" s="223">
        <v>24881</v>
      </c>
      <c r="D249" s="223">
        <v>8035</v>
      </c>
      <c r="E249" s="223">
        <v>16846</v>
      </c>
      <c r="F249" s="223">
        <v>35813</v>
      </c>
      <c r="G249" s="223">
        <v>12585</v>
      </c>
      <c r="H249" s="223">
        <v>23228</v>
      </c>
      <c r="I249" s="223">
        <v>47246</v>
      </c>
      <c r="J249" s="223">
        <v>17438</v>
      </c>
      <c r="K249" s="223">
        <v>29808</v>
      </c>
      <c r="L249" s="223">
        <v>51037</v>
      </c>
      <c r="M249" s="223">
        <v>18846</v>
      </c>
      <c r="N249" s="223">
        <v>32191</v>
      </c>
      <c r="O249" s="223">
        <v>53948</v>
      </c>
      <c r="P249" s="223">
        <v>21021</v>
      </c>
      <c r="Q249" s="223">
        <v>32927</v>
      </c>
      <c r="R249" s="223">
        <v>75506</v>
      </c>
      <c r="S249" s="223">
        <v>31101</v>
      </c>
      <c r="T249" s="223">
        <v>44405</v>
      </c>
      <c r="U249" s="223">
        <v>108490</v>
      </c>
      <c r="V249" s="223">
        <v>45806</v>
      </c>
      <c r="W249" s="223">
        <v>62684</v>
      </c>
    </row>
    <row r="250" spans="1:23">
      <c r="A250" s="224" t="s">
        <v>296</v>
      </c>
      <c r="B250" s="222" t="s">
        <v>340</v>
      </c>
      <c r="C250" s="223">
        <v>11823</v>
      </c>
      <c r="D250" s="223">
        <v>3572</v>
      </c>
      <c r="E250" s="223">
        <v>8251</v>
      </c>
      <c r="F250" s="223">
        <v>16572</v>
      </c>
      <c r="G250" s="223">
        <v>4669</v>
      </c>
      <c r="H250" s="223">
        <v>11903</v>
      </c>
      <c r="I250" s="223">
        <v>23947</v>
      </c>
      <c r="J250" s="223">
        <v>6895</v>
      </c>
      <c r="K250" s="223">
        <v>17052</v>
      </c>
      <c r="L250" s="223">
        <v>31873</v>
      </c>
      <c r="M250" s="223">
        <v>9802</v>
      </c>
      <c r="N250" s="223">
        <v>22071</v>
      </c>
      <c r="O250" s="223">
        <v>35263</v>
      </c>
      <c r="P250" s="223">
        <v>11035</v>
      </c>
      <c r="Q250" s="223">
        <v>24228</v>
      </c>
      <c r="R250" s="223">
        <v>38685</v>
      </c>
      <c r="S250" s="223">
        <v>12937</v>
      </c>
      <c r="T250" s="223">
        <v>25748</v>
      </c>
      <c r="U250" s="223">
        <v>55346</v>
      </c>
      <c r="V250" s="223">
        <v>19927</v>
      </c>
      <c r="W250" s="223">
        <v>35419</v>
      </c>
    </row>
    <row r="251" spans="1:23">
      <c r="A251" s="224" t="s">
        <v>296</v>
      </c>
      <c r="B251" s="222" t="s">
        <v>341</v>
      </c>
      <c r="C251" s="223">
        <v>3672</v>
      </c>
      <c r="D251" s="223">
        <v>969</v>
      </c>
      <c r="E251" s="223">
        <v>2703</v>
      </c>
      <c r="F251" s="223">
        <v>5781</v>
      </c>
      <c r="G251" s="223">
        <v>1412</v>
      </c>
      <c r="H251" s="223">
        <v>4369</v>
      </c>
      <c r="I251" s="223">
        <v>8484</v>
      </c>
      <c r="J251" s="223">
        <v>1737</v>
      </c>
      <c r="K251" s="223">
        <v>6747</v>
      </c>
      <c r="L251" s="223">
        <v>12382</v>
      </c>
      <c r="M251" s="223">
        <v>2717</v>
      </c>
      <c r="N251" s="223">
        <v>9665</v>
      </c>
      <c r="O251" s="223">
        <v>16686</v>
      </c>
      <c r="P251" s="223">
        <v>4000</v>
      </c>
      <c r="Q251" s="223">
        <v>12686</v>
      </c>
      <c r="R251" s="223">
        <v>18874</v>
      </c>
      <c r="S251" s="223">
        <v>4736</v>
      </c>
      <c r="T251" s="223">
        <v>14138</v>
      </c>
      <c r="U251" s="223">
        <v>21615</v>
      </c>
      <c r="V251" s="223">
        <v>5909</v>
      </c>
      <c r="W251" s="223">
        <v>15706</v>
      </c>
    </row>
    <row r="252" spans="1:23">
      <c r="A252" s="224" t="s">
        <v>296</v>
      </c>
      <c r="B252" s="222" t="s">
        <v>342</v>
      </c>
      <c r="C252" s="223">
        <v>810</v>
      </c>
      <c r="D252" s="223">
        <v>193</v>
      </c>
      <c r="E252" s="223">
        <v>617</v>
      </c>
      <c r="F252" s="223">
        <v>1231</v>
      </c>
      <c r="G252" s="223">
        <v>213</v>
      </c>
      <c r="H252" s="223">
        <v>1018</v>
      </c>
      <c r="I252" s="223">
        <v>2223</v>
      </c>
      <c r="J252" s="223">
        <v>348</v>
      </c>
      <c r="K252" s="223">
        <v>1875</v>
      </c>
      <c r="L252" s="223">
        <v>3326</v>
      </c>
      <c r="M252" s="223">
        <v>454</v>
      </c>
      <c r="N252" s="223">
        <v>2872</v>
      </c>
      <c r="O252" s="223">
        <v>4900</v>
      </c>
      <c r="P252" s="223">
        <v>744</v>
      </c>
      <c r="Q252" s="223">
        <v>4156</v>
      </c>
      <c r="R252" s="223">
        <v>6703</v>
      </c>
      <c r="S252" s="223">
        <v>1146</v>
      </c>
      <c r="T252" s="223">
        <v>5557</v>
      </c>
      <c r="U252" s="223">
        <v>7892</v>
      </c>
      <c r="V252" s="223">
        <v>1465</v>
      </c>
      <c r="W252" s="223">
        <v>6427</v>
      </c>
    </row>
    <row r="253" spans="1:23">
      <c r="A253" s="224" t="s">
        <v>296</v>
      </c>
      <c r="B253" s="222" t="s">
        <v>343</v>
      </c>
      <c r="C253" s="223">
        <v>713</v>
      </c>
      <c r="D253" s="223">
        <v>164</v>
      </c>
      <c r="E253" s="223">
        <v>549</v>
      </c>
      <c r="F253" s="223" t="s">
        <v>305</v>
      </c>
      <c r="G253" s="223" t="s">
        <v>305</v>
      </c>
      <c r="H253" s="223" t="s">
        <v>305</v>
      </c>
      <c r="I253" s="223" t="s">
        <v>305</v>
      </c>
      <c r="J253" s="223" t="s">
        <v>305</v>
      </c>
      <c r="K253" s="223" t="s">
        <v>305</v>
      </c>
      <c r="L253" s="223" t="s">
        <v>305</v>
      </c>
      <c r="M253" s="223" t="s">
        <v>305</v>
      </c>
      <c r="N253" s="223" t="s">
        <v>305</v>
      </c>
      <c r="O253" s="223" t="s">
        <v>305</v>
      </c>
      <c r="P253" s="223" t="s">
        <v>305</v>
      </c>
      <c r="Q253" s="223" t="s">
        <v>305</v>
      </c>
      <c r="R253" s="223" t="s">
        <v>305</v>
      </c>
      <c r="S253" s="223" t="s">
        <v>305</v>
      </c>
      <c r="T253" s="223" t="s">
        <v>305</v>
      </c>
      <c r="U253" s="223" t="s">
        <v>305</v>
      </c>
      <c r="V253" s="223" t="s">
        <v>305</v>
      </c>
      <c r="W253" s="223" t="s">
        <v>305</v>
      </c>
    </row>
    <row r="254" spans="1:23">
      <c r="A254" s="224" t="s">
        <v>296</v>
      </c>
      <c r="B254" s="222" t="s">
        <v>344</v>
      </c>
      <c r="C254" s="223">
        <v>97</v>
      </c>
      <c r="D254" s="223">
        <v>29</v>
      </c>
      <c r="E254" s="223">
        <v>68</v>
      </c>
      <c r="F254" s="223">
        <v>114</v>
      </c>
      <c r="G254" s="223">
        <v>24</v>
      </c>
      <c r="H254" s="223">
        <v>90</v>
      </c>
      <c r="I254" s="223">
        <v>241</v>
      </c>
      <c r="J254" s="223">
        <v>27</v>
      </c>
      <c r="K254" s="223">
        <v>214</v>
      </c>
      <c r="L254" s="223">
        <v>395</v>
      </c>
      <c r="M254" s="223">
        <v>43</v>
      </c>
      <c r="N254" s="223">
        <v>352</v>
      </c>
      <c r="O254" s="223">
        <v>589</v>
      </c>
      <c r="P254" s="223">
        <v>56</v>
      </c>
      <c r="Q254" s="223">
        <v>533</v>
      </c>
      <c r="R254" s="223">
        <v>853</v>
      </c>
      <c r="S254" s="223">
        <v>96</v>
      </c>
      <c r="T254" s="223">
        <v>757</v>
      </c>
      <c r="U254" s="223">
        <v>1168</v>
      </c>
      <c r="V254" s="223">
        <v>154</v>
      </c>
      <c r="W254" s="223">
        <v>1014</v>
      </c>
    </row>
    <row r="255" spans="1:23">
      <c r="A255" s="222" t="s">
        <v>308</v>
      </c>
      <c r="B255" s="222" t="s">
        <v>322</v>
      </c>
      <c r="C255" s="223">
        <v>1521655</v>
      </c>
      <c r="D255" s="223">
        <v>767672</v>
      </c>
      <c r="E255" s="223">
        <v>753983</v>
      </c>
      <c r="F255" s="223">
        <v>1560784</v>
      </c>
      <c r="G255" s="223">
        <v>788687</v>
      </c>
      <c r="H255" s="223">
        <v>772097</v>
      </c>
      <c r="I255" s="223">
        <v>1595313</v>
      </c>
      <c r="J255" s="223">
        <v>807316</v>
      </c>
      <c r="K255" s="223">
        <v>787997</v>
      </c>
      <c r="L255" s="223">
        <v>1635384</v>
      </c>
      <c r="M255" s="223">
        <v>827686</v>
      </c>
      <c r="N255" s="223">
        <v>807698</v>
      </c>
      <c r="O255" s="223">
        <v>1671790</v>
      </c>
      <c r="P255" s="223">
        <v>845166</v>
      </c>
      <c r="Q255" s="223">
        <v>826624</v>
      </c>
      <c r="R255" s="223">
        <v>1695659</v>
      </c>
      <c r="S255" s="223">
        <v>855682</v>
      </c>
      <c r="T255" s="223">
        <v>839977</v>
      </c>
      <c r="U255" s="223">
        <v>1699664</v>
      </c>
      <c r="V255" s="223">
        <v>855898</v>
      </c>
      <c r="W255" s="223">
        <v>843766</v>
      </c>
    </row>
    <row r="256" spans="1:23">
      <c r="A256" s="224" t="s">
        <v>296</v>
      </c>
      <c r="B256" s="222" t="s">
        <v>323</v>
      </c>
      <c r="C256" s="223">
        <v>70180</v>
      </c>
      <c r="D256" s="223">
        <v>36169</v>
      </c>
      <c r="E256" s="223">
        <v>34011</v>
      </c>
      <c r="F256" s="223">
        <v>71006</v>
      </c>
      <c r="G256" s="223">
        <v>36443</v>
      </c>
      <c r="H256" s="223">
        <v>34563</v>
      </c>
      <c r="I256" s="223">
        <v>68872</v>
      </c>
      <c r="J256" s="223">
        <v>35273</v>
      </c>
      <c r="K256" s="223">
        <v>33599</v>
      </c>
      <c r="L256" s="223">
        <v>69200</v>
      </c>
      <c r="M256" s="223">
        <v>35389</v>
      </c>
      <c r="N256" s="223">
        <v>33811</v>
      </c>
      <c r="O256" s="223">
        <v>66278</v>
      </c>
      <c r="P256" s="223">
        <v>33843</v>
      </c>
      <c r="Q256" s="223">
        <v>32435</v>
      </c>
      <c r="R256" s="223">
        <v>60456</v>
      </c>
      <c r="S256" s="223">
        <v>30872</v>
      </c>
      <c r="T256" s="223">
        <v>29584</v>
      </c>
      <c r="U256" s="223">
        <v>53889</v>
      </c>
      <c r="V256" s="223">
        <v>27519</v>
      </c>
      <c r="W256" s="223">
        <v>26370</v>
      </c>
    </row>
    <row r="257" spans="1:23">
      <c r="A257" s="224" t="s">
        <v>296</v>
      </c>
      <c r="B257" s="222" t="s">
        <v>324</v>
      </c>
      <c r="C257" s="223">
        <v>78077</v>
      </c>
      <c r="D257" s="223">
        <v>40538</v>
      </c>
      <c r="E257" s="223">
        <v>37539</v>
      </c>
      <c r="F257" s="223">
        <v>70388</v>
      </c>
      <c r="G257" s="223">
        <v>36274</v>
      </c>
      <c r="H257" s="223">
        <v>34114</v>
      </c>
      <c r="I257" s="223">
        <v>71483</v>
      </c>
      <c r="J257" s="223">
        <v>36849</v>
      </c>
      <c r="K257" s="223">
        <v>34634</v>
      </c>
      <c r="L257" s="223">
        <v>70630</v>
      </c>
      <c r="M257" s="223">
        <v>36336</v>
      </c>
      <c r="N257" s="223">
        <v>34294</v>
      </c>
      <c r="O257" s="223">
        <v>70724</v>
      </c>
      <c r="P257" s="223">
        <v>36337</v>
      </c>
      <c r="Q257" s="223">
        <v>34387</v>
      </c>
      <c r="R257" s="223">
        <v>67708</v>
      </c>
      <c r="S257" s="223">
        <v>34731</v>
      </c>
      <c r="T257" s="223">
        <v>32977</v>
      </c>
      <c r="U257" s="223">
        <v>61722</v>
      </c>
      <c r="V257" s="223">
        <v>31659</v>
      </c>
      <c r="W257" s="223">
        <v>30063</v>
      </c>
    </row>
    <row r="258" spans="1:23">
      <c r="A258" s="224" t="s">
        <v>296</v>
      </c>
      <c r="B258" s="222" t="s">
        <v>325</v>
      </c>
      <c r="C258" s="223">
        <v>101493</v>
      </c>
      <c r="D258" s="223">
        <v>53198</v>
      </c>
      <c r="E258" s="223">
        <v>48295</v>
      </c>
      <c r="F258" s="223">
        <v>77828</v>
      </c>
      <c r="G258" s="223">
        <v>40420</v>
      </c>
      <c r="H258" s="223">
        <v>37408</v>
      </c>
      <c r="I258" s="223">
        <v>70490</v>
      </c>
      <c r="J258" s="223">
        <v>36325</v>
      </c>
      <c r="K258" s="223">
        <v>34165</v>
      </c>
      <c r="L258" s="223">
        <v>71893</v>
      </c>
      <c r="M258" s="223">
        <v>37043</v>
      </c>
      <c r="N258" s="223">
        <v>34850</v>
      </c>
      <c r="O258" s="223">
        <v>71483</v>
      </c>
      <c r="P258" s="223">
        <v>36752</v>
      </c>
      <c r="Q258" s="223">
        <v>34731</v>
      </c>
      <c r="R258" s="223">
        <v>71356</v>
      </c>
      <c r="S258" s="223">
        <v>36640</v>
      </c>
      <c r="T258" s="223">
        <v>34716</v>
      </c>
      <c r="U258" s="223">
        <v>68266</v>
      </c>
      <c r="V258" s="223">
        <v>34993</v>
      </c>
      <c r="W258" s="223">
        <v>33273</v>
      </c>
    </row>
    <row r="259" spans="1:23">
      <c r="A259" s="224" t="s">
        <v>296</v>
      </c>
      <c r="B259" s="222" t="s">
        <v>326</v>
      </c>
      <c r="C259" s="223">
        <v>110281</v>
      </c>
      <c r="D259" s="223">
        <v>58994</v>
      </c>
      <c r="E259" s="223">
        <v>51287</v>
      </c>
      <c r="F259" s="223">
        <v>100438</v>
      </c>
      <c r="G259" s="223">
        <v>52613</v>
      </c>
      <c r="H259" s="223">
        <v>47825</v>
      </c>
      <c r="I259" s="223">
        <v>77277</v>
      </c>
      <c r="J259" s="223">
        <v>40105</v>
      </c>
      <c r="K259" s="223">
        <v>37172</v>
      </c>
      <c r="L259" s="223">
        <v>70755</v>
      </c>
      <c r="M259" s="223">
        <v>36460</v>
      </c>
      <c r="N259" s="223">
        <v>34295</v>
      </c>
      <c r="O259" s="223">
        <v>72236</v>
      </c>
      <c r="P259" s="223">
        <v>37213</v>
      </c>
      <c r="Q259" s="223">
        <v>35023</v>
      </c>
      <c r="R259" s="223">
        <v>72143</v>
      </c>
      <c r="S259" s="223">
        <v>37076</v>
      </c>
      <c r="T259" s="223">
        <v>35067</v>
      </c>
      <c r="U259" s="223">
        <v>71814</v>
      </c>
      <c r="V259" s="223">
        <v>36866</v>
      </c>
      <c r="W259" s="223">
        <v>34948</v>
      </c>
    </row>
    <row r="260" spans="1:23">
      <c r="A260" s="224" t="s">
        <v>296</v>
      </c>
      <c r="B260" s="222" t="s">
        <v>327</v>
      </c>
      <c r="C260" s="223">
        <v>101973</v>
      </c>
      <c r="D260" s="223">
        <v>55667</v>
      </c>
      <c r="E260" s="223">
        <v>46306</v>
      </c>
      <c r="F260" s="223">
        <v>109482</v>
      </c>
      <c r="G260" s="223">
        <v>60548</v>
      </c>
      <c r="H260" s="223">
        <v>48934</v>
      </c>
      <c r="I260" s="223">
        <v>98933</v>
      </c>
      <c r="J260" s="223">
        <v>53643</v>
      </c>
      <c r="K260" s="223">
        <v>45290</v>
      </c>
      <c r="L260" s="223">
        <v>76815</v>
      </c>
      <c r="M260" s="223">
        <v>41246</v>
      </c>
      <c r="N260" s="223">
        <v>35569</v>
      </c>
      <c r="O260" s="223">
        <v>70722</v>
      </c>
      <c r="P260" s="223">
        <v>37724</v>
      </c>
      <c r="Q260" s="223">
        <v>32998</v>
      </c>
      <c r="R260" s="223">
        <v>72013</v>
      </c>
      <c r="S260" s="223">
        <v>38404</v>
      </c>
      <c r="T260" s="223">
        <v>33609</v>
      </c>
      <c r="U260" s="223">
        <v>72331</v>
      </c>
      <c r="V260" s="223">
        <v>38446</v>
      </c>
      <c r="W260" s="223">
        <v>33885</v>
      </c>
    </row>
    <row r="261" spans="1:23">
      <c r="A261" s="224" t="s">
        <v>296</v>
      </c>
      <c r="B261" s="222" t="s">
        <v>328</v>
      </c>
      <c r="C261" s="223">
        <v>105752</v>
      </c>
      <c r="D261" s="223">
        <v>56439</v>
      </c>
      <c r="E261" s="223">
        <v>49313</v>
      </c>
      <c r="F261" s="223">
        <v>95387</v>
      </c>
      <c r="G261" s="223">
        <v>52674</v>
      </c>
      <c r="H261" s="223">
        <v>42713</v>
      </c>
      <c r="I261" s="223">
        <v>103557</v>
      </c>
      <c r="J261" s="223">
        <v>57952</v>
      </c>
      <c r="K261" s="223">
        <v>45605</v>
      </c>
      <c r="L261" s="223">
        <v>94466</v>
      </c>
      <c r="M261" s="223">
        <v>52034</v>
      </c>
      <c r="N261" s="223">
        <v>42432</v>
      </c>
      <c r="O261" s="223">
        <v>73696</v>
      </c>
      <c r="P261" s="223">
        <v>40091</v>
      </c>
      <c r="Q261" s="223">
        <v>33605</v>
      </c>
      <c r="R261" s="223">
        <v>67724</v>
      </c>
      <c r="S261" s="223">
        <v>36659</v>
      </c>
      <c r="T261" s="223">
        <v>31065</v>
      </c>
      <c r="U261" s="223">
        <v>68525</v>
      </c>
      <c r="V261" s="223">
        <v>37037</v>
      </c>
      <c r="W261" s="223">
        <v>31488</v>
      </c>
    </row>
    <row r="262" spans="1:23">
      <c r="A262" s="224" t="s">
        <v>296</v>
      </c>
      <c r="B262" s="222" t="s">
        <v>329</v>
      </c>
      <c r="C262" s="223">
        <v>106527</v>
      </c>
      <c r="D262" s="223">
        <v>55381</v>
      </c>
      <c r="E262" s="223">
        <v>51146</v>
      </c>
      <c r="F262" s="223">
        <v>104663</v>
      </c>
      <c r="G262" s="223">
        <v>55702</v>
      </c>
      <c r="H262" s="223">
        <v>48961</v>
      </c>
      <c r="I262" s="223">
        <v>94476</v>
      </c>
      <c r="J262" s="223">
        <v>51492</v>
      </c>
      <c r="K262" s="223">
        <v>42984</v>
      </c>
      <c r="L262" s="223">
        <v>102138</v>
      </c>
      <c r="M262" s="223">
        <v>56515</v>
      </c>
      <c r="N262" s="223">
        <v>45623</v>
      </c>
      <c r="O262" s="223">
        <v>93678</v>
      </c>
      <c r="P262" s="223">
        <v>51083</v>
      </c>
      <c r="Q262" s="223">
        <v>42595</v>
      </c>
      <c r="R262" s="223">
        <v>73144</v>
      </c>
      <c r="S262" s="223">
        <v>39362</v>
      </c>
      <c r="T262" s="223">
        <v>33782</v>
      </c>
      <c r="U262" s="223">
        <v>66897</v>
      </c>
      <c r="V262" s="223">
        <v>35835</v>
      </c>
      <c r="W262" s="223">
        <v>31062</v>
      </c>
    </row>
    <row r="263" spans="1:23">
      <c r="A263" s="224" t="s">
        <v>296</v>
      </c>
      <c r="B263" s="222" t="s">
        <v>330</v>
      </c>
      <c r="C263" s="223">
        <v>119372</v>
      </c>
      <c r="D263" s="223">
        <v>61705</v>
      </c>
      <c r="E263" s="223">
        <v>57667</v>
      </c>
      <c r="F263" s="223">
        <v>108656</v>
      </c>
      <c r="G263" s="223">
        <v>56435</v>
      </c>
      <c r="H263" s="223">
        <v>52221</v>
      </c>
      <c r="I263" s="223">
        <v>107505</v>
      </c>
      <c r="J263" s="223">
        <v>57086</v>
      </c>
      <c r="K263" s="223">
        <v>50419</v>
      </c>
      <c r="L263" s="223">
        <v>96602</v>
      </c>
      <c r="M263" s="223">
        <v>52184</v>
      </c>
      <c r="N263" s="223">
        <v>44418</v>
      </c>
      <c r="O263" s="223">
        <v>103983</v>
      </c>
      <c r="P263" s="223">
        <v>57160</v>
      </c>
      <c r="Q263" s="223">
        <v>46823</v>
      </c>
      <c r="R263" s="223">
        <v>95642</v>
      </c>
      <c r="S263" s="223">
        <v>51840</v>
      </c>
      <c r="T263" s="223">
        <v>43802</v>
      </c>
      <c r="U263" s="223">
        <v>74596</v>
      </c>
      <c r="V263" s="223">
        <v>39927</v>
      </c>
      <c r="W263" s="223">
        <v>34669</v>
      </c>
    </row>
    <row r="264" spans="1:23">
      <c r="A264" s="224" t="s">
        <v>296</v>
      </c>
      <c r="B264" s="222" t="s">
        <v>331</v>
      </c>
      <c r="C264" s="223">
        <v>125091</v>
      </c>
      <c r="D264" s="223">
        <v>64559</v>
      </c>
      <c r="E264" s="223">
        <v>60532</v>
      </c>
      <c r="F264" s="223">
        <v>121500</v>
      </c>
      <c r="G264" s="223">
        <v>62771</v>
      </c>
      <c r="H264" s="223">
        <v>58729</v>
      </c>
      <c r="I264" s="223">
        <v>111177</v>
      </c>
      <c r="J264" s="223">
        <v>57494</v>
      </c>
      <c r="K264" s="223">
        <v>53683</v>
      </c>
      <c r="L264" s="223">
        <v>110993</v>
      </c>
      <c r="M264" s="223">
        <v>58652</v>
      </c>
      <c r="N264" s="223">
        <v>52341</v>
      </c>
      <c r="O264" s="223">
        <v>99078</v>
      </c>
      <c r="P264" s="223">
        <v>53137</v>
      </c>
      <c r="Q264" s="223">
        <v>45941</v>
      </c>
      <c r="R264" s="223">
        <v>106457</v>
      </c>
      <c r="S264" s="223">
        <v>58183</v>
      </c>
      <c r="T264" s="223">
        <v>48274</v>
      </c>
      <c r="U264" s="223">
        <v>98108</v>
      </c>
      <c r="V264" s="223">
        <v>52894</v>
      </c>
      <c r="W264" s="223">
        <v>45214</v>
      </c>
    </row>
    <row r="265" spans="1:23">
      <c r="A265" s="224" t="s">
        <v>296</v>
      </c>
      <c r="B265" s="222" t="s">
        <v>332</v>
      </c>
      <c r="C265" s="223">
        <v>126298</v>
      </c>
      <c r="D265" s="223">
        <v>65894</v>
      </c>
      <c r="E265" s="223">
        <v>60404</v>
      </c>
      <c r="F265" s="223">
        <v>127690</v>
      </c>
      <c r="G265" s="223">
        <v>65603</v>
      </c>
      <c r="H265" s="223">
        <v>62087</v>
      </c>
      <c r="I265" s="223">
        <v>125227</v>
      </c>
      <c r="J265" s="223">
        <v>64345</v>
      </c>
      <c r="K265" s="223">
        <v>60882</v>
      </c>
      <c r="L265" s="223">
        <v>115226</v>
      </c>
      <c r="M265" s="223">
        <v>59195</v>
      </c>
      <c r="N265" s="223">
        <v>56031</v>
      </c>
      <c r="O265" s="223">
        <v>115483</v>
      </c>
      <c r="P265" s="223">
        <v>60636</v>
      </c>
      <c r="Q265" s="223">
        <v>54847</v>
      </c>
      <c r="R265" s="223">
        <v>102617</v>
      </c>
      <c r="S265" s="223">
        <v>54633</v>
      </c>
      <c r="T265" s="223">
        <v>47984</v>
      </c>
      <c r="U265" s="223">
        <v>110174</v>
      </c>
      <c r="V265" s="223">
        <v>59847</v>
      </c>
      <c r="W265" s="223">
        <v>50327</v>
      </c>
    </row>
    <row r="266" spans="1:23">
      <c r="A266" s="224" t="s">
        <v>296</v>
      </c>
      <c r="B266" s="222" t="s">
        <v>333</v>
      </c>
      <c r="C266" s="223">
        <v>117769</v>
      </c>
      <c r="D266" s="223">
        <v>60828</v>
      </c>
      <c r="E266" s="223">
        <v>56941</v>
      </c>
      <c r="F266" s="223">
        <v>130152</v>
      </c>
      <c r="G266" s="223">
        <v>67380</v>
      </c>
      <c r="H266" s="223">
        <v>62772</v>
      </c>
      <c r="I266" s="223">
        <v>131249</v>
      </c>
      <c r="J266" s="223">
        <v>66825</v>
      </c>
      <c r="K266" s="223">
        <v>64424</v>
      </c>
      <c r="L266" s="223">
        <v>130625</v>
      </c>
      <c r="M266" s="223">
        <v>66624</v>
      </c>
      <c r="N266" s="223">
        <v>64001</v>
      </c>
      <c r="O266" s="223">
        <v>120256</v>
      </c>
      <c r="P266" s="223">
        <v>61315</v>
      </c>
      <c r="Q266" s="223">
        <v>58941</v>
      </c>
      <c r="R266" s="223">
        <v>120810</v>
      </c>
      <c r="S266" s="223">
        <v>63005</v>
      </c>
      <c r="T266" s="223">
        <v>57805</v>
      </c>
      <c r="U266" s="223">
        <v>107033</v>
      </c>
      <c r="V266" s="223">
        <v>56595</v>
      </c>
      <c r="W266" s="223">
        <v>50438</v>
      </c>
    </row>
    <row r="267" spans="1:23">
      <c r="A267" s="224" t="s">
        <v>296</v>
      </c>
      <c r="B267" s="222" t="s">
        <v>334</v>
      </c>
      <c r="C267" s="223">
        <v>86302</v>
      </c>
      <c r="D267" s="223">
        <v>43072</v>
      </c>
      <c r="E267" s="223">
        <v>43230</v>
      </c>
      <c r="F267" s="223">
        <v>121562</v>
      </c>
      <c r="G267" s="223">
        <v>62052</v>
      </c>
      <c r="H267" s="223">
        <v>59510</v>
      </c>
      <c r="I267" s="223">
        <v>134836</v>
      </c>
      <c r="J267" s="223">
        <v>68966</v>
      </c>
      <c r="K267" s="223">
        <v>65870</v>
      </c>
      <c r="L267" s="223">
        <v>136432</v>
      </c>
      <c r="M267" s="223">
        <v>68753</v>
      </c>
      <c r="N267" s="223">
        <v>67679</v>
      </c>
      <c r="O267" s="223">
        <v>137099</v>
      </c>
      <c r="P267" s="223">
        <v>69296</v>
      </c>
      <c r="Q267" s="223">
        <v>67803</v>
      </c>
      <c r="R267" s="223">
        <v>126113</v>
      </c>
      <c r="S267" s="223">
        <v>63748</v>
      </c>
      <c r="T267" s="223">
        <v>62365</v>
      </c>
      <c r="U267" s="223">
        <v>126917</v>
      </c>
      <c r="V267" s="223">
        <v>65700</v>
      </c>
      <c r="W267" s="223">
        <v>61217</v>
      </c>
    </row>
    <row r="268" spans="1:23">
      <c r="A268" s="224" t="s">
        <v>296</v>
      </c>
      <c r="B268" s="222" t="s">
        <v>335</v>
      </c>
      <c r="C268" s="223">
        <v>64809</v>
      </c>
      <c r="D268" s="223">
        <v>31665</v>
      </c>
      <c r="E268" s="223">
        <v>33144</v>
      </c>
      <c r="F268" s="223">
        <v>88168</v>
      </c>
      <c r="G268" s="223">
        <v>43614</v>
      </c>
      <c r="H268" s="223">
        <v>44554</v>
      </c>
      <c r="I268" s="223">
        <v>124721</v>
      </c>
      <c r="J268" s="223">
        <v>62986</v>
      </c>
      <c r="K268" s="223">
        <v>61735</v>
      </c>
      <c r="L268" s="223">
        <v>139381</v>
      </c>
      <c r="M268" s="223">
        <v>70693</v>
      </c>
      <c r="N268" s="223">
        <v>68688</v>
      </c>
      <c r="O268" s="223">
        <v>141191</v>
      </c>
      <c r="P268" s="223">
        <v>70733</v>
      </c>
      <c r="Q268" s="223">
        <v>70458</v>
      </c>
      <c r="R268" s="223">
        <v>142930</v>
      </c>
      <c r="S268" s="223">
        <v>71929</v>
      </c>
      <c r="T268" s="223">
        <v>71001</v>
      </c>
      <c r="U268" s="223">
        <v>131435</v>
      </c>
      <c r="V268" s="223">
        <v>66207</v>
      </c>
      <c r="W268" s="223">
        <v>65228</v>
      </c>
    </row>
    <row r="269" spans="1:23">
      <c r="A269" s="224" t="s">
        <v>296</v>
      </c>
      <c r="B269" s="222" t="s">
        <v>336</v>
      </c>
      <c r="C269" s="223">
        <v>63354</v>
      </c>
      <c r="D269" s="223">
        <v>28488</v>
      </c>
      <c r="E269" s="223">
        <v>34866</v>
      </c>
      <c r="F269" s="223">
        <v>64439</v>
      </c>
      <c r="G269" s="223">
        <v>30957</v>
      </c>
      <c r="H269" s="223">
        <v>33482</v>
      </c>
      <c r="I269" s="223">
        <v>88068</v>
      </c>
      <c r="J269" s="223">
        <v>42813</v>
      </c>
      <c r="K269" s="223">
        <v>45255</v>
      </c>
      <c r="L269" s="223">
        <v>125199</v>
      </c>
      <c r="M269" s="223">
        <v>62196</v>
      </c>
      <c r="N269" s="223">
        <v>63003</v>
      </c>
      <c r="O269" s="223">
        <v>140819</v>
      </c>
      <c r="P269" s="223">
        <v>70469</v>
      </c>
      <c r="Q269" s="223">
        <v>70350</v>
      </c>
      <c r="R269" s="223">
        <v>142942</v>
      </c>
      <c r="S269" s="223">
        <v>70879</v>
      </c>
      <c r="T269" s="223">
        <v>72063</v>
      </c>
      <c r="U269" s="223">
        <v>145664</v>
      </c>
      <c r="V269" s="223">
        <v>72689</v>
      </c>
      <c r="W269" s="223">
        <v>72975</v>
      </c>
    </row>
    <row r="270" spans="1:23">
      <c r="A270" s="224" t="s">
        <v>296</v>
      </c>
      <c r="B270" s="222" t="s">
        <v>337</v>
      </c>
      <c r="C270" s="223">
        <v>60917</v>
      </c>
      <c r="D270" s="223">
        <v>26281</v>
      </c>
      <c r="E270" s="223">
        <v>34636</v>
      </c>
      <c r="F270" s="223">
        <v>59604</v>
      </c>
      <c r="G270" s="223">
        <v>25816</v>
      </c>
      <c r="H270" s="223">
        <v>33788</v>
      </c>
      <c r="I270" s="223">
        <v>62594</v>
      </c>
      <c r="J270" s="223">
        <v>28911</v>
      </c>
      <c r="K270" s="223">
        <v>33683</v>
      </c>
      <c r="L270" s="223">
        <v>86021</v>
      </c>
      <c r="M270" s="223">
        <v>40440</v>
      </c>
      <c r="N270" s="223">
        <v>45581</v>
      </c>
      <c r="O270" s="223">
        <v>123034</v>
      </c>
      <c r="P270" s="223">
        <v>59278</v>
      </c>
      <c r="Q270" s="223">
        <v>63756</v>
      </c>
      <c r="R270" s="223">
        <v>139397</v>
      </c>
      <c r="S270" s="223">
        <v>67902</v>
      </c>
      <c r="T270" s="223">
        <v>71495</v>
      </c>
      <c r="U270" s="223">
        <v>142173</v>
      </c>
      <c r="V270" s="223">
        <v>68888</v>
      </c>
      <c r="W270" s="223">
        <v>73285</v>
      </c>
    </row>
    <row r="271" spans="1:23">
      <c r="A271" s="224" t="s">
        <v>296</v>
      </c>
      <c r="B271" s="222" t="s">
        <v>338</v>
      </c>
      <c r="C271" s="223">
        <v>44416</v>
      </c>
      <c r="D271" s="223">
        <v>16786</v>
      </c>
      <c r="E271" s="223">
        <v>27630</v>
      </c>
      <c r="F271" s="223">
        <v>53335</v>
      </c>
      <c r="G271" s="223">
        <v>21467</v>
      </c>
      <c r="H271" s="223">
        <v>31868</v>
      </c>
      <c r="I271" s="223">
        <v>53615</v>
      </c>
      <c r="J271" s="223">
        <v>21813</v>
      </c>
      <c r="K271" s="223">
        <v>31802</v>
      </c>
      <c r="L271" s="223">
        <v>57977</v>
      </c>
      <c r="M271" s="223">
        <v>25209</v>
      </c>
      <c r="N271" s="223">
        <v>32768</v>
      </c>
      <c r="O271" s="223">
        <v>80320</v>
      </c>
      <c r="P271" s="223">
        <v>35825</v>
      </c>
      <c r="Q271" s="223">
        <v>44495</v>
      </c>
      <c r="R271" s="223">
        <v>115798</v>
      </c>
      <c r="S271" s="223">
        <v>53146</v>
      </c>
      <c r="T271" s="223">
        <v>62652</v>
      </c>
      <c r="U271" s="223">
        <v>132355</v>
      </c>
      <c r="V271" s="223">
        <v>61702</v>
      </c>
      <c r="W271" s="223">
        <v>70653</v>
      </c>
    </row>
    <row r="272" spans="1:23">
      <c r="A272" s="224" t="s">
        <v>296</v>
      </c>
      <c r="B272" s="222" t="s">
        <v>339</v>
      </c>
      <c r="C272" s="223">
        <v>24127</v>
      </c>
      <c r="D272" s="223">
        <v>7893</v>
      </c>
      <c r="E272" s="223">
        <v>16234</v>
      </c>
      <c r="F272" s="223">
        <v>34837</v>
      </c>
      <c r="G272" s="223">
        <v>11978</v>
      </c>
      <c r="H272" s="223">
        <v>22859</v>
      </c>
      <c r="I272" s="223">
        <v>41496</v>
      </c>
      <c r="J272" s="223">
        <v>15335</v>
      </c>
      <c r="K272" s="223">
        <v>26161</v>
      </c>
      <c r="L272" s="223">
        <v>43077</v>
      </c>
      <c r="M272" s="223">
        <v>16173</v>
      </c>
      <c r="N272" s="223">
        <v>26904</v>
      </c>
      <c r="O272" s="223">
        <v>48237</v>
      </c>
      <c r="P272" s="223">
        <v>19385</v>
      </c>
      <c r="Q272" s="223">
        <v>28852</v>
      </c>
      <c r="R272" s="223">
        <v>67699</v>
      </c>
      <c r="S272" s="223">
        <v>28206</v>
      </c>
      <c r="T272" s="223">
        <v>39493</v>
      </c>
      <c r="U272" s="223">
        <v>98766</v>
      </c>
      <c r="V272" s="223">
        <v>42547</v>
      </c>
      <c r="W272" s="223">
        <v>56219</v>
      </c>
    </row>
    <row r="273" spans="1:23">
      <c r="A273" s="224" t="s">
        <v>296</v>
      </c>
      <c r="B273" s="222" t="s">
        <v>340</v>
      </c>
      <c r="C273" s="223">
        <v>10938</v>
      </c>
      <c r="D273" s="223">
        <v>3219</v>
      </c>
      <c r="E273" s="223">
        <v>7719</v>
      </c>
      <c r="F273" s="223">
        <v>15542</v>
      </c>
      <c r="G273" s="223">
        <v>4505</v>
      </c>
      <c r="H273" s="223">
        <v>11037</v>
      </c>
      <c r="I273" s="223">
        <v>21688</v>
      </c>
      <c r="J273" s="223">
        <v>6900</v>
      </c>
      <c r="K273" s="223">
        <v>14788</v>
      </c>
      <c r="L273" s="223">
        <v>26487</v>
      </c>
      <c r="M273" s="223">
        <v>9079</v>
      </c>
      <c r="N273" s="223">
        <v>17408</v>
      </c>
      <c r="O273" s="223">
        <v>28565</v>
      </c>
      <c r="P273" s="223">
        <v>10019</v>
      </c>
      <c r="Q273" s="223">
        <v>18546</v>
      </c>
      <c r="R273" s="223">
        <v>33443</v>
      </c>
      <c r="S273" s="223">
        <v>12559</v>
      </c>
      <c r="T273" s="223">
        <v>20884</v>
      </c>
      <c r="U273" s="223">
        <v>47843</v>
      </c>
      <c r="V273" s="223">
        <v>18838</v>
      </c>
      <c r="W273" s="223">
        <v>29005</v>
      </c>
    </row>
    <row r="274" spans="1:23">
      <c r="A274" s="224" t="s">
        <v>296</v>
      </c>
      <c r="B274" s="222" t="s">
        <v>341</v>
      </c>
      <c r="C274" s="223">
        <v>3248</v>
      </c>
      <c r="D274" s="223">
        <v>764</v>
      </c>
      <c r="E274" s="223">
        <v>2484</v>
      </c>
      <c r="F274" s="223">
        <v>5094</v>
      </c>
      <c r="G274" s="223">
        <v>1266</v>
      </c>
      <c r="H274" s="223">
        <v>3828</v>
      </c>
      <c r="I274" s="223">
        <v>6672</v>
      </c>
      <c r="J274" s="223">
        <v>1842</v>
      </c>
      <c r="K274" s="223">
        <v>4830</v>
      </c>
      <c r="L274" s="223">
        <v>9607</v>
      </c>
      <c r="M274" s="223">
        <v>2922</v>
      </c>
      <c r="N274" s="223">
        <v>6685</v>
      </c>
      <c r="O274" s="223">
        <v>12134</v>
      </c>
      <c r="P274" s="223">
        <v>3977</v>
      </c>
      <c r="Q274" s="223">
        <v>8157</v>
      </c>
      <c r="R274" s="223">
        <v>13595</v>
      </c>
      <c r="S274" s="223">
        <v>4617</v>
      </c>
      <c r="T274" s="223">
        <v>8978</v>
      </c>
      <c r="U274" s="223">
        <v>16819</v>
      </c>
      <c r="V274" s="223">
        <v>6096</v>
      </c>
      <c r="W274" s="223">
        <v>10723</v>
      </c>
    </row>
    <row r="275" spans="1:23">
      <c r="A275" s="224" t="s">
        <v>296</v>
      </c>
      <c r="B275" s="222" t="s">
        <v>342</v>
      </c>
      <c r="C275" s="223">
        <v>731</v>
      </c>
      <c r="D275" s="223">
        <v>132</v>
      </c>
      <c r="E275" s="223">
        <v>599</v>
      </c>
      <c r="F275" s="223">
        <v>1013</v>
      </c>
      <c r="G275" s="223">
        <v>169</v>
      </c>
      <c r="H275" s="223">
        <v>844</v>
      </c>
      <c r="I275" s="223">
        <v>1377</v>
      </c>
      <c r="J275" s="223">
        <v>361</v>
      </c>
      <c r="K275" s="223">
        <v>1016</v>
      </c>
      <c r="L275" s="223">
        <v>1860</v>
      </c>
      <c r="M275" s="223">
        <v>543</v>
      </c>
      <c r="N275" s="223">
        <v>1317</v>
      </c>
      <c r="O275" s="223">
        <v>2774</v>
      </c>
      <c r="P275" s="223">
        <v>893</v>
      </c>
      <c r="Q275" s="223">
        <v>1881</v>
      </c>
      <c r="R275" s="223">
        <v>3672</v>
      </c>
      <c r="S275" s="223">
        <v>1291</v>
      </c>
      <c r="T275" s="223">
        <v>2381</v>
      </c>
      <c r="U275" s="223">
        <v>4337</v>
      </c>
      <c r="V275" s="223">
        <v>1613</v>
      </c>
      <c r="W275" s="223">
        <v>2724</v>
      </c>
    </row>
    <row r="276" spans="1:23">
      <c r="A276" s="224" t="s">
        <v>296</v>
      </c>
      <c r="B276" s="222" t="s">
        <v>343</v>
      </c>
      <c r="C276" s="223">
        <v>657</v>
      </c>
      <c r="D276" s="223">
        <v>118</v>
      </c>
      <c r="E276" s="223">
        <v>539</v>
      </c>
      <c r="F276" s="223" t="s">
        <v>305</v>
      </c>
      <c r="G276" s="223" t="s">
        <v>305</v>
      </c>
      <c r="H276" s="223" t="s">
        <v>305</v>
      </c>
      <c r="I276" s="223" t="s">
        <v>305</v>
      </c>
      <c r="J276" s="223" t="s">
        <v>305</v>
      </c>
      <c r="K276" s="223" t="s">
        <v>305</v>
      </c>
      <c r="L276" s="223" t="s">
        <v>305</v>
      </c>
      <c r="M276" s="223" t="s">
        <v>305</v>
      </c>
      <c r="N276" s="223" t="s">
        <v>305</v>
      </c>
      <c r="O276" s="223" t="s">
        <v>305</v>
      </c>
      <c r="P276" s="223" t="s">
        <v>305</v>
      </c>
      <c r="Q276" s="223" t="s">
        <v>305</v>
      </c>
      <c r="R276" s="223" t="s">
        <v>305</v>
      </c>
      <c r="S276" s="223" t="s">
        <v>305</v>
      </c>
      <c r="T276" s="223" t="s">
        <v>305</v>
      </c>
      <c r="U276" s="223" t="s">
        <v>305</v>
      </c>
      <c r="V276" s="223" t="s">
        <v>305</v>
      </c>
      <c r="W276" s="223" t="s">
        <v>305</v>
      </c>
    </row>
    <row r="277" spans="1:23">
      <c r="A277" s="224" t="s">
        <v>296</v>
      </c>
      <c r="B277" s="222" t="s">
        <v>344</v>
      </c>
      <c r="C277" s="223">
        <v>74</v>
      </c>
      <c r="D277" s="223">
        <v>14</v>
      </c>
      <c r="E277" s="223">
        <v>60</v>
      </c>
      <c r="F277" s="223">
        <v>94</v>
      </c>
      <c r="G277" s="223">
        <v>8</v>
      </c>
      <c r="H277" s="223">
        <v>86</v>
      </c>
      <c r="I277" s="223">
        <v>111</v>
      </c>
      <c r="J277" s="223">
        <v>27</v>
      </c>
      <c r="K277" s="223">
        <v>84</v>
      </c>
      <c r="L277" s="223">
        <v>152</v>
      </c>
      <c r="M277" s="223">
        <v>53</v>
      </c>
      <c r="N277" s="223">
        <v>99</v>
      </c>
      <c r="O277" s="223">
        <v>215</v>
      </c>
      <c r="P277" s="223">
        <v>83</v>
      </c>
      <c r="Q277" s="223">
        <v>132</v>
      </c>
      <c r="R277" s="223">
        <v>329</v>
      </c>
      <c r="S277" s="223">
        <v>139</v>
      </c>
      <c r="T277" s="223">
        <v>190</v>
      </c>
      <c r="U277" s="223">
        <v>450</v>
      </c>
      <c r="V277" s="223">
        <v>207</v>
      </c>
      <c r="W277" s="223">
        <v>243</v>
      </c>
    </row>
    <row r="278" spans="1:23">
      <c r="A278" s="222" t="s">
        <v>309</v>
      </c>
      <c r="B278" s="222" t="s">
        <v>322</v>
      </c>
      <c r="C278" s="223">
        <v>2075612</v>
      </c>
      <c r="D278" s="223">
        <v>1058023</v>
      </c>
      <c r="E278" s="223">
        <v>1017589</v>
      </c>
      <c r="F278" s="223">
        <v>2089470</v>
      </c>
      <c r="G278" s="223">
        <v>1067608</v>
      </c>
      <c r="H278" s="223">
        <v>1021862</v>
      </c>
      <c r="I278" s="223">
        <v>2170972</v>
      </c>
      <c r="J278" s="223">
        <v>1105949</v>
      </c>
      <c r="K278" s="223">
        <v>1065023</v>
      </c>
      <c r="L278" s="223">
        <v>2254010</v>
      </c>
      <c r="M278" s="223">
        <v>1147293</v>
      </c>
      <c r="N278" s="223">
        <v>1106717</v>
      </c>
      <c r="O278" s="223">
        <v>2323886</v>
      </c>
      <c r="P278" s="223">
        <v>1181013</v>
      </c>
      <c r="Q278" s="223">
        <v>1142873</v>
      </c>
      <c r="R278" s="223">
        <v>2370653</v>
      </c>
      <c r="S278" s="223">
        <v>1201543</v>
      </c>
      <c r="T278" s="223">
        <v>1169110</v>
      </c>
      <c r="U278" s="223">
        <v>2388447</v>
      </c>
      <c r="V278" s="223">
        <v>1205814</v>
      </c>
      <c r="W278" s="223">
        <v>1182633</v>
      </c>
    </row>
    <row r="279" spans="1:23">
      <c r="A279" s="224" t="s">
        <v>296</v>
      </c>
      <c r="B279" s="222" t="s">
        <v>323</v>
      </c>
      <c r="C279" s="223">
        <v>100612</v>
      </c>
      <c r="D279" s="223">
        <v>51990</v>
      </c>
      <c r="E279" s="223">
        <v>48622</v>
      </c>
      <c r="F279" s="223">
        <v>98800</v>
      </c>
      <c r="G279" s="223">
        <v>51165</v>
      </c>
      <c r="H279" s="223">
        <v>47635</v>
      </c>
      <c r="I279" s="223">
        <v>101565</v>
      </c>
      <c r="J279" s="223">
        <v>52326</v>
      </c>
      <c r="K279" s="223">
        <v>49239</v>
      </c>
      <c r="L279" s="223">
        <v>101848</v>
      </c>
      <c r="M279" s="223">
        <v>52391</v>
      </c>
      <c r="N279" s="223">
        <v>49457</v>
      </c>
      <c r="O279" s="223">
        <v>97382</v>
      </c>
      <c r="P279" s="223">
        <v>50020</v>
      </c>
      <c r="Q279" s="223">
        <v>47362</v>
      </c>
      <c r="R279" s="223">
        <v>89218</v>
      </c>
      <c r="S279" s="223">
        <v>45830</v>
      </c>
      <c r="T279" s="223">
        <v>43388</v>
      </c>
      <c r="U279" s="223">
        <v>79706</v>
      </c>
      <c r="V279" s="223">
        <v>40948</v>
      </c>
      <c r="W279" s="223">
        <v>38758</v>
      </c>
    </row>
    <row r="280" spans="1:23">
      <c r="A280" s="224" t="s">
        <v>296</v>
      </c>
      <c r="B280" s="222" t="s">
        <v>324</v>
      </c>
      <c r="C280" s="223">
        <v>105592</v>
      </c>
      <c r="D280" s="223">
        <v>54873</v>
      </c>
      <c r="E280" s="223">
        <v>50719</v>
      </c>
      <c r="F280" s="223">
        <v>98521</v>
      </c>
      <c r="G280" s="223">
        <v>51023</v>
      </c>
      <c r="H280" s="223">
        <v>47498</v>
      </c>
      <c r="I280" s="223">
        <v>100864</v>
      </c>
      <c r="J280" s="223">
        <v>52286</v>
      </c>
      <c r="K280" s="223">
        <v>48578</v>
      </c>
      <c r="L280" s="223">
        <v>103456</v>
      </c>
      <c r="M280" s="223">
        <v>53442</v>
      </c>
      <c r="N280" s="223">
        <v>50014</v>
      </c>
      <c r="O280" s="223">
        <v>103334</v>
      </c>
      <c r="P280" s="223">
        <v>53285</v>
      </c>
      <c r="Q280" s="223">
        <v>50049</v>
      </c>
      <c r="R280" s="223">
        <v>98840</v>
      </c>
      <c r="S280" s="223">
        <v>50891</v>
      </c>
      <c r="T280" s="223">
        <v>47949</v>
      </c>
      <c r="U280" s="223">
        <v>90332</v>
      </c>
      <c r="V280" s="223">
        <v>46514</v>
      </c>
      <c r="W280" s="223">
        <v>43818</v>
      </c>
    </row>
    <row r="281" spans="1:23">
      <c r="A281" s="224" t="s">
        <v>296</v>
      </c>
      <c r="B281" s="222" t="s">
        <v>325</v>
      </c>
      <c r="C281" s="223">
        <v>130367</v>
      </c>
      <c r="D281" s="223">
        <v>68220</v>
      </c>
      <c r="E281" s="223">
        <v>62147</v>
      </c>
      <c r="F281" s="223">
        <v>102242</v>
      </c>
      <c r="G281" s="223">
        <v>53071</v>
      </c>
      <c r="H281" s="223">
        <v>49171</v>
      </c>
      <c r="I281" s="223">
        <v>98409</v>
      </c>
      <c r="J281" s="223">
        <v>50869</v>
      </c>
      <c r="K281" s="223">
        <v>47540</v>
      </c>
      <c r="L281" s="223">
        <v>100785</v>
      </c>
      <c r="M281" s="223">
        <v>52096</v>
      </c>
      <c r="N281" s="223">
        <v>48689</v>
      </c>
      <c r="O281" s="223">
        <v>103004</v>
      </c>
      <c r="P281" s="223">
        <v>53100</v>
      </c>
      <c r="Q281" s="223">
        <v>49904</v>
      </c>
      <c r="R281" s="223">
        <v>102614</v>
      </c>
      <c r="S281" s="223">
        <v>52787</v>
      </c>
      <c r="T281" s="223">
        <v>49827</v>
      </c>
      <c r="U281" s="223">
        <v>98114</v>
      </c>
      <c r="V281" s="223">
        <v>50387</v>
      </c>
      <c r="W281" s="223">
        <v>47727</v>
      </c>
    </row>
    <row r="282" spans="1:23">
      <c r="A282" s="224" t="s">
        <v>296</v>
      </c>
      <c r="B282" s="222" t="s">
        <v>326</v>
      </c>
      <c r="C282" s="223">
        <v>148997</v>
      </c>
      <c r="D282" s="223">
        <v>77449</v>
      </c>
      <c r="E282" s="223">
        <v>71548</v>
      </c>
      <c r="F282" s="223">
        <v>125446</v>
      </c>
      <c r="G282" s="223">
        <v>65659</v>
      </c>
      <c r="H282" s="223">
        <v>59787</v>
      </c>
      <c r="I282" s="223">
        <v>101563</v>
      </c>
      <c r="J282" s="223">
        <v>52511</v>
      </c>
      <c r="K282" s="223">
        <v>49052</v>
      </c>
      <c r="L282" s="223">
        <v>97636</v>
      </c>
      <c r="M282" s="223">
        <v>50299</v>
      </c>
      <c r="N282" s="223">
        <v>47337</v>
      </c>
      <c r="O282" s="223">
        <v>99774</v>
      </c>
      <c r="P282" s="223">
        <v>51374</v>
      </c>
      <c r="Q282" s="223">
        <v>48400</v>
      </c>
      <c r="R282" s="223">
        <v>101690</v>
      </c>
      <c r="S282" s="223">
        <v>52280</v>
      </c>
      <c r="T282" s="223">
        <v>49410</v>
      </c>
      <c r="U282" s="223">
        <v>101082</v>
      </c>
      <c r="V282" s="223">
        <v>51839</v>
      </c>
      <c r="W282" s="223">
        <v>49243</v>
      </c>
    </row>
    <row r="283" spans="1:23">
      <c r="A283" s="224" t="s">
        <v>296</v>
      </c>
      <c r="B283" s="222" t="s">
        <v>327</v>
      </c>
      <c r="C283" s="223">
        <v>141153</v>
      </c>
      <c r="D283" s="223">
        <v>75082</v>
      </c>
      <c r="E283" s="223">
        <v>66071</v>
      </c>
      <c r="F283" s="223">
        <v>138981</v>
      </c>
      <c r="G283" s="223">
        <v>74157</v>
      </c>
      <c r="H283" s="223">
        <v>64824</v>
      </c>
      <c r="I283" s="223">
        <v>125810</v>
      </c>
      <c r="J283" s="223">
        <v>66736</v>
      </c>
      <c r="K283" s="223">
        <v>59074</v>
      </c>
      <c r="L283" s="223">
        <v>100693</v>
      </c>
      <c r="M283" s="223">
        <v>52928</v>
      </c>
      <c r="N283" s="223">
        <v>47765</v>
      </c>
      <c r="O283" s="223">
        <v>96042</v>
      </c>
      <c r="P283" s="223">
        <v>50269</v>
      </c>
      <c r="Q283" s="223">
        <v>45773</v>
      </c>
      <c r="R283" s="223">
        <v>97558</v>
      </c>
      <c r="S283" s="223">
        <v>51059</v>
      </c>
      <c r="T283" s="223">
        <v>46499</v>
      </c>
      <c r="U283" s="223">
        <v>99033</v>
      </c>
      <c r="V283" s="223">
        <v>51869</v>
      </c>
      <c r="W283" s="223">
        <v>47164</v>
      </c>
    </row>
    <row r="284" spans="1:23">
      <c r="A284" s="224" t="s">
        <v>296</v>
      </c>
      <c r="B284" s="222" t="s">
        <v>328</v>
      </c>
      <c r="C284" s="223">
        <v>144749</v>
      </c>
      <c r="D284" s="223">
        <v>81587</v>
      </c>
      <c r="E284" s="223">
        <v>63162</v>
      </c>
      <c r="F284" s="223">
        <v>134129</v>
      </c>
      <c r="G284" s="223">
        <v>73602</v>
      </c>
      <c r="H284" s="223">
        <v>60527</v>
      </c>
      <c r="I284" s="223">
        <v>135760</v>
      </c>
      <c r="J284" s="223">
        <v>75898</v>
      </c>
      <c r="K284" s="223">
        <v>59862</v>
      </c>
      <c r="L284" s="223">
        <v>125674</v>
      </c>
      <c r="M284" s="223">
        <v>69185</v>
      </c>
      <c r="N284" s="223">
        <v>56489</v>
      </c>
      <c r="O284" s="223">
        <v>99236</v>
      </c>
      <c r="P284" s="223">
        <v>53959</v>
      </c>
      <c r="Q284" s="223">
        <v>45277</v>
      </c>
      <c r="R284" s="223">
        <v>92662</v>
      </c>
      <c r="S284" s="223">
        <v>50028</v>
      </c>
      <c r="T284" s="223">
        <v>42634</v>
      </c>
      <c r="U284" s="223">
        <v>93489</v>
      </c>
      <c r="V284" s="223">
        <v>50423</v>
      </c>
      <c r="W284" s="223">
        <v>43066</v>
      </c>
    </row>
    <row r="285" spans="1:23">
      <c r="A285" s="224" t="s">
        <v>296</v>
      </c>
      <c r="B285" s="222" t="s">
        <v>329</v>
      </c>
      <c r="C285" s="223">
        <v>149643</v>
      </c>
      <c r="D285" s="223">
        <v>80847</v>
      </c>
      <c r="E285" s="223">
        <v>68796</v>
      </c>
      <c r="F285" s="223">
        <v>150760</v>
      </c>
      <c r="G285" s="223">
        <v>84759</v>
      </c>
      <c r="H285" s="223">
        <v>66001</v>
      </c>
      <c r="I285" s="223">
        <v>137040</v>
      </c>
      <c r="J285" s="223">
        <v>74567</v>
      </c>
      <c r="K285" s="223">
        <v>62473</v>
      </c>
      <c r="L285" s="223">
        <v>143648</v>
      </c>
      <c r="M285" s="223">
        <v>80859</v>
      </c>
      <c r="N285" s="223">
        <v>62789</v>
      </c>
      <c r="O285" s="223">
        <v>132568</v>
      </c>
      <c r="P285" s="223">
        <v>73405</v>
      </c>
      <c r="Q285" s="223">
        <v>59163</v>
      </c>
      <c r="R285" s="223">
        <v>104043</v>
      </c>
      <c r="S285" s="223">
        <v>56792</v>
      </c>
      <c r="T285" s="223">
        <v>47251</v>
      </c>
      <c r="U285" s="223">
        <v>96090</v>
      </c>
      <c r="V285" s="223">
        <v>52043</v>
      </c>
      <c r="W285" s="223">
        <v>44047</v>
      </c>
    </row>
    <row r="286" spans="1:23">
      <c r="A286" s="224" t="s">
        <v>296</v>
      </c>
      <c r="B286" s="222" t="s">
        <v>330</v>
      </c>
      <c r="C286" s="223">
        <v>162829</v>
      </c>
      <c r="D286" s="223">
        <v>87293</v>
      </c>
      <c r="E286" s="223">
        <v>75536</v>
      </c>
      <c r="F286" s="223">
        <v>151973</v>
      </c>
      <c r="G286" s="223">
        <v>82180</v>
      </c>
      <c r="H286" s="223">
        <v>69793</v>
      </c>
      <c r="I286" s="223">
        <v>155212</v>
      </c>
      <c r="J286" s="223">
        <v>85972</v>
      </c>
      <c r="K286" s="223">
        <v>69240</v>
      </c>
      <c r="L286" s="223">
        <v>139566</v>
      </c>
      <c r="M286" s="223">
        <v>75782</v>
      </c>
      <c r="N286" s="223">
        <v>63784</v>
      </c>
      <c r="O286" s="223">
        <v>148156</v>
      </c>
      <c r="P286" s="223">
        <v>83123</v>
      </c>
      <c r="Q286" s="223">
        <v>65033</v>
      </c>
      <c r="R286" s="223">
        <v>135976</v>
      </c>
      <c r="S286" s="223">
        <v>75321</v>
      </c>
      <c r="T286" s="223">
        <v>60655</v>
      </c>
      <c r="U286" s="223">
        <v>106370</v>
      </c>
      <c r="V286" s="223">
        <v>58047</v>
      </c>
      <c r="W286" s="223">
        <v>48323</v>
      </c>
    </row>
    <row r="287" spans="1:23">
      <c r="A287" s="224" t="s">
        <v>296</v>
      </c>
      <c r="B287" s="222" t="s">
        <v>331</v>
      </c>
      <c r="C287" s="223">
        <v>158676</v>
      </c>
      <c r="D287" s="223">
        <v>85380</v>
      </c>
      <c r="E287" s="223">
        <v>73296</v>
      </c>
      <c r="F287" s="223">
        <v>162942</v>
      </c>
      <c r="G287" s="223">
        <v>87508</v>
      </c>
      <c r="H287" s="223">
        <v>75434</v>
      </c>
      <c r="I287" s="223">
        <v>154901</v>
      </c>
      <c r="J287" s="223">
        <v>83500</v>
      </c>
      <c r="K287" s="223">
        <v>71401</v>
      </c>
      <c r="L287" s="223">
        <v>157387</v>
      </c>
      <c r="M287" s="223">
        <v>86661</v>
      </c>
      <c r="N287" s="223">
        <v>70726</v>
      </c>
      <c r="O287" s="223">
        <v>140435</v>
      </c>
      <c r="P287" s="223">
        <v>76354</v>
      </c>
      <c r="Q287" s="223">
        <v>64081</v>
      </c>
      <c r="R287" s="223">
        <v>149939</v>
      </c>
      <c r="S287" s="223">
        <v>84035</v>
      </c>
      <c r="T287" s="223">
        <v>65904</v>
      </c>
      <c r="U287" s="223">
        <v>137309</v>
      </c>
      <c r="V287" s="223">
        <v>76243</v>
      </c>
      <c r="W287" s="223">
        <v>61066</v>
      </c>
    </row>
    <row r="288" spans="1:23">
      <c r="A288" s="224" t="s">
        <v>296</v>
      </c>
      <c r="B288" s="222" t="s">
        <v>332</v>
      </c>
      <c r="C288" s="223">
        <v>160868</v>
      </c>
      <c r="D288" s="223">
        <v>86058</v>
      </c>
      <c r="E288" s="223">
        <v>74810</v>
      </c>
      <c r="F288" s="223">
        <v>159667</v>
      </c>
      <c r="G288" s="223">
        <v>85304</v>
      </c>
      <c r="H288" s="223">
        <v>74363</v>
      </c>
      <c r="I288" s="223">
        <v>167167</v>
      </c>
      <c r="J288" s="223">
        <v>89430</v>
      </c>
      <c r="K288" s="223">
        <v>77737</v>
      </c>
      <c r="L288" s="223">
        <v>158098</v>
      </c>
      <c r="M288" s="223">
        <v>84704</v>
      </c>
      <c r="N288" s="223">
        <v>73394</v>
      </c>
      <c r="O288" s="223">
        <v>160100</v>
      </c>
      <c r="P288" s="223">
        <v>87533</v>
      </c>
      <c r="Q288" s="223">
        <v>72567</v>
      </c>
      <c r="R288" s="223">
        <v>142223</v>
      </c>
      <c r="S288" s="223">
        <v>77166</v>
      </c>
      <c r="T288" s="223">
        <v>65057</v>
      </c>
      <c r="U288" s="223">
        <v>152375</v>
      </c>
      <c r="V288" s="223">
        <v>85074</v>
      </c>
      <c r="W288" s="223">
        <v>67301</v>
      </c>
    </row>
    <row r="289" spans="1:23">
      <c r="A289" s="224" t="s">
        <v>296</v>
      </c>
      <c r="B289" s="222" t="s">
        <v>333</v>
      </c>
      <c r="C289" s="223">
        <v>147040</v>
      </c>
      <c r="D289" s="223">
        <v>76515</v>
      </c>
      <c r="E289" s="223">
        <v>70525</v>
      </c>
      <c r="F289" s="223">
        <v>161891</v>
      </c>
      <c r="G289" s="223">
        <v>85868</v>
      </c>
      <c r="H289" s="223">
        <v>76023</v>
      </c>
      <c r="I289" s="223">
        <v>165661</v>
      </c>
      <c r="J289" s="223">
        <v>87525</v>
      </c>
      <c r="K289" s="223">
        <v>78136</v>
      </c>
      <c r="L289" s="223">
        <v>173328</v>
      </c>
      <c r="M289" s="223">
        <v>91653</v>
      </c>
      <c r="N289" s="223">
        <v>81675</v>
      </c>
      <c r="O289" s="223">
        <v>162845</v>
      </c>
      <c r="P289" s="223">
        <v>86222</v>
      </c>
      <c r="Q289" s="223">
        <v>76623</v>
      </c>
      <c r="R289" s="223">
        <v>164501</v>
      </c>
      <c r="S289" s="223">
        <v>88900</v>
      </c>
      <c r="T289" s="223">
        <v>75601</v>
      </c>
      <c r="U289" s="223">
        <v>145609</v>
      </c>
      <c r="V289" s="223">
        <v>78423</v>
      </c>
      <c r="W289" s="223">
        <v>67186</v>
      </c>
    </row>
    <row r="290" spans="1:23">
      <c r="A290" s="224" t="s">
        <v>296</v>
      </c>
      <c r="B290" s="222" t="s">
        <v>334</v>
      </c>
      <c r="C290" s="223">
        <v>112710</v>
      </c>
      <c r="D290" s="223">
        <v>56121</v>
      </c>
      <c r="E290" s="223">
        <v>56589</v>
      </c>
      <c r="F290" s="223">
        <v>147647</v>
      </c>
      <c r="G290" s="223">
        <v>75771</v>
      </c>
      <c r="H290" s="223">
        <v>71876</v>
      </c>
      <c r="I290" s="223">
        <v>169573</v>
      </c>
      <c r="J290" s="223">
        <v>88558</v>
      </c>
      <c r="K290" s="223">
        <v>81015</v>
      </c>
      <c r="L290" s="223">
        <v>173375</v>
      </c>
      <c r="M290" s="223">
        <v>90234</v>
      </c>
      <c r="N290" s="223">
        <v>83141</v>
      </c>
      <c r="O290" s="223">
        <v>181060</v>
      </c>
      <c r="P290" s="223">
        <v>94384</v>
      </c>
      <c r="Q290" s="223">
        <v>86676</v>
      </c>
      <c r="R290" s="223">
        <v>169224</v>
      </c>
      <c r="S290" s="223">
        <v>88401</v>
      </c>
      <c r="T290" s="223">
        <v>80823</v>
      </c>
      <c r="U290" s="223">
        <v>170696</v>
      </c>
      <c r="V290" s="223">
        <v>91101</v>
      </c>
      <c r="W290" s="223">
        <v>79595</v>
      </c>
    </row>
    <row r="291" spans="1:23">
      <c r="A291" s="224" t="s">
        <v>296</v>
      </c>
      <c r="B291" s="222" t="s">
        <v>335</v>
      </c>
      <c r="C291" s="223">
        <v>96886</v>
      </c>
      <c r="D291" s="223">
        <v>47750</v>
      </c>
      <c r="E291" s="223">
        <v>49136</v>
      </c>
      <c r="F291" s="223">
        <v>111556</v>
      </c>
      <c r="G291" s="223">
        <v>55025</v>
      </c>
      <c r="H291" s="223">
        <v>56531</v>
      </c>
      <c r="I291" s="223">
        <v>155840</v>
      </c>
      <c r="J291" s="223">
        <v>79029</v>
      </c>
      <c r="K291" s="223">
        <v>76811</v>
      </c>
      <c r="L291" s="223">
        <v>178959</v>
      </c>
      <c r="M291" s="223">
        <v>92205</v>
      </c>
      <c r="N291" s="223">
        <v>86754</v>
      </c>
      <c r="O291" s="223">
        <v>182679</v>
      </c>
      <c r="P291" s="223">
        <v>93935</v>
      </c>
      <c r="Q291" s="223">
        <v>88744</v>
      </c>
      <c r="R291" s="223">
        <v>190564</v>
      </c>
      <c r="S291" s="223">
        <v>98288</v>
      </c>
      <c r="T291" s="223">
        <v>92276</v>
      </c>
      <c r="U291" s="223">
        <v>177573</v>
      </c>
      <c r="V291" s="223">
        <v>91882</v>
      </c>
      <c r="W291" s="223">
        <v>85691</v>
      </c>
    </row>
    <row r="292" spans="1:23">
      <c r="A292" s="224" t="s">
        <v>296</v>
      </c>
      <c r="B292" s="222" t="s">
        <v>336</v>
      </c>
      <c r="C292" s="223">
        <v>90521</v>
      </c>
      <c r="D292" s="223">
        <v>40735</v>
      </c>
      <c r="E292" s="223">
        <v>49786</v>
      </c>
      <c r="F292" s="223">
        <v>92995</v>
      </c>
      <c r="G292" s="223">
        <v>45190</v>
      </c>
      <c r="H292" s="223">
        <v>47805</v>
      </c>
      <c r="I292" s="223">
        <v>114228</v>
      </c>
      <c r="J292" s="223">
        <v>55763</v>
      </c>
      <c r="K292" s="223">
        <v>58465</v>
      </c>
      <c r="L292" s="223">
        <v>161644</v>
      </c>
      <c r="M292" s="223">
        <v>81060</v>
      </c>
      <c r="N292" s="223">
        <v>80584</v>
      </c>
      <c r="O292" s="223">
        <v>185588</v>
      </c>
      <c r="P292" s="223">
        <v>94493</v>
      </c>
      <c r="Q292" s="223">
        <v>91095</v>
      </c>
      <c r="R292" s="223">
        <v>189487</v>
      </c>
      <c r="S292" s="223">
        <v>96500</v>
      </c>
      <c r="T292" s="223">
        <v>92987</v>
      </c>
      <c r="U292" s="223">
        <v>197644</v>
      </c>
      <c r="V292" s="223">
        <v>101088</v>
      </c>
      <c r="W292" s="223">
        <v>96556</v>
      </c>
    </row>
    <row r="293" spans="1:23">
      <c r="A293" s="224" t="s">
        <v>296</v>
      </c>
      <c r="B293" s="222" t="s">
        <v>337</v>
      </c>
      <c r="C293" s="223">
        <v>91649</v>
      </c>
      <c r="D293" s="223">
        <v>39452</v>
      </c>
      <c r="E293" s="223">
        <v>52197</v>
      </c>
      <c r="F293" s="223">
        <v>82880</v>
      </c>
      <c r="G293" s="223">
        <v>36063</v>
      </c>
      <c r="H293" s="223">
        <v>46817</v>
      </c>
      <c r="I293" s="223">
        <v>91895</v>
      </c>
      <c r="J293" s="223">
        <v>43101</v>
      </c>
      <c r="K293" s="223">
        <v>48794</v>
      </c>
      <c r="L293" s="223">
        <v>114382</v>
      </c>
      <c r="M293" s="223">
        <v>54158</v>
      </c>
      <c r="N293" s="223">
        <v>60224</v>
      </c>
      <c r="O293" s="223">
        <v>163550</v>
      </c>
      <c r="P293" s="223">
        <v>79665</v>
      </c>
      <c r="Q293" s="223">
        <v>83885</v>
      </c>
      <c r="R293" s="223">
        <v>188167</v>
      </c>
      <c r="S293" s="223">
        <v>93149</v>
      </c>
      <c r="T293" s="223">
        <v>95018</v>
      </c>
      <c r="U293" s="223">
        <v>192656</v>
      </c>
      <c r="V293" s="223">
        <v>95719</v>
      </c>
      <c r="W293" s="223">
        <v>96937</v>
      </c>
    </row>
    <row r="294" spans="1:23">
      <c r="A294" s="224" t="s">
        <v>296</v>
      </c>
      <c r="B294" s="222" t="s">
        <v>338</v>
      </c>
      <c r="C294" s="223">
        <v>72049</v>
      </c>
      <c r="D294" s="223">
        <v>28922</v>
      </c>
      <c r="E294" s="223">
        <v>43127</v>
      </c>
      <c r="F294" s="223">
        <v>78344</v>
      </c>
      <c r="G294" s="223">
        <v>31562</v>
      </c>
      <c r="H294" s="223">
        <v>46782</v>
      </c>
      <c r="I294" s="223">
        <v>76992</v>
      </c>
      <c r="J294" s="223">
        <v>31320</v>
      </c>
      <c r="K294" s="223">
        <v>45672</v>
      </c>
      <c r="L294" s="223">
        <v>87602</v>
      </c>
      <c r="M294" s="223">
        <v>38488</v>
      </c>
      <c r="N294" s="223">
        <v>49114</v>
      </c>
      <c r="O294" s="223">
        <v>110646</v>
      </c>
      <c r="P294" s="223">
        <v>49468</v>
      </c>
      <c r="Q294" s="223">
        <v>61178</v>
      </c>
      <c r="R294" s="223">
        <v>159881</v>
      </c>
      <c r="S294" s="223">
        <v>73825</v>
      </c>
      <c r="T294" s="223">
        <v>86056</v>
      </c>
      <c r="U294" s="223">
        <v>184675</v>
      </c>
      <c r="V294" s="223">
        <v>86963</v>
      </c>
      <c r="W294" s="223">
        <v>97712</v>
      </c>
    </row>
    <row r="295" spans="1:23">
      <c r="A295" s="224" t="s">
        <v>296</v>
      </c>
      <c r="B295" s="222" t="s">
        <v>339</v>
      </c>
      <c r="C295" s="223">
        <v>37759</v>
      </c>
      <c r="D295" s="223">
        <v>13221</v>
      </c>
      <c r="E295" s="223">
        <v>24538</v>
      </c>
      <c r="F295" s="223">
        <v>55353</v>
      </c>
      <c r="G295" s="223">
        <v>20132</v>
      </c>
      <c r="H295" s="223">
        <v>35221</v>
      </c>
      <c r="I295" s="223">
        <v>63709</v>
      </c>
      <c r="J295" s="223">
        <v>22776</v>
      </c>
      <c r="K295" s="223">
        <v>40933</v>
      </c>
      <c r="L295" s="223">
        <v>65109</v>
      </c>
      <c r="M295" s="223">
        <v>23767</v>
      </c>
      <c r="N295" s="223">
        <v>41342</v>
      </c>
      <c r="O295" s="223">
        <v>76210</v>
      </c>
      <c r="P295" s="223">
        <v>30270</v>
      </c>
      <c r="Q295" s="223">
        <v>45940</v>
      </c>
      <c r="R295" s="223">
        <v>98090</v>
      </c>
      <c r="S295" s="223">
        <v>40138</v>
      </c>
      <c r="T295" s="223">
        <v>57952</v>
      </c>
      <c r="U295" s="223">
        <v>143464</v>
      </c>
      <c r="V295" s="223">
        <v>61061</v>
      </c>
      <c r="W295" s="223">
        <v>82403</v>
      </c>
    </row>
    <row r="296" spans="1:23">
      <c r="A296" s="224" t="s">
        <v>296</v>
      </c>
      <c r="B296" s="222" t="s">
        <v>340</v>
      </c>
      <c r="C296" s="223">
        <v>17235</v>
      </c>
      <c r="D296" s="223">
        <v>5111</v>
      </c>
      <c r="E296" s="223">
        <v>12124</v>
      </c>
      <c r="F296" s="223">
        <v>24612</v>
      </c>
      <c r="G296" s="223">
        <v>7209</v>
      </c>
      <c r="H296" s="223">
        <v>17403</v>
      </c>
      <c r="I296" s="223">
        <v>37423</v>
      </c>
      <c r="J296" s="223">
        <v>10810</v>
      </c>
      <c r="K296" s="223">
        <v>26613</v>
      </c>
      <c r="L296" s="223">
        <v>44233</v>
      </c>
      <c r="M296" s="223">
        <v>12842</v>
      </c>
      <c r="N296" s="223">
        <v>31391</v>
      </c>
      <c r="O296" s="223">
        <v>47064</v>
      </c>
      <c r="P296" s="223">
        <v>14216</v>
      </c>
      <c r="Q296" s="223">
        <v>32848</v>
      </c>
      <c r="R296" s="223">
        <v>56703</v>
      </c>
      <c r="S296" s="223">
        <v>18964</v>
      </c>
      <c r="T296" s="223">
        <v>37739</v>
      </c>
      <c r="U296" s="223">
        <v>74663</v>
      </c>
      <c r="V296" s="223">
        <v>26234</v>
      </c>
      <c r="W296" s="223">
        <v>48429</v>
      </c>
    </row>
    <row r="297" spans="1:23">
      <c r="A297" s="224" t="s">
        <v>296</v>
      </c>
      <c r="B297" s="222" t="s">
        <v>341</v>
      </c>
      <c r="C297" s="223">
        <v>5083</v>
      </c>
      <c r="D297" s="223">
        <v>1229</v>
      </c>
      <c r="E297" s="223">
        <v>3854</v>
      </c>
      <c r="F297" s="223">
        <v>8765</v>
      </c>
      <c r="G297" s="223">
        <v>2052</v>
      </c>
      <c r="H297" s="223">
        <v>6713</v>
      </c>
      <c r="I297" s="223">
        <v>13325</v>
      </c>
      <c r="J297" s="223">
        <v>2527</v>
      </c>
      <c r="K297" s="223">
        <v>10798</v>
      </c>
      <c r="L297" s="223">
        <v>20297</v>
      </c>
      <c r="M297" s="223">
        <v>3966</v>
      </c>
      <c r="N297" s="223">
        <v>16331</v>
      </c>
      <c r="O297" s="223">
        <v>24648</v>
      </c>
      <c r="P297" s="223">
        <v>5016</v>
      </c>
      <c r="Q297" s="223">
        <v>19632</v>
      </c>
      <c r="R297" s="223">
        <v>27098</v>
      </c>
      <c r="S297" s="223">
        <v>5923</v>
      </c>
      <c r="T297" s="223">
        <v>21175</v>
      </c>
      <c r="U297" s="223">
        <v>33598</v>
      </c>
      <c r="V297" s="223">
        <v>8356</v>
      </c>
      <c r="W297" s="223">
        <v>25242</v>
      </c>
    </row>
    <row r="298" spans="1:23">
      <c r="A298" s="224" t="s">
        <v>296</v>
      </c>
      <c r="B298" s="222" t="s">
        <v>342</v>
      </c>
      <c r="C298" s="223">
        <v>1194</v>
      </c>
      <c r="D298" s="223">
        <v>188</v>
      </c>
      <c r="E298" s="223">
        <v>1006</v>
      </c>
      <c r="F298" s="223">
        <v>1966</v>
      </c>
      <c r="G298" s="223">
        <v>308</v>
      </c>
      <c r="H298" s="223">
        <v>1658</v>
      </c>
      <c r="I298" s="223">
        <v>4035</v>
      </c>
      <c r="J298" s="223">
        <v>445</v>
      </c>
      <c r="K298" s="223">
        <v>3590</v>
      </c>
      <c r="L298" s="223">
        <v>6290</v>
      </c>
      <c r="M298" s="223">
        <v>573</v>
      </c>
      <c r="N298" s="223">
        <v>5717</v>
      </c>
      <c r="O298" s="223">
        <v>9565</v>
      </c>
      <c r="P298" s="223">
        <v>922</v>
      </c>
      <c r="Q298" s="223">
        <v>8643</v>
      </c>
      <c r="R298" s="223">
        <v>12175</v>
      </c>
      <c r="S298" s="223">
        <v>1266</v>
      </c>
      <c r="T298" s="223">
        <v>10909</v>
      </c>
      <c r="U298" s="223">
        <v>13969</v>
      </c>
      <c r="V298" s="223">
        <v>1600</v>
      </c>
      <c r="W298" s="223">
        <v>12369</v>
      </c>
    </row>
    <row r="299" spans="1:23">
      <c r="A299" s="224" t="s">
        <v>296</v>
      </c>
      <c r="B299" s="222" t="s">
        <v>343</v>
      </c>
      <c r="C299" s="223">
        <v>1073</v>
      </c>
      <c r="D299" s="223">
        <v>170</v>
      </c>
      <c r="E299" s="223">
        <v>903</v>
      </c>
      <c r="F299" s="223" t="s">
        <v>305</v>
      </c>
      <c r="G299" s="223" t="s">
        <v>305</v>
      </c>
      <c r="H299" s="223" t="s">
        <v>305</v>
      </c>
      <c r="I299" s="223" t="s">
        <v>305</v>
      </c>
      <c r="J299" s="223" t="s">
        <v>305</v>
      </c>
      <c r="K299" s="223" t="s">
        <v>305</v>
      </c>
      <c r="L299" s="223" t="s">
        <v>305</v>
      </c>
      <c r="M299" s="223" t="s">
        <v>305</v>
      </c>
      <c r="N299" s="223" t="s">
        <v>305</v>
      </c>
      <c r="O299" s="223" t="s">
        <v>305</v>
      </c>
      <c r="P299" s="223" t="s">
        <v>305</v>
      </c>
      <c r="Q299" s="223" t="s">
        <v>305</v>
      </c>
      <c r="R299" s="223" t="s">
        <v>305</v>
      </c>
      <c r="S299" s="223" t="s">
        <v>305</v>
      </c>
      <c r="T299" s="223" t="s">
        <v>305</v>
      </c>
      <c r="U299" s="223" t="s">
        <v>305</v>
      </c>
      <c r="V299" s="223" t="s">
        <v>305</v>
      </c>
      <c r="W299" s="223" t="s">
        <v>305</v>
      </c>
    </row>
    <row r="300" spans="1:23">
      <c r="A300" s="224" t="s">
        <v>296</v>
      </c>
      <c r="B300" s="222" t="s">
        <v>344</v>
      </c>
      <c r="C300" s="223">
        <v>121</v>
      </c>
      <c r="D300" s="223">
        <v>18</v>
      </c>
      <c r="E300" s="223">
        <v>103</v>
      </c>
      <c r="F300" s="223">
        <v>246</v>
      </c>
      <c r="G300" s="223">
        <v>34</v>
      </c>
      <c r="H300" s="223">
        <v>212</v>
      </c>
      <c r="I300" s="223">
        <v>509</v>
      </c>
      <c r="J300" s="223">
        <v>29</v>
      </c>
      <c r="K300" s="223">
        <v>480</v>
      </c>
      <c r="L300" s="223">
        <v>964</v>
      </c>
      <c r="M300" s="223">
        <v>42</v>
      </c>
      <c r="N300" s="223">
        <v>922</v>
      </c>
      <c r="O300" s="223">
        <v>1486</v>
      </c>
      <c r="P300" s="223">
        <v>56</v>
      </c>
      <c r="Q300" s="223">
        <v>1430</v>
      </c>
      <c r="R300" s="223">
        <v>2208</v>
      </c>
      <c r="S300" s="223">
        <v>90</v>
      </c>
      <c r="T300" s="223">
        <v>2118</v>
      </c>
      <c r="U300" s="223">
        <v>2796</v>
      </c>
      <c r="V300" s="223">
        <v>127</v>
      </c>
      <c r="W300" s="223">
        <v>2669</v>
      </c>
    </row>
    <row r="301" spans="1:23">
      <c r="A301" s="222" t="s">
        <v>310</v>
      </c>
      <c r="B301" s="222" t="s">
        <v>322</v>
      </c>
      <c r="C301" s="223">
        <v>1794335</v>
      </c>
      <c r="D301" s="223">
        <v>884595</v>
      </c>
      <c r="E301" s="223">
        <v>909740</v>
      </c>
      <c r="F301" s="223">
        <v>1798234</v>
      </c>
      <c r="G301" s="223">
        <v>887025</v>
      </c>
      <c r="H301" s="223">
        <v>911209</v>
      </c>
      <c r="I301" s="223">
        <v>1806457</v>
      </c>
      <c r="J301" s="223">
        <v>892723</v>
      </c>
      <c r="K301" s="223">
        <v>913734</v>
      </c>
      <c r="L301" s="223">
        <v>1815373</v>
      </c>
      <c r="M301" s="223">
        <v>898216</v>
      </c>
      <c r="N301" s="223">
        <v>917157</v>
      </c>
      <c r="O301" s="223">
        <v>1826283</v>
      </c>
      <c r="P301" s="223">
        <v>903837</v>
      </c>
      <c r="Q301" s="223">
        <v>922446</v>
      </c>
      <c r="R301" s="223">
        <v>1830766</v>
      </c>
      <c r="S301" s="223">
        <v>905212</v>
      </c>
      <c r="T301" s="223">
        <v>925554</v>
      </c>
      <c r="U301" s="223">
        <v>1819174</v>
      </c>
      <c r="V301" s="223">
        <v>897148</v>
      </c>
      <c r="W301" s="223">
        <v>922026</v>
      </c>
    </row>
    <row r="302" spans="1:23">
      <c r="A302" s="224" t="s">
        <v>296</v>
      </c>
      <c r="B302" s="222" t="s">
        <v>323</v>
      </c>
      <c r="C302" s="223">
        <v>78729</v>
      </c>
      <c r="D302" s="223">
        <v>40692</v>
      </c>
      <c r="E302" s="223">
        <v>38037</v>
      </c>
      <c r="F302" s="223">
        <v>76868</v>
      </c>
      <c r="G302" s="223">
        <v>39761</v>
      </c>
      <c r="H302" s="223">
        <v>37107</v>
      </c>
      <c r="I302" s="223">
        <v>70532</v>
      </c>
      <c r="J302" s="223">
        <v>36402</v>
      </c>
      <c r="K302" s="223">
        <v>34130</v>
      </c>
      <c r="L302" s="223">
        <v>70841</v>
      </c>
      <c r="M302" s="223">
        <v>36503</v>
      </c>
      <c r="N302" s="223">
        <v>34338</v>
      </c>
      <c r="O302" s="223">
        <v>68350</v>
      </c>
      <c r="P302" s="223">
        <v>35162</v>
      </c>
      <c r="Q302" s="223">
        <v>33188</v>
      </c>
      <c r="R302" s="223">
        <v>61969</v>
      </c>
      <c r="S302" s="223">
        <v>31875</v>
      </c>
      <c r="T302" s="223">
        <v>30094</v>
      </c>
      <c r="U302" s="223">
        <v>54451</v>
      </c>
      <c r="V302" s="223">
        <v>28007</v>
      </c>
      <c r="W302" s="223">
        <v>26444</v>
      </c>
    </row>
    <row r="303" spans="1:23">
      <c r="A303" s="224" t="s">
        <v>296</v>
      </c>
      <c r="B303" s="222" t="s">
        <v>324</v>
      </c>
      <c r="C303" s="223">
        <v>92291</v>
      </c>
      <c r="D303" s="223">
        <v>47587</v>
      </c>
      <c r="E303" s="223">
        <v>44704</v>
      </c>
      <c r="F303" s="223">
        <v>80384</v>
      </c>
      <c r="G303" s="223">
        <v>41464</v>
      </c>
      <c r="H303" s="223">
        <v>38920</v>
      </c>
      <c r="I303" s="223">
        <v>79205</v>
      </c>
      <c r="J303" s="223">
        <v>40896</v>
      </c>
      <c r="K303" s="223">
        <v>38309</v>
      </c>
      <c r="L303" s="223">
        <v>74378</v>
      </c>
      <c r="M303" s="223">
        <v>38294</v>
      </c>
      <c r="N303" s="223">
        <v>36084</v>
      </c>
      <c r="O303" s="223">
        <v>74430</v>
      </c>
      <c r="P303" s="223">
        <v>38265</v>
      </c>
      <c r="Q303" s="223">
        <v>36165</v>
      </c>
      <c r="R303" s="223">
        <v>71627</v>
      </c>
      <c r="S303" s="223">
        <v>36762</v>
      </c>
      <c r="T303" s="223">
        <v>34865</v>
      </c>
      <c r="U303" s="223">
        <v>64904</v>
      </c>
      <c r="V303" s="223">
        <v>33307</v>
      </c>
      <c r="W303" s="223">
        <v>31597</v>
      </c>
    </row>
    <row r="304" spans="1:23">
      <c r="A304" s="224" t="s">
        <v>296</v>
      </c>
      <c r="B304" s="222" t="s">
        <v>325</v>
      </c>
      <c r="C304" s="223">
        <v>121951</v>
      </c>
      <c r="D304" s="223">
        <v>63398</v>
      </c>
      <c r="E304" s="223">
        <v>58553</v>
      </c>
      <c r="F304" s="223">
        <v>92774</v>
      </c>
      <c r="G304" s="223">
        <v>47773</v>
      </c>
      <c r="H304" s="223">
        <v>45001</v>
      </c>
      <c r="I304" s="223">
        <v>81251</v>
      </c>
      <c r="J304" s="223">
        <v>41750</v>
      </c>
      <c r="K304" s="223">
        <v>39501</v>
      </c>
      <c r="L304" s="223">
        <v>80056</v>
      </c>
      <c r="M304" s="223">
        <v>41164</v>
      </c>
      <c r="N304" s="223">
        <v>38892</v>
      </c>
      <c r="O304" s="223">
        <v>76095</v>
      </c>
      <c r="P304" s="223">
        <v>39002</v>
      </c>
      <c r="Q304" s="223">
        <v>37093</v>
      </c>
      <c r="R304" s="223">
        <v>75935</v>
      </c>
      <c r="S304" s="223">
        <v>38863</v>
      </c>
      <c r="T304" s="223">
        <v>37072</v>
      </c>
      <c r="U304" s="223">
        <v>72933</v>
      </c>
      <c r="V304" s="223">
        <v>37257</v>
      </c>
      <c r="W304" s="223">
        <v>35676</v>
      </c>
    </row>
    <row r="305" spans="1:23">
      <c r="A305" s="224" t="s">
        <v>296</v>
      </c>
      <c r="B305" s="222" t="s">
        <v>326</v>
      </c>
      <c r="C305" s="223">
        <v>130446</v>
      </c>
      <c r="D305" s="223">
        <v>69302</v>
      </c>
      <c r="E305" s="223">
        <v>61144</v>
      </c>
      <c r="F305" s="223">
        <v>120601</v>
      </c>
      <c r="G305" s="223">
        <v>62648</v>
      </c>
      <c r="H305" s="223">
        <v>57953</v>
      </c>
      <c r="I305" s="223">
        <v>91726</v>
      </c>
      <c r="J305" s="223">
        <v>47220</v>
      </c>
      <c r="K305" s="223">
        <v>44506</v>
      </c>
      <c r="L305" s="223">
        <v>80704</v>
      </c>
      <c r="M305" s="223">
        <v>41394</v>
      </c>
      <c r="N305" s="223">
        <v>39310</v>
      </c>
      <c r="O305" s="223">
        <v>79455</v>
      </c>
      <c r="P305" s="223">
        <v>40779</v>
      </c>
      <c r="Q305" s="223">
        <v>38676</v>
      </c>
      <c r="R305" s="223">
        <v>76143</v>
      </c>
      <c r="S305" s="223">
        <v>38951</v>
      </c>
      <c r="T305" s="223">
        <v>37192</v>
      </c>
      <c r="U305" s="223">
        <v>75786</v>
      </c>
      <c r="V305" s="223">
        <v>38710</v>
      </c>
      <c r="W305" s="223">
        <v>37076</v>
      </c>
    </row>
    <row r="306" spans="1:23">
      <c r="A306" s="224" t="s">
        <v>296</v>
      </c>
      <c r="B306" s="222" t="s">
        <v>327</v>
      </c>
      <c r="C306" s="223">
        <v>111339</v>
      </c>
      <c r="D306" s="223">
        <v>60776</v>
      </c>
      <c r="E306" s="223">
        <v>50563</v>
      </c>
      <c r="F306" s="223">
        <v>125035</v>
      </c>
      <c r="G306" s="223">
        <v>68610</v>
      </c>
      <c r="H306" s="223">
        <v>56425</v>
      </c>
      <c r="I306" s="223">
        <v>115411</v>
      </c>
      <c r="J306" s="223">
        <v>62045</v>
      </c>
      <c r="K306" s="223">
        <v>53366</v>
      </c>
      <c r="L306" s="223">
        <v>87905</v>
      </c>
      <c r="M306" s="223">
        <v>46899</v>
      </c>
      <c r="N306" s="223">
        <v>41006</v>
      </c>
      <c r="O306" s="223">
        <v>78074</v>
      </c>
      <c r="P306" s="223">
        <v>41400</v>
      </c>
      <c r="Q306" s="223">
        <v>36674</v>
      </c>
      <c r="R306" s="223">
        <v>76812</v>
      </c>
      <c r="S306" s="223">
        <v>40802</v>
      </c>
      <c r="T306" s="223">
        <v>36010</v>
      </c>
      <c r="U306" s="223">
        <v>74648</v>
      </c>
      <c r="V306" s="223">
        <v>39494</v>
      </c>
      <c r="W306" s="223">
        <v>35154</v>
      </c>
    </row>
    <row r="307" spans="1:23">
      <c r="A307" s="224" t="s">
        <v>296</v>
      </c>
      <c r="B307" s="222" t="s">
        <v>328</v>
      </c>
      <c r="C307" s="223">
        <v>110025</v>
      </c>
      <c r="D307" s="223">
        <v>57326</v>
      </c>
      <c r="E307" s="223">
        <v>52699</v>
      </c>
      <c r="F307" s="223">
        <v>92674</v>
      </c>
      <c r="G307" s="223">
        <v>51275</v>
      </c>
      <c r="H307" s="223">
        <v>41399</v>
      </c>
      <c r="I307" s="223">
        <v>109279</v>
      </c>
      <c r="J307" s="223">
        <v>60500</v>
      </c>
      <c r="K307" s="223">
        <v>48779</v>
      </c>
      <c r="L307" s="223">
        <v>100188</v>
      </c>
      <c r="M307" s="223">
        <v>54567</v>
      </c>
      <c r="N307" s="223">
        <v>45621</v>
      </c>
      <c r="O307" s="223">
        <v>76566</v>
      </c>
      <c r="P307" s="223">
        <v>41344</v>
      </c>
      <c r="Q307" s="223">
        <v>35222</v>
      </c>
      <c r="R307" s="223">
        <v>68608</v>
      </c>
      <c r="S307" s="223">
        <v>36811</v>
      </c>
      <c r="T307" s="223">
        <v>31797</v>
      </c>
      <c r="U307" s="223">
        <v>67518</v>
      </c>
      <c r="V307" s="223">
        <v>36277</v>
      </c>
      <c r="W307" s="223">
        <v>31241</v>
      </c>
    </row>
    <row r="308" spans="1:23">
      <c r="A308" s="224" t="s">
        <v>296</v>
      </c>
      <c r="B308" s="222" t="s">
        <v>329</v>
      </c>
      <c r="C308" s="223">
        <v>113254</v>
      </c>
      <c r="D308" s="223">
        <v>57246</v>
      </c>
      <c r="E308" s="223">
        <v>56008</v>
      </c>
      <c r="F308" s="223">
        <v>102328</v>
      </c>
      <c r="G308" s="223">
        <v>52953</v>
      </c>
      <c r="H308" s="223">
        <v>49375</v>
      </c>
      <c r="I308" s="223">
        <v>90027</v>
      </c>
      <c r="J308" s="223">
        <v>49044</v>
      </c>
      <c r="K308" s="223">
        <v>40983</v>
      </c>
      <c r="L308" s="223">
        <v>102608</v>
      </c>
      <c r="M308" s="223">
        <v>56120</v>
      </c>
      <c r="N308" s="223">
        <v>46488</v>
      </c>
      <c r="O308" s="223">
        <v>94266</v>
      </c>
      <c r="P308" s="223">
        <v>50869</v>
      </c>
      <c r="Q308" s="223">
        <v>43397</v>
      </c>
      <c r="R308" s="223">
        <v>72369</v>
      </c>
      <c r="S308" s="223">
        <v>38700</v>
      </c>
      <c r="T308" s="223">
        <v>33669</v>
      </c>
      <c r="U308" s="223">
        <v>64997</v>
      </c>
      <c r="V308" s="223">
        <v>34486</v>
      </c>
      <c r="W308" s="223">
        <v>30511</v>
      </c>
    </row>
    <row r="309" spans="1:23">
      <c r="A309" s="224" t="s">
        <v>296</v>
      </c>
      <c r="B309" s="222" t="s">
        <v>330</v>
      </c>
      <c r="C309" s="223">
        <v>133687</v>
      </c>
      <c r="D309" s="223">
        <v>68042</v>
      </c>
      <c r="E309" s="223">
        <v>65645</v>
      </c>
      <c r="F309" s="223">
        <v>114810</v>
      </c>
      <c r="G309" s="223">
        <v>58069</v>
      </c>
      <c r="H309" s="223">
        <v>56741</v>
      </c>
      <c r="I309" s="223">
        <v>107209</v>
      </c>
      <c r="J309" s="223">
        <v>55874</v>
      </c>
      <c r="K309" s="223">
        <v>51335</v>
      </c>
      <c r="L309" s="223">
        <v>94062</v>
      </c>
      <c r="M309" s="223">
        <v>50963</v>
      </c>
      <c r="N309" s="223">
        <v>43099</v>
      </c>
      <c r="O309" s="223">
        <v>105313</v>
      </c>
      <c r="P309" s="223">
        <v>57484</v>
      </c>
      <c r="Q309" s="223">
        <v>47829</v>
      </c>
      <c r="R309" s="223">
        <v>97016</v>
      </c>
      <c r="S309" s="223">
        <v>52359</v>
      </c>
      <c r="T309" s="223">
        <v>44657</v>
      </c>
      <c r="U309" s="223">
        <v>74578</v>
      </c>
      <c r="V309" s="223">
        <v>39877</v>
      </c>
      <c r="W309" s="223">
        <v>34701</v>
      </c>
    </row>
    <row r="310" spans="1:23">
      <c r="A310" s="224" t="s">
        <v>296</v>
      </c>
      <c r="B310" s="222" t="s">
        <v>331</v>
      </c>
      <c r="C310" s="223">
        <v>136061</v>
      </c>
      <c r="D310" s="223">
        <v>69832</v>
      </c>
      <c r="E310" s="223">
        <v>66229</v>
      </c>
      <c r="F310" s="223">
        <v>136650</v>
      </c>
      <c r="G310" s="223">
        <v>69720</v>
      </c>
      <c r="H310" s="223">
        <v>66930</v>
      </c>
      <c r="I310" s="223">
        <v>118950</v>
      </c>
      <c r="J310" s="223">
        <v>60544</v>
      </c>
      <c r="K310" s="223">
        <v>58406</v>
      </c>
      <c r="L310" s="223">
        <v>112511</v>
      </c>
      <c r="M310" s="223">
        <v>58934</v>
      </c>
      <c r="N310" s="223">
        <v>53577</v>
      </c>
      <c r="O310" s="223">
        <v>98662</v>
      </c>
      <c r="P310" s="223">
        <v>53431</v>
      </c>
      <c r="Q310" s="223">
        <v>45231</v>
      </c>
      <c r="R310" s="223">
        <v>109415</v>
      </c>
      <c r="S310" s="223">
        <v>59814</v>
      </c>
      <c r="T310" s="223">
        <v>49601</v>
      </c>
      <c r="U310" s="223">
        <v>101028</v>
      </c>
      <c r="V310" s="223">
        <v>54696</v>
      </c>
      <c r="W310" s="223">
        <v>46332</v>
      </c>
    </row>
    <row r="311" spans="1:23">
      <c r="A311" s="224" t="s">
        <v>296</v>
      </c>
      <c r="B311" s="222" t="s">
        <v>332</v>
      </c>
      <c r="C311" s="223">
        <v>140743</v>
      </c>
      <c r="D311" s="223">
        <v>71638</v>
      </c>
      <c r="E311" s="223">
        <v>69105</v>
      </c>
      <c r="F311" s="223">
        <v>138775</v>
      </c>
      <c r="G311" s="223">
        <v>71090</v>
      </c>
      <c r="H311" s="223">
        <v>67685</v>
      </c>
      <c r="I311" s="223">
        <v>140206</v>
      </c>
      <c r="J311" s="223">
        <v>71411</v>
      </c>
      <c r="K311" s="223">
        <v>68795</v>
      </c>
      <c r="L311" s="223">
        <v>122769</v>
      </c>
      <c r="M311" s="223">
        <v>62472</v>
      </c>
      <c r="N311" s="223">
        <v>60297</v>
      </c>
      <c r="O311" s="223">
        <v>117092</v>
      </c>
      <c r="P311" s="223">
        <v>61276</v>
      </c>
      <c r="Q311" s="223">
        <v>55816</v>
      </c>
      <c r="R311" s="223">
        <v>102700</v>
      </c>
      <c r="S311" s="223">
        <v>55413</v>
      </c>
      <c r="T311" s="223">
        <v>47287</v>
      </c>
      <c r="U311" s="223">
        <v>113206</v>
      </c>
      <c r="V311" s="223">
        <v>61759</v>
      </c>
      <c r="W311" s="223">
        <v>51447</v>
      </c>
    </row>
    <row r="312" spans="1:23">
      <c r="A312" s="224" t="s">
        <v>296</v>
      </c>
      <c r="B312" s="222" t="s">
        <v>333</v>
      </c>
      <c r="C312" s="223">
        <v>134304</v>
      </c>
      <c r="D312" s="223">
        <v>67229</v>
      </c>
      <c r="E312" s="223">
        <v>67075</v>
      </c>
      <c r="F312" s="223">
        <v>143508</v>
      </c>
      <c r="G312" s="223">
        <v>72665</v>
      </c>
      <c r="H312" s="223">
        <v>70843</v>
      </c>
      <c r="I312" s="223">
        <v>142564</v>
      </c>
      <c r="J312" s="223">
        <v>72583</v>
      </c>
      <c r="K312" s="223">
        <v>69981</v>
      </c>
      <c r="L312" s="223">
        <v>144228</v>
      </c>
      <c r="M312" s="223">
        <v>73086</v>
      </c>
      <c r="N312" s="223">
        <v>71142</v>
      </c>
      <c r="O312" s="223">
        <v>127011</v>
      </c>
      <c r="P312" s="223">
        <v>64380</v>
      </c>
      <c r="Q312" s="223">
        <v>62631</v>
      </c>
      <c r="R312" s="223">
        <v>121974</v>
      </c>
      <c r="S312" s="223">
        <v>63526</v>
      </c>
      <c r="T312" s="223">
        <v>58448</v>
      </c>
      <c r="U312" s="223">
        <v>107072</v>
      </c>
      <c r="V312" s="223">
        <v>57406</v>
      </c>
      <c r="W312" s="223">
        <v>49666</v>
      </c>
    </row>
    <row r="313" spans="1:23">
      <c r="A313" s="224" t="s">
        <v>296</v>
      </c>
      <c r="B313" s="222" t="s">
        <v>334</v>
      </c>
      <c r="C313" s="223">
        <v>104885</v>
      </c>
      <c r="D313" s="223">
        <v>51234</v>
      </c>
      <c r="E313" s="223">
        <v>53651</v>
      </c>
      <c r="F313" s="223">
        <v>136467</v>
      </c>
      <c r="G313" s="223">
        <v>67830</v>
      </c>
      <c r="H313" s="223">
        <v>68637</v>
      </c>
      <c r="I313" s="223">
        <v>147475</v>
      </c>
      <c r="J313" s="223">
        <v>74142</v>
      </c>
      <c r="K313" s="223">
        <v>73333</v>
      </c>
      <c r="L313" s="223">
        <v>147089</v>
      </c>
      <c r="M313" s="223">
        <v>74313</v>
      </c>
      <c r="N313" s="223">
        <v>72776</v>
      </c>
      <c r="O313" s="223">
        <v>149083</v>
      </c>
      <c r="P313" s="223">
        <v>75077</v>
      </c>
      <c r="Q313" s="223">
        <v>74006</v>
      </c>
      <c r="R313" s="223">
        <v>132006</v>
      </c>
      <c r="S313" s="223">
        <v>66563</v>
      </c>
      <c r="T313" s="223">
        <v>65443</v>
      </c>
      <c r="U313" s="223">
        <v>127525</v>
      </c>
      <c r="V313" s="223">
        <v>66012</v>
      </c>
      <c r="W313" s="223">
        <v>61513</v>
      </c>
    </row>
    <row r="314" spans="1:23">
      <c r="A314" s="224" t="s">
        <v>296</v>
      </c>
      <c r="B314" s="222" t="s">
        <v>335</v>
      </c>
      <c r="C314" s="223">
        <v>96729</v>
      </c>
      <c r="D314" s="223">
        <v>46334</v>
      </c>
      <c r="E314" s="223">
        <v>50395</v>
      </c>
      <c r="F314" s="223">
        <v>105487</v>
      </c>
      <c r="G314" s="223">
        <v>51048</v>
      </c>
      <c r="H314" s="223">
        <v>54439</v>
      </c>
      <c r="I314" s="223">
        <v>140185</v>
      </c>
      <c r="J314" s="223">
        <v>68991</v>
      </c>
      <c r="K314" s="223">
        <v>71194</v>
      </c>
      <c r="L314" s="223">
        <v>152675</v>
      </c>
      <c r="M314" s="223">
        <v>76030</v>
      </c>
      <c r="N314" s="223">
        <v>76645</v>
      </c>
      <c r="O314" s="223">
        <v>152925</v>
      </c>
      <c r="P314" s="223">
        <v>76540</v>
      </c>
      <c r="Q314" s="223">
        <v>76385</v>
      </c>
      <c r="R314" s="223">
        <v>155432</v>
      </c>
      <c r="S314" s="223">
        <v>77677</v>
      </c>
      <c r="T314" s="223">
        <v>77755</v>
      </c>
      <c r="U314" s="223">
        <v>138432</v>
      </c>
      <c r="V314" s="223">
        <v>69337</v>
      </c>
      <c r="W314" s="223">
        <v>69095</v>
      </c>
    </row>
    <row r="315" spans="1:23">
      <c r="A315" s="224" t="s">
        <v>296</v>
      </c>
      <c r="B315" s="222" t="s">
        <v>336</v>
      </c>
      <c r="C315" s="223">
        <v>85443</v>
      </c>
      <c r="D315" s="223">
        <v>37736</v>
      </c>
      <c r="E315" s="223">
        <v>47707</v>
      </c>
      <c r="F315" s="223">
        <v>94922</v>
      </c>
      <c r="G315" s="223">
        <v>44462</v>
      </c>
      <c r="H315" s="223">
        <v>50460</v>
      </c>
      <c r="I315" s="223">
        <v>106189</v>
      </c>
      <c r="J315" s="223">
        <v>50450</v>
      </c>
      <c r="K315" s="223">
        <v>55739</v>
      </c>
      <c r="L315" s="223">
        <v>143191</v>
      </c>
      <c r="M315" s="223">
        <v>69232</v>
      </c>
      <c r="N315" s="223">
        <v>73959</v>
      </c>
      <c r="O315" s="223">
        <v>157016</v>
      </c>
      <c r="P315" s="223">
        <v>76875</v>
      </c>
      <c r="Q315" s="223">
        <v>80141</v>
      </c>
      <c r="R315" s="223">
        <v>157978</v>
      </c>
      <c r="S315" s="223">
        <v>77797</v>
      </c>
      <c r="T315" s="223">
        <v>80181</v>
      </c>
      <c r="U315" s="223">
        <v>160996</v>
      </c>
      <c r="V315" s="223">
        <v>79302</v>
      </c>
      <c r="W315" s="223">
        <v>81694</v>
      </c>
    </row>
    <row r="316" spans="1:23">
      <c r="A316" s="224" t="s">
        <v>296</v>
      </c>
      <c r="B316" s="222" t="s">
        <v>337</v>
      </c>
      <c r="C316" s="223">
        <v>82557</v>
      </c>
      <c r="D316" s="223">
        <v>34416</v>
      </c>
      <c r="E316" s="223">
        <v>48141</v>
      </c>
      <c r="F316" s="223">
        <v>80769</v>
      </c>
      <c r="G316" s="223">
        <v>34132</v>
      </c>
      <c r="H316" s="223">
        <v>46637</v>
      </c>
      <c r="I316" s="223">
        <v>91778</v>
      </c>
      <c r="J316" s="223">
        <v>41266</v>
      </c>
      <c r="K316" s="223">
        <v>50512</v>
      </c>
      <c r="L316" s="223">
        <v>104337</v>
      </c>
      <c r="M316" s="223">
        <v>47749</v>
      </c>
      <c r="N316" s="223">
        <v>56588</v>
      </c>
      <c r="O316" s="223">
        <v>142666</v>
      </c>
      <c r="P316" s="223">
        <v>66571</v>
      </c>
      <c r="Q316" s="223">
        <v>76095</v>
      </c>
      <c r="R316" s="223">
        <v>157603</v>
      </c>
      <c r="S316" s="223">
        <v>74616</v>
      </c>
      <c r="T316" s="223">
        <v>82987</v>
      </c>
      <c r="U316" s="223">
        <v>159493</v>
      </c>
      <c r="V316" s="223">
        <v>76107</v>
      </c>
      <c r="W316" s="223">
        <v>83386</v>
      </c>
    </row>
    <row r="317" spans="1:23">
      <c r="A317" s="224" t="s">
        <v>296</v>
      </c>
      <c r="B317" s="222" t="s">
        <v>338</v>
      </c>
      <c r="C317" s="223">
        <v>64754</v>
      </c>
      <c r="D317" s="223">
        <v>24448</v>
      </c>
      <c r="E317" s="223">
        <v>40306</v>
      </c>
      <c r="F317" s="223">
        <v>73332</v>
      </c>
      <c r="G317" s="223">
        <v>28473</v>
      </c>
      <c r="H317" s="223">
        <v>44859</v>
      </c>
      <c r="I317" s="223">
        <v>73090</v>
      </c>
      <c r="J317" s="223">
        <v>28841</v>
      </c>
      <c r="K317" s="223">
        <v>44249</v>
      </c>
      <c r="L317" s="223">
        <v>84857</v>
      </c>
      <c r="M317" s="223">
        <v>35767</v>
      </c>
      <c r="N317" s="223">
        <v>49090</v>
      </c>
      <c r="O317" s="223">
        <v>98476</v>
      </c>
      <c r="P317" s="223">
        <v>42496</v>
      </c>
      <c r="Q317" s="223">
        <v>55980</v>
      </c>
      <c r="R317" s="223">
        <v>136876</v>
      </c>
      <c r="S317" s="223">
        <v>60471</v>
      </c>
      <c r="T317" s="223">
        <v>76405</v>
      </c>
      <c r="U317" s="223">
        <v>152631</v>
      </c>
      <c r="V317" s="223">
        <v>68681</v>
      </c>
      <c r="W317" s="223">
        <v>83950</v>
      </c>
    </row>
    <row r="318" spans="1:23">
      <c r="A318" s="224" t="s">
        <v>296</v>
      </c>
      <c r="B318" s="222" t="s">
        <v>339</v>
      </c>
      <c r="C318" s="223">
        <v>35599</v>
      </c>
      <c r="D318" s="223">
        <v>11862</v>
      </c>
      <c r="E318" s="223">
        <v>23737</v>
      </c>
      <c r="F318" s="223">
        <v>50682</v>
      </c>
      <c r="G318" s="223">
        <v>16935</v>
      </c>
      <c r="H318" s="223">
        <v>33747</v>
      </c>
      <c r="I318" s="223">
        <v>57812</v>
      </c>
      <c r="J318" s="223">
        <v>19973</v>
      </c>
      <c r="K318" s="223">
        <v>37839</v>
      </c>
      <c r="L318" s="223">
        <v>59190</v>
      </c>
      <c r="M318" s="223">
        <v>20973</v>
      </c>
      <c r="N318" s="223">
        <v>38217</v>
      </c>
      <c r="O318" s="223">
        <v>70712</v>
      </c>
      <c r="P318" s="223">
        <v>27003</v>
      </c>
      <c r="Q318" s="223">
        <v>43709</v>
      </c>
      <c r="R318" s="223">
        <v>84354</v>
      </c>
      <c r="S318" s="223">
        <v>33320</v>
      </c>
      <c r="T318" s="223">
        <v>51034</v>
      </c>
      <c r="U318" s="223">
        <v>119541</v>
      </c>
      <c r="V318" s="223">
        <v>48674</v>
      </c>
      <c r="W318" s="223">
        <v>70867</v>
      </c>
    </row>
    <row r="319" spans="1:23">
      <c r="A319" s="224" t="s">
        <v>296</v>
      </c>
      <c r="B319" s="222" t="s">
        <v>340</v>
      </c>
      <c r="C319" s="223">
        <v>15616</v>
      </c>
      <c r="D319" s="223">
        <v>4352</v>
      </c>
      <c r="E319" s="223">
        <v>11264</v>
      </c>
      <c r="F319" s="223">
        <v>22889</v>
      </c>
      <c r="G319" s="223">
        <v>6307</v>
      </c>
      <c r="H319" s="223">
        <v>16582</v>
      </c>
      <c r="I319" s="223">
        <v>31425</v>
      </c>
      <c r="J319" s="223">
        <v>8616</v>
      </c>
      <c r="K319" s="223">
        <v>22809</v>
      </c>
      <c r="L319" s="223">
        <v>36808</v>
      </c>
      <c r="M319" s="223">
        <v>10604</v>
      </c>
      <c r="N319" s="223">
        <v>26204</v>
      </c>
      <c r="O319" s="223">
        <v>38863</v>
      </c>
      <c r="P319" s="223">
        <v>11676</v>
      </c>
      <c r="Q319" s="223">
        <v>27187</v>
      </c>
      <c r="R319" s="223">
        <v>48132</v>
      </c>
      <c r="S319" s="223">
        <v>15852</v>
      </c>
      <c r="T319" s="223">
        <v>32280</v>
      </c>
      <c r="U319" s="223">
        <v>59572</v>
      </c>
      <c r="V319" s="223">
        <v>20615</v>
      </c>
      <c r="W319" s="223">
        <v>38957</v>
      </c>
    </row>
    <row r="320" spans="1:23">
      <c r="A320" s="224" t="s">
        <v>296</v>
      </c>
      <c r="B320" s="222" t="s">
        <v>341</v>
      </c>
      <c r="C320" s="223">
        <v>4776</v>
      </c>
      <c r="D320" s="223">
        <v>973</v>
      </c>
      <c r="E320" s="223">
        <v>3803</v>
      </c>
      <c r="F320" s="223">
        <v>7474</v>
      </c>
      <c r="G320" s="223">
        <v>1546</v>
      </c>
      <c r="H320" s="223">
        <v>5928</v>
      </c>
      <c r="I320" s="223">
        <v>9955</v>
      </c>
      <c r="J320" s="223">
        <v>1914</v>
      </c>
      <c r="K320" s="223">
        <v>8041</v>
      </c>
      <c r="L320" s="223">
        <v>14029</v>
      </c>
      <c r="M320" s="223">
        <v>2814</v>
      </c>
      <c r="N320" s="223">
        <v>11215</v>
      </c>
      <c r="O320" s="223">
        <v>16992</v>
      </c>
      <c r="P320" s="223">
        <v>3663</v>
      </c>
      <c r="Q320" s="223">
        <v>13329</v>
      </c>
      <c r="R320" s="223">
        <v>18474</v>
      </c>
      <c r="S320" s="223">
        <v>4276</v>
      </c>
      <c r="T320" s="223">
        <v>14198</v>
      </c>
      <c r="U320" s="223">
        <v>23831</v>
      </c>
      <c r="V320" s="223">
        <v>6185</v>
      </c>
      <c r="W320" s="223">
        <v>17646</v>
      </c>
    </row>
    <row r="321" spans="1:23">
      <c r="A321" s="224" t="s">
        <v>296</v>
      </c>
      <c r="B321" s="222" t="s">
        <v>342</v>
      </c>
      <c r="C321" s="223">
        <v>1146</v>
      </c>
      <c r="D321" s="223">
        <v>172</v>
      </c>
      <c r="E321" s="223">
        <v>974</v>
      </c>
      <c r="F321" s="223">
        <v>1805</v>
      </c>
      <c r="G321" s="223">
        <v>264</v>
      </c>
      <c r="H321" s="223">
        <v>1541</v>
      </c>
      <c r="I321" s="223">
        <v>2188</v>
      </c>
      <c r="J321" s="223">
        <v>261</v>
      </c>
      <c r="K321" s="223">
        <v>1927</v>
      </c>
      <c r="L321" s="223">
        <v>2947</v>
      </c>
      <c r="M321" s="223">
        <v>338</v>
      </c>
      <c r="N321" s="223">
        <v>2609</v>
      </c>
      <c r="O321" s="223">
        <v>4236</v>
      </c>
      <c r="P321" s="223">
        <v>544</v>
      </c>
      <c r="Q321" s="223">
        <v>3692</v>
      </c>
      <c r="R321" s="223">
        <v>5343</v>
      </c>
      <c r="S321" s="223">
        <v>764</v>
      </c>
      <c r="T321" s="223">
        <v>4579</v>
      </c>
      <c r="U321" s="223">
        <v>6032</v>
      </c>
      <c r="V321" s="223">
        <v>959</v>
      </c>
      <c r="W321" s="223">
        <v>5073</v>
      </c>
    </row>
    <row r="322" spans="1:23">
      <c r="A322" s="224" t="s">
        <v>296</v>
      </c>
      <c r="B322" s="222" t="s">
        <v>343</v>
      </c>
      <c r="C322" s="223">
        <v>997</v>
      </c>
      <c r="D322" s="223">
        <v>158</v>
      </c>
      <c r="E322" s="223">
        <v>839</v>
      </c>
      <c r="F322" s="223" t="s">
        <v>305</v>
      </c>
      <c r="G322" s="223" t="s">
        <v>305</v>
      </c>
      <c r="H322" s="223" t="s">
        <v>305</v>
      </c>
      <c r="I322" s="223" t="s">
        <v>305</v>
      </c>
      <c r="J322" s="223" t="s">
        <v>305</v>
      </c>
      <c r="K322" s="223" t="s">
        <v>305</v>
      </c>
      <c r="L322" s="223" t="s">
        <v>305</v>
      </c>
      <c r="M322" s="223" t="s">
        <v>305</v>
      </c>
      <c r="N322" s="223" t="s">
        <v>305</v>
      </c>
      <c r="O322" s="223" t="s">
        <v>305</v>
      </c>
      <c r="P322" s="223" t="s">
        <v>305</v>
      </c>
      <c r="Q322" s="223" t="s">
        <v>305</v>
      </c>
      <c r="R322" s="223" t="s">
        <v>305</v>
      </c>
      <c r="S322" s="223" t="s">
        <v>305</v>
      </c>
      <c r="T322" s="223" t="s">
        <v>305</v>
      </c>
      <c r="U322" s="223" t="s">
        <v>305</v>
      </c>
      <c r="V322" s="223" t="s">
        <v>305</v>
      </c>
      <c r="W322" s="223" t="s">
        <v>305</v>
      </c>
    </row>
    <row r="323" spans="1:23">
      <c r="A323" s="224" t="s">
        <v>296</v>
      </c>
      <c r="B323" s="222" t="s">
        <v>344</v>
      </c>
      <c r="C323" s="223">
        <v>149</v>
      </c>
      <c r="D323" s="223">
        <v>14</v>
      </c>
      <c r="E323" s="223">
        <v>135</v>
      </c>
      <c r="F323" s="223">
        <v>211</v>
      </c>
      <c r="G323" s="223">
        <v>24</v>
      </c>
      <c r="H323" s="223">
        <v>187</v>
      </c>
      <c r="I323" s="223">
        <v>223</v>
      </c>
      <c r="J323" s="223">
        <v>19</v>
      </c>
      <c r="K323" s="223">
        <v>204</v>
      </c>
      <c r="L323" s="223">
        <v>254</v>
      </c>
      <c r="M323" s="223">
        <v>19</v>
      </c>
      <c r="N323" s="223">
        <v>235</v>
      </c>
      <c r="O323" s="223">
        <v>350</v>
      </c>
      <c r="P323" s="223">
        <v>26</v>
      </c>
      <c r="Q323" s="223">
        <v>324</v>
      </c>
      <c r="R323" s="223">
        <v>499</v>
      </c>
      <c r="S323" s="223">
        <v>49</v>
      </c>
      <c r="T323" s="223">
        <v>450</v>
      </c>
      <c r="U323" s="223">
        <v>644</v>
      </c>
      <c r="V323" s="223">
        <v>71</v>
      </c>
      <c r="W323" s="223">
        <v>573</v>
      </c>
    </row>
    <row r="324" spans="1:23">
      <c r="A324" s="222" t="s">
        <v>311</v>
      </c>
      <c r="B324" s="222" t="s">
        <v>322</v>
      </c>
      <c r="C324" s="223">
        <v>1777067</v>
      </c>
      <c r="D324" s="223">
        <v>876537</v>
      </c>
      <c r="E324" s="223">
        <v>900530</v>
      </c>
      <c r="F324" s="223">
        <v>1756831</v>
      </c>
      <c r="G324" s="223">
        <v>868646</v>
      </c>
      <c r="H324" s="223">
        <v>888185</v>
      </c>
      <c r="I324" s="223">
        <v>1743328</v>
      </c>
      <c r="J324" s="223">
        <v>867712</v>
      </c>
      <c r="K324" s="223">
        <v>875616</v>
      </c>
      <c r="L324" s="223">
        <v>1733645</v>
      </c>
      <c r="M324" s="223">
        <v>866418</v>
      </c>
      <c r="N324" s="223">
        <v>867227</v>
      </c>
      <c r="O324" s="223">
        <v>1735188</v>
      </c>
      <c r="P324" s="223">
        <v>868786</v>
      </c>
      <c r="Q324" s="223">
        <v>866402</v>
      </c>
      <c r="R324" s="223">
        <v>1736247</v>
      </c>
      <c r="S324" s="223">
        <v>869288</v>
      </c>
      <c r="T324" s="223">
        <v>866959</v>
      </c>
      <c r="U324" s="223">
        <v>1726387</v>
      </c>
      <c r="V324" s="223">
        <v>862735</v>
      </c>
      <c r="W324" s="223">
        <v>863652</v>
      </c>
    </row>
    <row r="325" spans="1:23">
      <c r="A325" s="224" t="s">
        <v>296</v>
      </c>
      <c r="B325" s="222" t="s">
        <v>323</v>
      </c>
      <c r="C325" s="223">
        <v>75344</v>
      </c>
      <c r="D325" s="223">
        <v>38752</v>
      </c>
      <c r="E325" s="223">
        <v>36592</v>
      </c>
      <c r="F325" s="223">
        <v>74877</v>
      </c>
      <c r="G325" s="223">
        <v>38307</v>
      </c>
      <c r="H325" s="223">
        <v>36570</v>
      </c>
      <c r="I325" s="223">
        <v>62808</v>
      </c>
      <c r="J325" s="223">
        <v>32123</v>
      </c>
      <c r="K325" s="223">
        <v>30685</v>
      </c>
      <c r="L325" s="223">
        <v>64338</v>
      </c>
      <c r="M325" s="223">
        <v>32856</v>
      </c>
      <c r="N325" s="223">
        <v>31482</v>
      </c>
      <c r="O325" s="223">
        <v>62986</v>
      </c>
      <c r="P325" s="223">
        <v>32114</v>
      </c>
      <c r="Q325" s="223">
        <v>30872</v>
      </c>
      <c r="R325" s="223">
        <v>56893</v>
      </c>
      <c r="S325" s="223">
        <v>29008</v>
      </c>
      <c r="T325" s="223">
        <v>27885</v>
      </c>
      <c r="U325" s="223">
        <v>49622</v>
      </c>
      <c r="V325" s="223">
        <v>25302</v>
      </c>
      <c r="W325" s="223">
        <v>24320</v>
      </c>
    </row>
    <row r="326" spans="1:23">
      <c r="A326" s="224" t="s">
        <v>296</v>
      </c>
      <c r="B326" s="222" t="s">
        <v>324</v>
      </c>
      <c r="C326" s="223">
        <v>88622</v>
      </c>
      <c r="D326" s="223">
        <v>46067</v>
      </c>
      <c r="E326" s="223">
        <v>42555</v>
      </c>
      <c r="F326" s="223">
        <v>73106</v>
      </c>
      <c r="G326" s="223">
        <v>37638</v>
      </c>
      <c r="H326" s="223">
        <v>35468</v>
      </c>
      <c r="I326" s="223">
        <v>71881</v>
      </c>
      <c r="J326" s="223">
        <v>36916</v>
      </c>
      <c r="K326" s="223">
        <v>34965</v>
      </c>
      <c r="L326" s="223">
        <v>63541</v>
      </c>
      <c r="M326" s="223">
        <v>32607</v>
      </c>
      <c r="N326" s="223">
        <v>30934</v>
      </c>
      <c r="O326" s="223">
        <v>64296</v>
      </c>
      <c r="P326" s="223">
        <v>32946</v>
      </c>
      <c r="Q326" s="223">
        <v>31350</v>
      </c>
      <c r="R326" s="223">
        <v>62484</v>
      </c>
      <c r="S326" s="223">
        <v>31965</v>
      </c>
      <c r="T326" s="223">
        <v>30519</v>
      </c>
      <c r="U326" s="223">
        <v>56418</v>
      </c>
      <c r="V326" s="223">
        <v>28861</v>
      </c>
      <c r="W326" s="223">
        <v>27557</v>
      </c>
    </row>
    <row r="327" spans="1:23">
      <c r="A327" s="224" t="s">
        <v>296</v>
      </c>
      <c r="B327" s="222" t="s">
        <v>325</v>
      </c>
      <c r="C327" s="223">
        <v>118964</v>
      </c>
      <c r="D327" s="223">
        <v>62063</v>
      </c>
      <c r="E327" s="223">
        <v>56901</v>
      </c>
      <c r="F327" s="223">
        <v>86762</v>
      </c>
      <c r="G327" s="223">
        <v>45112</v>
      </c>
      <c r="H327" s="223">
        <v>41650</v>
      </c>
      <c r="I327" s="223">
        <v>71682</v>
      </c>
      <c r="J327" s="223">
        <v>36908</v>
      </c>
      <c r="K327" s="223">
        <v>34774</v>
      </c>
      <c r="L327" s="223">
        <v>70407</v>
      </c>
      <c r="M327" s="223">
        <v>36173</v>
      </c>
      <c r="N327" s="223">
        <v>34234</v>
      </c>
      <c r="O327" s="223">
        <v>63999</v>
      </c>
      <c r="P327" s="223">
        <v>32842</v>
      </c>
      <c r="Q327" s="223">
        <v>31157</v>
      </c>
      <c r="R327" s="223">
        <v>64269</v>
      </c>
      <c r="S327" s="223">
        <v>32927</v>
      </c>
      <c r="T327" s="223">
        <v>31342</v>
      </c>
      <c r="U327" s="223">
        <v>62192</v>
      </c>
      <c r="V327" s="223">
        <v>31806</v>
      </c>
      <c r="W327" s="223">
        <v>30386</v>
      </c>
    </row>
    <row r="328" spans="1:23">
      <c r="A328" s="224" t="s">
        <v>296</v>
      </c>
      <c r="B328" s="222" t="s">
        <v>326</v>
      </c>
      <c r="C328" s="223">
        <v>114438</v>
      </c>
      <c r="D328" s="223">
        <v>61560</v>
      </c>
      <c r="E328" s="223">
        <v>52878</v>
      </c>
      <c r="F328" s="223">
        <v>117198</v>
      </c>
      <c r="G328" s="223">
        <v>61509</v>
      </c>
      <c r="H328" s="223">
        <v>55689</v>
      </c>
      <c r="I328" s="223">
        <v>84796</v>
      </c>
      <c r="J328" s="223">
        <v>44202</v>
      </c>
      <c r="K328" s="223">
        <v>40594</v>
      </c>
      <c r="L328" s="223">
        <v>71139</v>
      </c>
      <c r="M328" s="223">
        <v>36738</v>
      </c>
      <c r="N328" s="223">
        <v>34401</v>
      </c>
      <c r="O328" s="223">
        <v>69812</v>
      </c>
      <c r="P328" s="223">
        <v>35984</v>
      </c>
      <c r="Q328" s="223">
        <v>33828</v>
      </c>
      <c r="R328" s="223">
        <v>64774</v>
      </c>
      <c r="S328" s="223">
        <v>33342</v>
      </c>
      <c r="T328" s="223">
        <v>31432</v>
      </c>
      <c r="U328" s="223">
        <v>64628</v>
      </c>
      <c r="V328" s="223">
        <v>33209</v>
      </c>
      <c r="W328" s="223">
        <v>31419</v>
      </c>
    </row>
    <row r="329" spans="1:23">
      <c r="A329" s="224" t="s">
        <v>296</v>
      </c>
      <c r="B329" s="222" t="s">
        <v>327</v>
      </c>
      <c r="C329" s="223">
        <v>81732</v>
      </c>
      <c r="D329" s="223">
        <v>46123</v>
      </c>
      <c r="E329" s="223">
        <v>35609</v>
      </c>
      <c r="F329" s="223">
        <v>106376</v>
      </c>
      <c r="G329" s="223">
        <v>59699</v>
      </c>
      <c r="H329" s="223">
        <v>46677</v>
      </c>
      <c r="I329" s="223">
        <v>107262</v>
      </c>
      <c r="J329" s="223">
        <v>58734</v>
      </c>
      <c r="K329" s="223">
        <v>48528</v>
      </c>
      <c r="L329" s="223">
        <v>78128</v>
      </c>
      <c r="M329" s="223">
        <v>42465</v>
      </c>
      <c r="N329" s="223">
        <v>35663</v>
      </c>
      <c r="O329" s="223">
        <v>67348</v>
      </c>
      <c r="P329" s="223">
        <v>36309</v>
      </c>
      <c r="Q329" s="223">
        <v>31039</v>
      </c>
      <c r="R329" s="223">
        <v>65882</v>
      </c>
      <c r="S329" s="223">
        <v>35505</v>
      </c>
      <c r="T329" s="223">
        <v>30377</v>
      </c>
      <c r="U329" s="223">
        <v>63147</v>
      </c>
      <c r="V329" s="223">
        <v>33916</v>
      </c>
      <c r="W329" s="223">
        <v>29231</v>
      </c>
    </row>
    <row r="330" spans="1:23">
      <c r="A330" s="224" t="s">
        <v>296</v>
      </c>
      <c r="B330" s="222" t="s">
        <v>328</v>
      </c>
      <c r="C330" s="223">
        <v>94473</v>
      </c>
      <c r="D330" s="223">
        <v>50402</v>
      </c>
      <c r="E330" s="223">
        <v>44071</v>
      </c>
      <c r="F330" s="223">
        <v>65695</v>
      </c>
      <c r="G330" s="223">
        <v>37589</v>
      </c>
      <c r="H330" s="223">
        <v>28106</v>
      </c>
      <c r="I330" s="223">
        <v>93531</v>
      </c>
      <c r="J330" s="223">
        <v>51981</v>
      </c>
      <c r="K330" s="223">
        <v>41550</v>
      </c>
      <c r="L330" s="223">
        <v>88418</v>
      </c>
      <c r="M330" s="223">
        <v>48680</v>
      </c>
      <c r="N330" s="223">
        <v>39738</v>
      </c>
      <c r="O330" s="223">
        <v>65416</v>
      </c>
      <c r="P330" s="223">
        <v>35641</v>
      </c>
      <c r="Q330" s="223">
        <v>29775</v>
      </c>
      <c r="R330" s="223">
        <v>57766</v>
      </c>
      <c r="S330" s="223">
        <v>31340</v>
      </c>
      <c r="T330" s="223">
        <v>26426</v>
      </c>
      <c r="U330" s="223">
        <v>56471</v>
      </c>
      <c r="V330" s="223">
        <v>30601</v>
      </c>
      <c r="W330" s="223">
        <v>25870</v>
      </c>
    </row>
    <row r="331" spans="1:23">
      <c r="A331" s="224" t="s">
        <v>296</v>
      </c>
      <c r="B331" s="222" t="s">
        <v>329</v>
      </c>
      <c r="C331" s="223">
        <v>103435</v>
      </c>
      <c r="D331" s="223">
        <v>53563</v>
      </c>
      <c r="E331" s="223">
        <v>49872</v>
      </c>
      <c r="F331" s="223">
        <v>89424</v>
      </c>
      <c r="G331" s="223">
        <v>47306</v>
      </c>
      <c r="H331" s="223">
        <v>42118</v>
      </c>
      <c r="I331" s="223">
        <v>73339</v>
      </c>
      <c r="J331" s="223">
        <v>41191</v>
      </c>
      <c r="K331" s="223">
        <v>32148</v>
      </c>
      <c r="L331" s="223">
        <v>90391</v>
      </c>
      <c r="M331" s="223">
        <v>49720</v>
      </c>
      <c r="N331" s="223">
        <v>40671</v>
      </c>
      <c r="O331" s="223">
        <v>83974</v>
      </c>
      <c r="P331" s="223">
        <v>45933</v>
      </c>
      <c r="Q331" s="223">
        <v>38041</v>
      </c>
      <c r="R331" s="223">
        <v>62959</v>
      </c>
      <c r="S331" s="223">
        <v>34037</v>
      </c>
      <c r="T331" s="223">
        <v>28922</v>
      </c>
      <c r="U331" s="223">
        <v>56248</v>
      </c>
      <c r="V331" s="223">
        <v>30320</v>
      </c>
      <c r="W331" s="223">
        <v>25928</v>
      </c>
    </row>
    <row r="332" spans="1:23">
      <c r="A332" s="224" t="s">
        <v>296</v>
      </c>
      <c r="B332" s="222" t="s">
        <v>330</v>
      </c>
      <c r="C332" s="223">
        <v>124138</v>
      </c>
      <c r="D332" s="223">
        <v>65047</v>
      </c>
      <c r="E332" s="223">
        <v>59091</v>
      </c>
      <c r="F332" s="223">
        <v>103552</v>
      </c>
      <c r="G332" s="223">
        <v>53751</v>
      </c>
      <c r="H332" s="223">
        <v>49801</v>
      </c>
      <c r="I332" s="223">
        <v>93669</v>
      </c>
      <c r="J332" s="223">
        <v>50026</v>
      </c>
      <c r="K332" s="223">
        <v>43643</v>
      </c>
      <c r="L332" s="223">
        <v>78602</v>
      </c>
      <c r="M332" s="223">
        <v>43973</v>
      </c>
      <c r="N332" s="223">
        <v>34629</v>
      </c>
      <c r="O332" s="223">
        <v>92307</v>
      </c>
      <c r="P332" s="223">
        <v>51025</v>
      </c>
      <c r="Q332" s="223">
        <v>41282</v>
      </c>
      <c r="R332" s="223">
        <v>85437</v>
      </c>
      <c r="S332" s="223">
        <v>47025</v>
      </c>
      <c r="T332" s="223">
        <v>38412</v>
      </c>
      <c r="U332" s="223">
        <v>64385</v>
      </c>
      <c r="V332" s="223">
        <v>35008</v>
      </c>
      <c r="W332" s="223">
        <v>29377</v>
      </c>
    </row>
    <row r="333" spans="1:23">
      <c r="A333" s="224" t="s">
        <v>296</v>
      </c>
      <c r="B333" s="222" t="s">
        <v>331</v>
      </c>
      <c r="C333" s="223">
        <v>132694</v>
      </c>
      <c r="D333" s="223">
        <v>70860</v>
      </c>
      <c r="E333" s="223">
        <v>61834</v>
      </c>
      <c r="F333" s="223">
        <v>125812</v>
      </c>
      <c r="G333" s="223">
        <v>66297</v>
      </c>
      <c r="H333" s="223">
        <v>59515</v>
      </c>
      <c r="I333" s="223">
        <v>106455</v>
      </c>
      <c r="J333" s="223">
        <v>56044</v>
      </c>
      <c r="K333" s="223">
        <v>50411</v>
      </c>
      <c r="L333" s="223">
        <v>98195</v>
      </c>
      <c r="M333" s="223">
        <v>53013</v>
      </c>
      <c r="N333" s="223">
        <v>45182</v>
      </c>
      <c r="O333" s="223">
        <v>83328</v>
      </c>
      <c r="P333" s="223">
        <v>46864</v>
      </c>
      <c r="Q333" s="223">
        <v>36464</v>
      </c>
      <c r="R333" s="223">
        <v>95834</v>
      </c>
      <c r="S333" s="223">
        <v>53529</v>
      </c>
      <c r="T333" s="223">
        <v>42305</v>
      </c>
      <c r="U333" s="223">
        <v>88624</v>
      </c>
      <c r="V333" s="223">
        <v>49320</v>
      </c>
      <c r="W333" s="223">
        <v>39304</v>
      </c>
    </row>
    <row r="334" spans="1:23">
      <c r="A334" s="224" t="s">
        <v>296</v>
      </c>
      <c r="B334" s="222" t="s">
        <v>332</v>
      </c>
      <c r="C334" s="223">
        <v>139044</v>
      </c>
      <c r="D334" s="223">
        <v>72501</v>
      </c>
      <c r="E334" s="223">
        <v>66543</v>
      </c>
      <c r="F334" s="223">
        <v>135960</v>
      </c>
      <c r="G334" s="223">
        <v>72392</v>
      </c>
      <c r="H334" s="223">
        <v>63568</v>
      </c>
      <c r="I334" s="223">
        <v>129880</v>
      </c>
      <c r="J334" s="223">
        <v>68754</v>
      </c>
      <c r="K334" s="223">
        <v>61126</v>
      </c>
      <c r="L334" s="223">
        <v>111854</v>
      </c>
      <c r="M334" s="223">
        <v>59232</v>
      </c>
      <c r="N334" s="223">
        <v>52622</v>
      </c>
      <c r="O334" s="223">
        <v>104580</v>
      </c>
      <c r="P334" s="223">
        <v>56654</v>
      </c>
      <c r="Q334" s="223">
        <v>47926</v>
      </c>
      <c r="R334" s="223">
        <v>89395</v>
      </c>
      <c r="S334" s="223">
        <v>50314</v>
      </c>
      <c r="T334" s="223">
        <v>39081</v>
      </c>
      <c r="U334" s="223">
        <v>101618</v>
      </c>
      <c r="V334" s="223">
        <v>57038</v>
      </c>
      <c r="W334" s="223">
        <v>44580</v>
      </c>
    </row>
    <row r="335" spans="1:23">
      <c r="A335" s="224" t="s">
        <v>296</v>
      </c>
      <c r="B335" s="222" t="s">
        <v>333</v>
      </c>
      <c r="C335" s="223">
        <v>134637</v>
      </c>
      <c r="D335" s="223">
        <v>68734</v>
      </c>
      <c r="E335" s="223">
        <v>65903</v>
      </c>
      <c r="F335" s="223">
        <v>143176</v>
      </c>
      <c r="G335" s="223">
        <v>74268</v>
      </c>
      <c r="H335" s="223">
        <v>68908</v>
      </c>
      <c r="I335" s="223">
        <v>141123</v>
      </c>
      <c r="J335" s="223">
        <v>74495</v>
      </c>
      <c r="K335" s="223">
        <v>66628</v>
      </c>
      <c r="L335" s="223">
        <v>136596</v>
      </c>
      <c r="M335" s="223">
        <v>71813</v>
      </c>
      <c r="N335" s="223">
        <v>64783</v>
      </c>
      <c r="O335" s="223">
        <v>119151</v>
      </c>
      <c r="P335" s="223">
        <v>62681</v>
      </c>
      <c r="Q335" s="223">
        <v>56470</v>
      </c>
      <c r="R335" s="223">
        <v>112462</v>
      </c>
      <c r="S335" s="223">
        <v>60401</v>
      </c>
      <c r="T335" s="223">
        <v>52061</v>
      </c>
      <c r="U335" s="223">
        <v>96635</v>
      </c>
      <c r="V335" s="223">
        <v>53851</v>
      </c>
      <c r="W335" s="223">
        <v>42784</v>
      </c>
    </row>
    <row r="336" spans="1:23">
      <c r="A336" s="224" t="s">
        <v>296</v>
      </c>
      <c r="B336" s="222" t="s">
        <v>334</v>
      </c>
      <c r="C336" s="223">
        <v>108640</v>
      </c>
      <c r="D336" s="223">
        <v>53601</v>
      </c>
      <c r="E336" s="223">
        <v>55039</v>
      </c>
      <c r="F336" s="223">
        <v>138430</v>
      </c>
      <c r="G336" s="223">
        <v>70134</v>
      </c>
      <c r="H336" s="223">
        <v>68296</v>
      </c>
      <c r="I336" s="223">
        <v>148815</v>
      </c>
      <c r="J336" s="223">
        <v>76687</v>
      </c>
      <c r="K336" s="223">
        <v>72128</v>
      </c>
      <c r="L336" s="223">
        <v>147770</v>
      </c>
      <c r="M336" s="223">
        <v>77038</v>
      </c>
      <c r="N336" s="223">
        <v>70732</v>
      </c>
      <c r="O336" s="223">
        <v>144468</v>
      </c>
      <c r="P336" s="223">
        <v>75165</v>
      </c>
      <c r="Q336" s="223">
        <v>69303</v>
      </c>
      <c r="R336" s="223">
        <v>127302</v>
      </c>
      <c r="S336" s="223">
        <v>66283</v>
      </c>
      <c r="T336" s="223">
        <v>61019</v>
      </c>
      <c r="U336" s="223">
        <v>121042</v>
      </c>
      <c r="V336" s="223">
        <v>64260</v>
      </c>
      <c r="W336" s="223">
        <v>56782</v>
      </c>
    </row>
    <row r="337" spans="1:23">
      <c r="A337" s="224" t="s">
        <v>296</v>
      </c>
      <c r="B337" s="222" t="s">
        <v>335</v>
      </c>
      <c r="C337" s="223">
        <v>104558</v>
      </c>
      <c r="D337" s="223">
        <v>50047</v>
      </c>
      <c r="E337" s="223">
        <v>54511</v>
      </c>
      <c r="F337" s="223">
        <v>109198</v>
      </c>
      <c r="G337" s="223">
        <v>53250</v>
      </c>
      <c r="H337" s="223">
        <v>55948</v>
      </c>
      <c r="I337" s="223">
        <v>142693</v>
      </c>
      <c r="J337" s="223">
        <v>71591</v>
      </c>
      <c r="K337" s="223">
        <v>71102</v>
      </c>
      <c r="L337" s="223">
        <v>154918</v>
      </c>
      <c r="M337" s="223">
        <v>79050</v>
      </c>
      <c r="N337" s="223">
        <v>75868</v>
      </c>
      <c r="O337" s="223">
        <v>154763</v>
      </c>
      <c r="P337" s="223">
        <v>79623</v>
      </c>
      <c r="Q337" s="223">
        <v>75140</v>
      </c>
      <c r="R337" s="223">
        <v>152612</v>
      </c>
      <c r="S337" s="223">
        <v>78559</v>
      </c>
      <c r="T337" s="223">
        <v>74053</v>
      </c>
      <c r="U337" s="223">
        <v>135606</v>
      </c>
      <c r="V337" s="223">
        <v>69894</v>
      </c>
      <c r="W337" s="223">
        <v>65712</v>
      </c>
    </row>
    <row r="338" spans="1:23">
      <c r="A338" s="224" t="s">
        <v>296</v>
      </c>
      <c r="B338" s="222" t="s">
        <v>336</v>
      </c>
      <c r="C338" s="223">
        <v>101500</v>
      </c>
      <c r="D338" s="223">
        <v>44508</v>
      </c>
      <c r="E338" s="223">
        <v>56992</v>
      </c>
      <c r="F338" s="223">
        <v>101868</v>
      </c>
      <c r="G338" s="223">
        <v>47560</v>
      </c>
      <c r="H338" s="223">
        <v>54308</v>
      </c>
      <c r="I338" s="223">
        <v>109860</v>
      </c>
      <c r="J338" s="223">
        <v>52442</v>
      </c>
      <c r="K338" s="223">
        <v>57418</v>
      </c>
      <c r="L338" s="223">
        <v>146654</v>
      </c>
      <c r="M338" s="223">
        <v>71966</v>
      </c>
      <c r="N338" s="223">
        <v>74688</v>
      </c>
      <c r="O338" s="223">
        <v>160571</v>
      </c>
      <c r="P338" s="223">
        <v>80203</v>
      </c>
      <c r="Q338" s="223">
        <v>80368</v>
      </c>
      <c r="R338" s="223">
        <v>161338</v>
      </c>
      <c r="S338" s="223">
        <v>81148</v>
      </c>
      <c r="T338" s="223">
        <v>80190</v>
      </c>
      <c r="U338" s="223">
        <v>160221</v>
      </c>
      <c r="V338" s="223">
        <v>80842</v>
      </c>
      <c r="W338" s="223">
        <v>79379</v>
      </c>
    </row>
    <row r="339" spans="1:23">
      <c r="A339" s="224" t="s">
        <v>296</v>
      </c>
      <c r="B339" s="222" t="s">
        <v>337</v>
      </c>
      <c r="C339" s="223">
        <v>103031</v>
      </c>
      <c r="D339" s="223">
        <v>42558</v>
      </c>
      <c r="E339" s="223">
        <v>60473</v>
      </c>
      <c r="F339" s="223">
        <v>94866</v>
      </c>
      <c r="G339" s="223">
        <v>39786</v>
      </c>
      <c r="H339" s="223">
        <v>55080</v>
      </c>
      <c r="I339" s="223">
        <v>98364</v>
      </c>
      <c r="J339" s="223">
        <v>43954</v>
      </c>
      <c r="K339" s="223">
        <v>54410</v>
      </c>
      <c r="L339" s="223">
        <v>108721</v>
      </c>
      <c r="M339" s="223">
        <v>49749</v>
      </c>
      <c r="N339" s="223">
        <v>58972</v>
      </c>
      <c r="O339" s="223">
        <v>147861</v>
      </c>
      <c r="P339" s="223">
        <v>69623</v>
      </c>
      <c r="Q339" s="223">
        <v>78238</v>
      </c>
      <c r="R339" s="223">
        <v>163324</v>
      </c>
      <c r="S339" s="223">
        <v>78448</v>
      </c>
      <c r="T339" s="223">
        <v>84876</v>
      </c>
      <c r="U339" s="223">
        <v>165227</v>
      </c>
      <c r="V339" s="223">
        <v>79961</v>
      </c>
      <c r="W339" s="223">
        <v>85266</v>
      </c>
    </row>
    <row r="340" spans="1:23">
      <c r="A340" s="224" t="s">
        <v>296</v>
      </c>
      <c r="B340" s="222" t="s">
        <v>338</v>
      </c>
      <c r="C340" s="223">
        <v>79649</v>
      </c>
      <c r="D340" s="223">
        <v>29097</v>
      </c>
      <c r="E340" s="223">
        <v>50552</v>
      </c>
      <c r="F340" s="223">
        <v>89242</v>
      </c>
      <c r="G340" s="223">
        <v>34183</v>
      </c>
      <c r="H340" s="223">
        <v>55059</v>
      </c>
      <c r="I340" s="223">
        <v>84660</v>
      </c>
      <c r="J340" s="223">
        <v>33197</v>
      </c>
      <c r="K340" s="223">
        <v>51463</v>
      </c>
      <c r="L340" s="223">
        <v>90876</v>
      </c>
      <c r="M340" s="223">
        <v>38029</v>
      </c>
      <c r="N340" s="223">
        <v>52847</v>
      </c>
      <c r="O340" s="223">
        <v>103183</v>
      </c>
      <c r="P340" s="223">
        <v>44330</v>
      </c>
      <c r="Q340" s="223">
        <v>58853</v>
      </c>
      <c r="R340" s="223">
        <v>143046</v>
      </c>
      <c r="S340" s="223">
        <v>63419</v>
      </c>
      <c r="T340" s="223">
        <v>79627</v>
      </c>
      <c r="U340" s="223">
        <v>159512</v>
      </c>
      <c r="V340" s="223">
        <v>72425</v>
      </c>
      <c r="W340" s="223">
        <v>87087</v>
      </c>
    </row>
    <row r="341" spans="1:23">
      <c r="A341" s="224" t="s">
        <v>296</v>
      </c>
      <c r="B341" s="222" t="s">
        <v>339</v>
      </c>
      <c r="C341" s="223">
        <v>44479</v>
      </c>
      <c r="D341" s="223">
        <v>14297</v>
      </c>
      <c r="E341" s="223">
        <v>30182</v>
      </c>
      <c r="F341" s="223">
        <v>61176</v>
      </c>
      <c r="G341" s="223">
        <v>19921</v>
      </c>
      <c r="H341" s="223">
        <v>41255</v>
      </c>
      <c r="I341" s="223">
        <v>69153</v>
      </c>
      <c r="J341" s="223">
        <v>24212</v>
      </c>
      <c r="K341" s="223">
        <v>44941</v>
      </c>
      <c r="L341" s="223">
        <v>67733</v>
      </c>
      <c r="M341" s="223">
        <v>24453</v>
      </c>
      <c r="N341" s="223">
        <v>43280</v>
      </c>
      <c r="O341" s="223">
        <v>75665</v>
      </c>
      <c r="P341" s="223">
        <v>29289</v>
      </c>
      <c r="Q341" s="223">
        <v>46376</v>
      </c>
      <c r="R341" s="223">
        <v>88687</v>
      </c>
      <c r="S341" s="223">
        <v>35436</v>
      </c>
      <c r="T341" s="223">
        <v>53251</v>
      </c>
      <c r="U341" s="223">
        <v>125649</v>
      </c>
      <c r="V341" s="223">
        <v>52052</v>
      </c>
      <c r="W341" s="223">
        <v>73597</v>
      </c>
    </row>
    <row r="342" spans="1:23">
      <c r="A342" s="224" t="s">
        <v>296</v>
      </c>
      <c r="B342" s="222" t="s">
        <v>340</v>
      </c>
      <c r="C342" s="223">
        <v>20475</v>
      </c>
      <c r="D342" s="223">
        <v>5431</v>
      </c>
      <c r="E342" s="223">
        <v>15044</v>
      </c>
      <c r="F342" s="223">
        <v>28138</v>
      </c>
      <c r="G342" s="223">
        <v>7546</v>
      </c>
      <c r="H342" s="223">
        <v>20592</v>
      </c>
      <c r="I342" s="223">
        <v>37611</v>
      </c>
      <c r="J342" s="223">
        <v>10828</v>
      </c>
      <c r="K342" s="223">
        <v>26783</v>
      </c>
      <c r="L342" s="223">
        <v>44125</v>
      </c>
      <c r="M342" s="223">
        <v>13756</v>
      </c>
      <c r="N342" s="223">
        <v>30369</v>
      </c>
      <c r="O342" s="223">
        <v>44774</v>
      </c>
      <c r="P342" s="223">
        <v>14546</v>
      </c>
      <c r="Q342" s="223">
        <v>30228</v>
      </c>
      <c r="R342" s="223">
        <v>52338</v>
      </c>
      <c r="S342" s="223">
        <v>18395</v>
      </c>
      <c r="T342" s="223">
        <v>33943</v>
      </c>
      <c r="U342" s="223">
        <v>63781</v>
      </c>
      <c r="V342" s="223">
        <v>23314</v>
      </c>
      <c r="W342" s="223">
        <v>40467</v>
      </c>
    </row>
    <row r="343" spans="1:23">
      <c r="A343" s="224" t="s">
        <v>296</v>
      </c>
      <c r="B343" s="222" t="s">
        <v>341</v>
      </c>
      <c r="C343" s="223">
        <v>5785</v>
      </c>
      <c r="D343" s="223">
        <v>1137</v>
      </c>
      <c r="E343" s="223">
        <v>4648</v>
      </c>
      <c r="F343" s="223">
        <v>9798</v>
      </c>
      <c r="G343" s="223">
        <v>2076</v>
      </c>
      <c r="H343" s="223">
        <v>7722</v>
      </c>
      <c r="I343" s="223">
        <v>12653</v>
      </c>
      <c r="J343" s="223">
        <v>2871</v>
      </c>
      <c r="K343" s="223">
        <v>9782</v>
      </c>
      <c r="L343" s="223">
        <v>17178</v>
      </c>
      <c r="M343" s="223">
        <v>4306</v>
      </c>
      <c r="N343" s="223">
        <v>12872</v>
      </c>
      <c r="O343" s="223">
        <v>21126</v>
      </c>
      <c r="P343" s="223">
        <v>5767</v>
      </c>
      <c r="Q343" s="223">
        <v>15359</v>
      </c>
      <c r="R343" s="223">
        <v>22227</v>
      </c>
      <c r="S343" s="223">
        <v>6427</v>
      </c>
      <c r="T343" s="223">
        <v>15800</v>
      </c>
      <c r="U343" s="223">
        <v>27330</v>
      </c>
      <c r="V343" s="223">
        <v>8623</v>
      </c>
      <c r="W343" s="223">
        <v>18707</v>
      </c>
    </row>
    <row r="344" spans="1:23">
      <c r="A344" s="224" t="s">
        <v>296</v>
      </c>
      <c r="B344" s="222" t="s">
        <v>342</v>
      </c>
      <c r="C344" s="223">
        <v>1429</v>
      </c>
      <c r="D344" s="223">
        <v>189</v>
      </c>
      <c r="E344" s="223">
        <v>1240</v>
      </c>
      <c r="F344" s="223">
        <v>2177</v>
      </c>
      <c r="G344" s="223">
        <v>322</v>
      </c>
      <c r="H344" s="223">
        <v>1855</v>
      </c>
      <c r="I344" s="223">
        <v>3093</v>
      </c>
      <c r="J344" s="223">
        <v>556</v>
      </c>
      <c r="K344" s="223">
        <v>2537</v>
      </c>
      <c r="L344" s="223">
        <v>4061</v>
      </c>
      <c r="M344" s="223">
        <v>801</v>
      </c>
      <c r="N344" s="223">
        <v>3260</v>
      </c>
      <c r="O344" s="223">
        <v>5580</v>
      </c>
      <c r="P344" s="223">
        <v>1247</v>
      </c>
      <c r="Q344" s="223">
        <v>4333</v>
      </c>
      <c r="R344" s="223">
        <v>7218</v>
      </c>
      <c r="S344" s="223">
        <v>1780</v>
      </c>
      <c r="T344" s="223">
        <v>5438</v>
      </c>
      <c r="U344" s="223">
        <v>8031</v>
      </c>
      <c r="V344" s="223">
        <v>2132</v>
      </c>
      <c r="W344" s="223">
        <v>5899</v>
      </c>
    </row>
    <row r="345" spans="1:23">
      <c r="A345" s="224" t="s">
        <v>296</v>
      </c>
      <c r="B345" s="222" t="s">
        <v>343</v>
      </c>
      <c r="C345" s="223">
        <v>1253</v>
      </c>
      <c r="D345" s="223">
        <v>169</v>
      </c>
      <c r="E345" s="223">
        <v>1084</v>
      </c>
      <c r="F345" s="223" t="s">
        <v>305</v>
      </c>
      <c r="G345" s="223" t="s">
        <v>305</v>
      </c>
      <c r="H345" s="223" t="s">
        <v>305</v>
      </c>
      <c r="I345" s="223" t="s">
        <v>305</v>
      </c>
      <c r="J345" s="223" t="s">
        <v>305</v>
      </c>
      <c r="K345" s="223" t="s">
        <v>305</v>
      </c>
      <c r="L345" s="223" t="s">
        <v>305</v>
      </c>
      <c r="M345" s="223" t="s">
        <v>305</v>
      </c>
      <c r="N345" s="223" t="s">
        <v>305</v>
      </c>
      <c r="O345" s="223" t="s">
        <v>305</v>
      </c>
      <c r="P345" s="223" t="s">
        <v>305</v>
      </c>
      <c r="Q345" s="223" t="s">
        <v>305</v>
      </c>
      <c r="R345" s="223" t="s">
        <v>305</v>
      </c>
      <c r="S345" s="223" t="s">
        <v>305</v>
      </c>
      <c r="T345" s="223" t="s">
        <v>305</v>
      </c>
      <c r="U345" s="223" t="s">
        <v>305</v>
      </c>
      <c r="V345" s="223" t="s">
        <v>305</v>
      </c>
      <c r="W345" s="223" t="s">
        <v>305</v>
      </c>
    </row>
    <row r="346" spans="1:23">
      <c r="A346" s="224" t="s">
        <v>296</v>
      </c>
      <c r="B346" s="222" t="s">
        <v>344</v>
      </c>
      <c r="C346" s="223">
        <v>176</v>
      </c>
      <c r="D346" s="223">
        <v>20</v>
      </c>
      <c r="E346" s="223">
        <v>156</v>
      </c>
      <c r="F346" s="223">
        <v>256</v>
      </c>
      <c r="G346" s="223">
        <v>28</v>
      </c>
      <c r="H346" s="223">
        <v>228</v>
      </c>
      <c r="I346" s="223">
        <v>313</v>
      </c>
      <c r="J346" s="223">
        <v>46</v>
      </c>
      <c r="K346" s="223">
        <v>267</v>
      </c>
      <c r="L346" s="223">
        <v>411</v>
      </c>
      <c r="M346" s="223">
        <v>78</v>
      </c>
      <c r="N346" s="223">
        <v>333</v>
      </c>
      <c r="O346" s="223">
        <v>552</v>
      </c>
      <c r="P346" s="223">
        <v>118</v>
      </c>
      <c r="Q346" s="223">
        <v>434</v>
      </c>
      <c r="R346" s="223">
        <v>752</v>
      </c>
      <c r="S346" s="223">
        <v>190</v>
      </c>
      <c r="T346" s="223">
        <v>562</v>
      </c>
      <c r="U346" s="223">
        <v>1007</v>
      </c>
      <c r="V346" s="223">
        <v>277</v>
      </c>
      <c r="W346" s="223">
        <v>730</v>
      </c>
    </row>
    <row r="347" spans="1:23">
      <c r="A347" s="222" t="s">
        <v>312</v>
      </c>
      <c r="B347" s="222" t="s">
        <v>322</v>
      </c>
      <c r="C347" s="223">
        <v>2627778</v>
      </c>
      <c r="D347" s="223">
        <v>1315038</v>
      </c>
      <c r="E347" s="223">
        <v>1312740</v>
      </c>
      <c r="F347" s="223">
        <v>2641879</v>
      </c>
      <c r="G347" s="223">
        <v>1323833</v>
      </c>
      <c r="H347" s="223">
        <v>1318046</v>
      </c>
      <c r="I347" s="223">
        <v>2645209</v>
      </c>
      <c r="J347" s="223">
        <v>1326069</v>
      </c>
      <c r="K347" s="223">
        <v>1319140</v>
      </c>
      <c r="L347" s="223">
        <v>2650090</v>
      </c>
      <c r="M347" s="223">
        <v>1329179</v>
      </c>
      <c r="N347" s="223">
        <v>1320911</v>
      </c>
      <c r="O347" s="223">
        <v>2654018</v>
      </c>
      <c r="P347" s="223">
        <v>1330522</v>
      </c>
      <c r="Q347" s="223">
        <v>1323496</v>
      </c>
      <c r="R347" s="223">
        <v>2645022</v>
      </c>
      <c r="S347" s="223">
        <v>1324400</v>
      </c>
      <c r="T347" s="223">
        <v>1320622</v>
      </c>
      <c r="U347" s="223">
        <v>2612745</v>
      </c>
      <c r="V347" s="223">
        <v>1305070</v>
      </c>
      <c r="W347" s="223">
        <v>1307675</v>
      </c>
    </row>
    <row r="348" spans="1:23">
      <c r="A348" s="224" t="s">
        <v>296</v>
      </c>
      <c r="B348" s="222" t="s">
        <v>323</v>
      </c>
      <c r="C348" s="223">
        <v>111163</v>
      </c>
      <c r="D348" s="223">
        <v>57462</v>
      </c>
      <c r="E348" s="223">
        <v>53701</v>
      </c>
      <c r="F348" s="223">
        <v>111792</v>
      </c>
      <c r="G348" s="223">
        <v>58121</v>
      </c>
      <c r="H348" s="223">
        <v>53671</v>
      </c>
      <c r="I348" s="223">
        <v>99650</v>
      </c>
      <c r="J348" s="223">
        <v>51549</v>
      </c>
      <c r="K348" s="223">
        <v>48101</v>
      </c>
      <c r="L348" s="223">
        <v>97549</v>
      </c>
      <c r="M348" s="223">
        <v>50386</v>
      </c>
      <c r="N348" s="223">
        <v>47163</v>
      </c>
      <c r="O348" s="223">
        <v>92809</v>
      </c>
      <c r="P348" s="223">
        <v>47861</v>
      </c>
      <c r="Q348" s="223">
        <v>44948</v>
      </c>
      <c r="R348" s="223">
        <v>83182</v>
      </c>
      <c r="S348" s="223">
        <v>42896</v>
      </c>
      <c r="T348" s="223">
        <v>40286</v>
      </c>
      <c r="U348" s="223">
        <v>72411</v>
      </c>
      <c r="V348" s="223">
        <v>37342</v>
      </c>
      <c r="W348" s="223">
        <v>35069</v>
      </c>
    </row>
    <row r="349" spans="1:23">
      <c r="A349" s="224" t="s">
        <v>296</v>
      </c>
      <c r="B349" s="222" t="s">
        <v>324</v>
      </c>
      <c r="C349" s="223">
        <v>122259</v>
      </c>
      <c r="D349" s="223">
        <v>64171</v>
      </c>
      <c r="E349" s="223">
        <v>58088</v>
      </c>
      <c r="F349" s="223">
        <v>106477</v>
      </c>
      <c r="G349" s="223">
        <v>55157</v>
      </c>
      <c r="H349" s="223">
        <v>51320</v>
      </c>
      <c r="I349" s="223">
        <v>106570</v>
      </c>
      <c r="J349" s="223">
        <v>55473</v>
      </c>
      <c r="K349" s="223">
        <v>51097</v>
      </c>
      <c r="L349" s="223">
        <v>96949</v>
      </c>
      <c r="M349" s="223">
        <v>50187</v>
      </c>
      <c r="N349" s="223">
        <v>46762</v>
      </c>
      <c r="O349" s="223">
        <v>94939</v>
      </c>
      <c r="P349" s="223">
        <v>49071</v>
      </c>
      <c r="Q349" s="223">
        <v>45868</v>
      </c>
      <c r="R349" s="223">
        <v>90388</v>
      </c>
      <c r="S349" s="223">
        <v>46640</v>
      </c>
      <c r="T349" s="223">
        <v>43748</v>
      </c>
      <c r="U349" s="223">
        <v>81114</v>
      </c>
      <c r="V349" s="223">
        <v>41858</v>
      </c>
      <c r="W349" s="223">
        <v>39256</v>
      </c>
    </row>
    <row r="350" spans="1:23">
      <c r="A350" s="224" t="s">
        <v>296</v>
      </c>
      <c r="B350" s="222" t="s">
        <v>325</v>
      </c>
      <c r="C350" s="223">
        <v>158172</v>
      </c>
      <c r="D350" s="223">
        <v>83877</v>
      </c>
      <c r="E350" s="223">
        <v>74295</v>
      </c>
      <c r="F350" s="223">
        <v>118553</v>
      </c>
      <c r="G350" s="223">
        <v>62175</v>
      </c>
      <c r="H350" s="223">
        <v>56378</v>
      </c>
      <c r="I350" s="223">
        <v>102799</v>
      </c>
      <c r="J350" s="223">
        <v>53319</v>
      </c>
      <c r="K350" s="223">
        <v>49480</v>
      </c>
      <c r="L350" s="223">
        <v>102682</v>
      </c>
      <c r="M350" s="223">
        <v>53480</v>
      </c>
      <c r="N350" s="223">
        <v>49202</v>
      </c>
      <c r="O350" s="223">
        <v>94440</v>
      </c>
      <c r="P350" s="223">
        <v>48906</v>
      </c>
      <c r="Q350" s="223">
        <v>45534</v>
      </c>
      <c r="R350" s="223">
        <v>92419</v>
      </c>
      <c r="S350" s="223">
        <v>47781</v>
      </c>
      <c r="T350" s="223">
        <v>44638</v>
      </c>
      <c r="U350" s="223">
        <v>87979</v>
      </c>
      <c r="V350" s="223">
        <v>45404</v>
      </c>
      <c r="W350" s="223">
        <v>42575</v>
      </c>
    </row>
    <row r="351" spans="1:23">
      <c r="A351" s="224" t="s">
        <v>296</v>
      </c>
      <c r="B351" s="222" t="s">
        <v>326</v>
      </c>
      <c r="C351" s="223">
        <v>177058</v>
      </c>
      <c r="D351" s="223">
        <v>96961</v>
      </c>
      <c r="E351" s="223">
        <v>80097</v>
      </c>
      <c r="F351" s="223">
        <v>157032</v>
      </c>
      <c r="G351" s="223">
        <v>83492</v>
      </c>
      <c r="H351" s="223">
        <v>73540</v>
      </c>
      <c r="I351" s="223">
        <v>116868</v>
      </c>
      <c r="J351" s="223">
        <v>61257</v>
      </c>
      <c r="K351" s="223">
        <v>55611</v>
      </c>
      <c r="L351" s="223">
        <v>101641</v>
      </c>
      <c r="M351" s="223">
        <v>52710</v>
      </c>
      <c r="N351" s="223">
        <v>48931</v>
      </c>
      <c r="O351" s="223">
        <v>101394</v>
      </c>
      <c r="P351" s="223">
        <v>52761</v>
      </c>
      <c r="Q351" s="223">
        <v>48633</v>
      </c>
      <c r="R351" s="223">
        <v>94018</v>
      </c>
      <c r="S351" s="223">
        <v>48650</v>
      </c>
      <c r="T351" s="223">
        <v>45368</v>
      </c>
      <c r="U351" s="223">
        <v>91861</v>
      </c>
      <c r="V351" s="223">
        <v>47463</v>
      </c>
      <c r="W351" s="223">
        <v>44398</v>
      </c>
    </row>
    <row r="352" spans="1:23">
      <c r="A352" s="224" t="s">
        <v>296</v>
      </c>
      <c r="B352" s="222" t="s">
        <v>327</v>
      </c>
      <c r="C352" s="223">
        <v>161369</v>
      </c>
      <c r="D352" s="223">
        <v>90866</v>
      </c>
      <c r="E352" s="223">
        <v>70503</v>
      </c>
      <c r="F352" s="223">
        <v>176372</v>
      </c>
      <c r="G352" s="223">
        <v>99137</v>
      </c>
      <c r="H352" s="223">
        <v>77235</v>
      </c>
      <c r="I352" s="223">
        <v>156101</v>
      </c>
      <c r="J352" s="223">
        <v>85498</v>
      </c>
      <c r="K352" s="223">
        <v>70603</v>
      </c>
      <c r="L352" s="223">
        <v>116310</v>
      </c>
      <c r="M352" s="223">
        <v>62979</v>
      </c>
      <c r="N352" s="223">
        <v>53331</v>
      </c>
      <c r="O352" s="223">
        <v>102442</v>
      </c>
      <c r="P352" s="223">
        <v>54843</v>
      </c>
      <c r="Q352" s="223">
        <v>47599</v>
      </c>
      <c r="R352" s="223">
        <v>101956</v>
      </c>
      <c r="S352" s="223">
        <v>54812</v>
      </c>
      <c r="T352" s="223">
        <v>47144</v>
      </c>
      <c r="U352" s="223">
        <v>96316</v>
      </c>
      <c r="V352" s="223">
        <v>51462</v>
      </c>
      <c r="W352" s="223">
        <v>44854</v>
      </c>
    </row>
    <row r="353" spans="1:23">
      <c r="A353" s="224" t="s">
        <v>296</v>
      </c>
      <c r="B353" s="222" t="s">
        <v>328</v>
      </c>
      <c r="C353" s="223">
        <v>172733</v>
      </c>
      <c r="D353" s="223">
        <v>93118</v>
      </c>
      <c r="E353" s="223">
        <v>79615</v>
      </c>
      <c r="F353" s="223">
        <v>144505</v>
      </c>
      <c r="G353" s="223">
        <v>82716</v>
      </c>
      <c r="H353" s="223">
        <v>61789</v>
      </c>
      <c r="I353" s="223">
        <v>160374</v>
      </c>
      <c r="J353" s="223">
        <v>91529</v>
      </c>
      <c r="K353" s="223">
        <v>68845</v>
      </c>
      <c r="L353" s="223">
        <v>143950</v>
      </c>
      <c r="M353" s="223">
        <v>80378</v>
      </c>
      <c r="N353" s="223">
        <v>63572</v>
      </c>
      <c r="O353" s="223">
        <v>107802</v>
      </c>
      <c r="P353" s="223">
        <v>59462</v>
      </c>
      <c r="Q353" s="223">
        <v>48340</v>
      </c>
      <c r="R353" s="223">
        <v>96069</v>
      </c>
      <c r="S353" s="223">
        <v>52588</v>
      </c>
      <c r="T353" s="223">
        <v>43481</v>
      </c>
      <c r="U353" s="223">
        <v>95103</v>
      </c>
      <c r="V353" s="223">
        <v>52195</v>
      </c>
      <c r="W353" s="223">
        <v>42908</v>
      </c>
    </row>
    <row r="354" spans="1:23">
      <c r="A354" s="224" t="s">
        <v>296</v>
      </c>
      <c r="B354" s="222" t="s">
        <v>329</v>
      </c>
      <c r="C354" s="223">
        <v>175309</v>
      </c>
      <c r="D354" s="223">
        <v>91669</v>
      </c>
      <c r="E354" s="223">
        <v>83640</v>
      </c>
      <c r="F354" s="223">
        <v>165759</v>
      </c>
      <c r="G354" s="223">
        <v>89235</v>
      </c>
      <c r="H354" s="223">
        <v>76524</v>
      </c>
      <c r="I354" s="223">
        <v>140001</v>
      </c>
      <c r="J354" s="223">
        <v>78691</v>
      </c>
      <c r="K354" s="223">
        <v>61310</v>
      </c>
      <c r="L354" s="223">
        <v>153710</v>
      </c>
      <c r="M354" s="223">
        <v>86742</v>
      </c>
      <c r="N354" s="223">
        <v>66968</v>
      </c>
      <c r="O354" s="223">
        <v>139163</v>
      </c>
      <c r="P354" s="223">
        <v>77040</v>
      </c>
      <c r="Q354" s="223">
        <v>62123</v>
      </c>
      <c r="R354" s="223">
        <v>104875</v>
      </c>
      <c r="S354" s="223">
        <v>57341</v>
      </c>
      <c r="T354" s="223">
        <v>47534</v>
      </c>
      <c r="U354" s="223">
        <v>94117</v>
      </c>
      <c r="V354" s="223">
        <v>51115</v>
      </c>
      <c r="W354" s="223">
        <v>43002</v>
      </c>
    </row>
    <row r="355" spans="1:23">
      <c r="A355" s="224" t="s">
        <v>296</v>
      </c>
      <c r="B355" s="222" t="s">
        <v>330</v>
      </c>
      <c r="C355" s="223">
        <v>196821</v>
      </c>
      <c r="D355" s="223">
        <v>102113</v>
      </c>
      <c r="E355" s="223">
        <v>94708</v>
      </c>
      <c r="F355" s="223">
        <v>172414</v>
      </c>
      <c r="G355" s="223">
        <v>90423</v>
      </c>
      <c r="H355" s="223">
        <v>81991</v>
      </c>
      <c r="I355" s="223">
        <v>162896</v>
      </c>
      <c r="J355" s="223">
        <v>87428</v>
      </c>
      <c r="K355" s="223">
        <v>75468</v>
      </c>
      <c r="L355" s="223">
        <v>138264</v>
      </c>
      <c r="M355" s="223">
        <v>77179</v>
      </c>
      <c r="N355" s="223">
        <v>61085</v>
      </c>
      <c r="O355" s="223">
        <v>151248</v>
      </c>
      <c r="P355" s="223">
        <v>85014</v>
      </c>
      <c r="Q355" s="223">
        <v>66234</v>
      </c>
      <c r="R355" s="223">
        <v>137400</v>
      </c>
      <c r="S355" s="223">
        <v>75923</v>
      </c>
      <c r="T355" s="223">
        <v>61477</v>
      </c>
      <c r="U355" s="223">
        <v>103916</v>
      </c>
      <c r="V355" s="223">
        <v>56724</v>
      </c>
      <c r="W355" s="223">
        <v>47192</v>
      </c>
    </row>
    <row r="356" spans="1:23">
      <c r="A356" s="224" t="s">
        <v>296</v>
      </c>
      <c r="B356" s="222" t="s">
        <v>331</v>
      </c>
      <c r="C356" s="223">
        <v>202989</v>
      </c>
      <c r="D356" s="223">
        <v>105676</v>
      </c>
      <c r="E356" s="223">
        <v>97313</v>
      </c>
      <c r="F356" s="223">
        <v>195122</v>
      </c>
      <c r="G356" s="223">
        <v>101376</v>
      </c>
      <c r="H356" s="223">
        <v>93746</v>
      </c>
      <c r="I356" s="223">
        <v>171506</v>
      </c>
      <c r="J356" s="223">
        <v>90153</v>
      </c>
      <c r="K356" s="223">
        <v>81353</v>
      </c>
      <c r="L356" s="223">
        <v>162853</v>
      </c>
      <c r="M356" s="223">
        <v>87423</v>
      </c>
      <c r="N356" s="223">
        <v>75430</v>
      </c>
      <c r="O356" s="223">
        <v>138590</v>
      </c>
      <c r="P356" s="223">
        <v>77237</v>
      </c>
      <c r="Q356" s="223">
        <v>61353</v>
      </c>
      <c r="R356" s="223">
        <v>151407</v>
      </c>
      <c r="S356" s="223">
        <v>85117</v>
      </c>
      <c r="T356" s="223">
        <v>66290</v>
      </c>
      <c r="U356" s="223">
        <v>137844</v>
      </c>
      <c r="V356" s="223">
        <v>76292</v>
      </c>
      <c r="W356" s="223">
        <v>61552</v>
      </c>
    </row>
    <row r="357" spans="1:23">
      <c r="A357" s="224" t="s">
        <v>296</v>
      </c>
      <c r="B357" s="222" t="s">
        <v>332</v>
      </c>
      <c r="C357" s="223">
        <v>212646</v>
      </c>
      <c r="D357" s="223">
        <v>109760</v>
      </c>
      <c r="E357" s="223">
        <v>102886</v>
      </c>
      <c r="F357" s="223">
        <v>206513</v>
      </c>
      <c r="G357" s="223">
        <v>106467</v>
      </c>
      <c r="H357" s="223">
        <v>100046</v>
      </c>
      <c r="I357" s="223">
        <v>198662</v>
      </c>
      <c r="J357" s="223">
        <v>102608</v>
      </c>
      <c r="K357" s="223">
        <v>96054</v>
      </c>
      <c r="L357" s="223">
        <v>175168</v>
      </c>
      <c r="M357" s="223">
        <v>91535</v>
      </c>
      <c r="N357" s="223">
        <v>83633</v>
      </c>
      <c r="O357" s="223">
        <v>167162</v>
      </c>
      <c r="P357" s="223">
        <v>89101</v>
      </c>
      <c r="Q357" s="223">
        <v>78061</v>
      </c>
      <c r="R357" s="223">
        <v>142543</v>
      </c>
      <c r="S357" s="223">
        <v>78829</v>
      </c>
      <c r="T357" s="223">
        <v>63714</v>
      </c>
      <c r="U357" s="223">
        <v>155698</v>
      </c>
      <c r="V357" s="223">
        <v>86992</v>
      </c>
      <c r="W357" s="223">
        <v>68706</v>
      </c>
    </row>
    <row r="358" spans="1:23">
      <c r="A358" s="224" t="s">
        <v>296</v>
      </c>
      <c r="B358" s="222" t="s">
        <v>333</v>
      </c>
      <c r="C358" s="223">
        <v>205003</v>
      </c>
      <c r="D358" s="223">
        <v>103964</v>
      </c>
      <c r="E358" s="223">
        <v>101039</v>
      </c>
      <c r="F358" s="223">
        <v>220382</v>
      </c>
      <c r="G358" s="223">
        <v>112829</v>
      </c>
      <c r="H358" s="223">
        <v>107553</v>
      </c>
      <c r="I358" s="223">
        <v>214371</v>
      </c>
      <c r="J358" s="223">
        <v>109368</v>
      </c>
      <c r="K358" s="223">
        <v>105003</v>
      </c>
      <c r="L358" s="223">
        <v>207301</v>
      </c>
      <c r="M358" s="223">
        <v>106009</v>
      </c>
      <c r="N358" s="223">
        <v>101292</v>
      </c>
      <c r="O358" s="223">
        <v>183302</v>
      </c>
      <c r="P358" s="223">
        <v>94861</v>
      </c>
      <c r="Q358" s="223">
        <v>88441</v>
      </c>
      <c r="R358" s="223">
        <v>175694</v>
      </c>
      <c r="S358" s="223">
        <v>92714</v>
      </c>
      <c r="T358" s="223">
        <v>82980</v>
      </c>
      <c r="U358" s="223">
        <v>150122</v>
      </c>
      <c r="V358" s="223">
        <v>82162</v>
      </c>
      <c r="W358" s="223">
        <v>67960</v>
      </c>
    </row>
    <row r="359" spans="1:23">
      <c r="A359" s="224" t="s">
        <v>296</v>
      </c>
      <c r="B359" s="222" t="s">
        <v>334</v>
      </c>
      <c r="C359" s="223">
        <v>165340</v>
      </c>
      <c r="D359" s="223">
        <v>80660</v>
      </c>
      <c r="E359" s="223">
        <v>84680</v>
      </c>
      <c r="F359" s="223">
        <v>212274</v>
      </c>
      <c r="G359" s="223">
        <v>106932</v>
      </c>
      <c r="H359" s="223">
        <v>105342</v>
      </c>
      <c r="I359" s="223">
        <v>230420</v>
      </c>
      <c r="J359" s="223">
        <v>116772</v>
      </c>
      <c r="K359" s="223">
        <v>113648</v>
      </c>
      <c r="L359" s="223">
        <v>225059</v>
      </c>
      <c r="M359" s="223">
        <v>113592</v>
      </c>
      <c r="N359" s="223">
        <v>111467</v>
      </c>
      <c r="O359" s="223">
        <v>218798</v>
      </c>
      <c r="P359" s="223">
        <v>110798</v>
      </c>
      <c r="Q359" s="223">
        <v>108000</v>
      </c>
      <c r="R359" s="223">
        <v>194116</v>
      </c>
      <c r="S359" s="223">
        <v>99499</v>
      </c>
      <c r="T359" s="223">
        <v>94617</v>
      </c>
      <c r="U359" s="223">
        <v>186803</v>
      </c>
      <c r="V359" s="223">
        <v>97634</v>
      </c>
      <c r="W359" s="223">
        <v>89169</v>
      </c>
    </row>
    <row r="360" spans="1:23">
      <c r="A360" s="224" t="s">
        <v>296</v>
      </c>
      <c r="B360" s="222" t="s">
        <v>335</v>
      </c>
      <c r="C360" s="223">
        <v>134884</v>
      </c>
      <c r="D360" s="223">
        <v>65406</v>
      </c>
      <c r="E360" s="223">
        <v>69478</v>
      </c>
      <c r="F360" s="223">
        <v>168573</v>
      </c>
      <c r="G360" s="223">
        <v>81468</v>
      </c>
      <c r="H360" s="223">
        <v>87105</v>
      </c>
      <c r="I360" s="223">
        <v>220539</v>
      </c>
      <c r="J360" s="223">
        <v>110185</v>
      </c>
      <c r="K360" s="223">
        <v>110354</v>
      </c>
      <c r="L360" s="223">
        <v>240760</v>
      </c>
      <c r="M360" s="223">
        <v>121014</v>
      </c>
      <c r="N360" s="223">
        <v>119746</v>
      </c>
      <c r="O360" s="223">
        <v>236232</v>
      </c>
      <c r="P360" s="223">
        <v>118272</v>
      </c>
      <c r="Q360" s="223">
        <v>117960</v>
      </c>
      <c r="R360" s="223">
        <v>230896</v>
      </c>
      <c r="S360" s="223">
        <v>116155</v>
      </c>
      <c r="T360" s="223">
        <v>114741</v>
      </c>
      <c r="U360" s="223">
        <v>205665</v>
      </c>
      <c r="V360" s="223">
        <v>104748</v>
      </c>
      <c r="W360" s="223">
        <v>100917</v>
      </c>
    </row>
    <row r="361" spans="1:23">
      <c r="A361" s="224" t="s">
        <v>296</v>
      </c>
      <c r="B361" s="222" t="s">
        <v>336</v>
      </c>
      <c r="C361" s="223">
        <v>127408</v>
      </c>
      <c r="D361" s="223">
        <v>55684</v>
      </c>
      <c r="E361" s="223">
        <v>71724</v>
      </c>
      <c r="F361" s="223">
        <v>133735</v>
      </c>
      <c r="G361" s="223">
        <v>63899</v>
      </c>
      <c r="H361" s="223">
        <v>69836</v>
      </c>
      <c r="I361" s="223">
        <v>168975</v>
      </c>
      <c r="J361" s="223">
        <v>80692</v>
      </c>
      <c r="K361" s="223">
        <v>88283</v>
      </c>
      <c r="L361" s="223">
        <v>224187</v>
      </c>
      <c r="M361" s="223">
        <v>110669</v>
      </c>
      <c r="N361" s="223">
        <v>113518</v>
      </c>
      <c r="O361" s="223">
        <v>246061</v>
      </c>
      <c r="P361" s="223">
        <v>122320</v>
      </c>
      <c r="Q361" s="223">
        <v>123741</v>
      </c>
      <c r="R361" s="223">
        <v>242734</v>
      </c>
      <c r="S361" s="223">
        <v>120327</v>
      </c>
      <c r="T361" s="223">
        <v>122407</v>
      </c>
      <c r="U361" s="223">
        <v>238546</v>
      </c>
      <c r="V361" s="223">
        <v>119024</v>
      </c>
      <c r="W361" s="223">
        <v>119522</v>
      </c>
    </row>
    <row r="362" spans="1:23">
      <c r="A362" s="224" t="s">
        <v>296</v>
      </c>
      <c r="B362" s="222" t="s">
        <v>337</v>
      </c>
      <c r="C362" s="223">
        <v>125632</v>
      </c>
      <c r="D362" s="223">
        <v>52455</v>
      </c>
      <c r="E362" s="223">
        <v>73177</v>
      </c>
      <c r="F362" s="223">
        <v>120167</v>
      </c>
      <c r="G362" s="223">
        <v>50435</v>
      </c>
      <c r="H362" s="223">
        <v>69732</v>
      </c>
      <c r="I362" s="223">
        <v>129840</v>
      </c>
      <c r="J362" s="223">
        <v>59807</v>
      </c>
      <c r="K362" s="223">
        <v>70033</v>
      </c>
      <c r="L362" s="223">
        <v>165215</v>
      </c>
      <c r="M362" s="223">
        <v>76394</v>
      </c>
      <c r="N362" s="223">
        <v>88821</v>
      </c>
      <c r="O362" s="223">
        <v>222159</v>
      </c>
      <c r="P362" s="223">
        <v>106386</v>
      </c>
      <c r="Q362" s="223">
        <v>115773</v>
      </c>
      <c r="R362" s="223">
        <v>245539</v>
      </c>
      <c r="S362" s="223">
        <v>118644</v>
      </c>
      <c r="T362" s="223">
        <v>126895</v>
      </c>
      <c r="U362" s="223">
        <v>243951</v>
      </c>
      <c r="V362" s="223">
        <v>117807</v>
      </c>
      <c r="W362" s="223">
        <v>126144</v>
      </c>
    </row>
    <row r="363" spans="1:23">
      <c r="A363" s="224" t="s">
        <v>296</v>
      </c>
      <c r="B363" s="222" t="s">
        <v>338</v>
      </c>
      <c r="C363" s="223">
        <v>94401</v>
      </c>
      <c r="D363" s="223">
        <v>35513</v>
      </c>
      <c r="E363" s="223">
        <v>58888</v>
      </c>
      <c r="F363" s="223">
        <v>110395</v>
      </c>
      <c r="G363" s="223">
        <v>42944</v>
      </c>
      <c r="H363" s="223">
        <v>67451</v>
      </c>
      <c r="I363" s="223">
        <v>108588</v>
      </c>
      <c r="J363" s="223">
        <v>42734</v>
      </c>
      <c r="K363" s="223">
        <v>65854</v>
      </c>
      <c r="L363" s="223">
        <v>120613</v>
      </c>
      <c r="M363" s="223">
        <v>52225</v>
      </c>
      <c r="N363" s="223">
        <v>68388</v>
      </c>
      <c r="O363" s="223">
        <v>155004</v>
      </c>
      <c r="P363" s="223">
        <v>67803</v>
      </c>
      <c r="Q363" s="223">
        <v>87201</v>
      </c>
      <c r="R363" s="223">
        <v>211510</v>
      </c>
      <c r="S363" s="223">
        <v>96188</v>
      </c>
      <c r="T363" s="223">
        <v>115322</v>
      </c>
      <c r="U363" s="223">
        <v>235738</v>
      </c>
      <c r="V363" s="223">
        <v>108580</v>
      </c>
      <c r="W363" s="223">
        <v>127158</v>
      </c>
    </row>
    <row r="364" spans="1:23">
      <c r="A364" s="224" t="s">
        <v>296</v>
      </c>
      <c r="B364" s="222" t="s">
        <v>339</v>
      </c>
      <c r="C364" s="223">
        <v>52151</v>
      </c>
      <c r="D364" s="223">
        <v>17033</v>
      </c>
      <c r="E364" s="223">
        <v>35118</v>
      </c>
      <c r="F364" s="223">
        <v>73708</v>
      </c>
      <c r="G364" s="223">
        <v>24864</v>
      </c>
      <c r="H364" s="223">
        <v>48844</v>
      </c>
      <c r="I364" s="223">
        <v>88051</v>
      </c>
      <c r="J364" s="223">
        <v>30983</v>
      </c>
      <c r="K364" s="223">
        <v>57068</v>
      </c>
      <c r="L364" s="223">
        <v>88967</v>
      </c>
      <c r="M364" s="223">
        <v>31928</v>
      </c>
      <c r="N364" s="223">
        <v>57039</v>
      </c>
      <c r="O364" s="223">
        <v>102251</v>
      </c>
      <c r="P364" s="223">
        <v>40595</v>
      </c>
      <c r="Q364" s="223">
        <v>61656</v>
      </c>
      <c r="R364" s="223">
        <v>133254</v>
      </c>
      <c r="S364" s="223">
        <v>53959</v>
      </c>
      <c r="T364" s="223">
        <v>79295</v>
      </c>
      <c r="U364" s="223">
        <v>185095</v>
      </c>
      <c r="V364" s="223">
        <v>78364</v>
      </c>
      <c r="W364" s="223">
        <v>106731</v>
      </c>
    </row>
    <row r="365" spans="1:23">
      <c r="A365" s="224" t="s">
        <v>296</v>
      </c>
      <c r="B365" s="222" t="s">
        <v>340</v>
      </c>
      <c r="C365" s="223">
        <v>23773</v>
      </c>
      <c r="D365" s="223">
        <v>6678</v>
      </c>
      <c r="E365" s="223">
        <v>17095</v>
      </c>
      <c r="F365" s="223">
        <v>33937</v>
      </c>
      <c r="G365" s="223">
        <v>9235</v>
      </c>
      <c r="H365" s="223">
        <v>24702</v>
      </c>
      <c r="I365" s="223">
        <v>48176</v>
      </c>
      <c r="J365" s="223">
        <v>13883</v>
      </c>
      <c r="K365" s="223">
        <v>34293</v>
      </c>
      <c r="L365" s="223">
        <v>58932</v>
      </c>
      <c r="M365" s="223">
        <v>17939</v>
      </c>
      <c r="N365" s="223">
        <v>40993</v>
      </c>
      <c r="O365" s="223">
        <v>61301</v>
      </c>
      <c r="P365" s="223">
        <v>19268</v>
      </c>
      <c r="Q365" s="223">
        <v>42033</v>
      </c>
      <c r="R365" s="223">
        <v>73385</v>
      </c>
      <c r="S365" s="223">
        <v>25815</v>
      </c>
      <c r="T365" s="223">
        <v>47570</v>
      </c>
      <c r="U365" s="223">
        <v>97442</v>
      </c>
      <c r="V365" s="223">
        <v>35410</v>
      </c>
      <c r="W365" s="223">
        <v>62032</v>
      </c>
    </row>
    <row r="366" spans="1:23">
      <c r="A366" s="224" t="s">
        <v>296</v>
      </c>
      <c r="B366" s="222" t="s">
        <v>341</v>
      </c>
      <c r="C366" s="223">
        <v>7232</v>
      </c>
      <c r="D366" s="223">
        <v>1720</v>
      </c>
      <c r="E366" s="223">
        <v>5512</v>
      </c>
      <c r="F366" s="223">
        <v>11543</v>
      </c>
      <c r="G366" s="223">
        <v>2484</v>
      </c>
      <c r="H366" s="223">
        <v>9059</v>
      </c>
      <c r="I366" s="223">
        <v>16553</v>
      </c>
      <c r="J366" s="223">
        <v>3494</v>
      </c>
      <c r="K366" s="223">
        <v>13059</v>
      </c>
      <c r="L366" s="223">
        <v>23871</v>
      </c>
      <c r="M366" s="223">
        <v>5495</v>
      </c>
      <c r="N366" s="223">
        <v>18376</v>
      </c>
      <c r="O366" s="223">
        <v>30016</v>
      </c>
      <c r="P366" s="223">
        <v>7426</v>
      </c>
      <c r="Q366" s="223">
        <v>22590</v>
      </c>
      <c r="R366" s="223">
        <v>32020</v>
      </c>
      <c r="S366" s="223">
        <v>8359</v>
      </c>
      <c r="T366" s="223">
        <v>23661</v>
      </c>
      <c r="U366" s="223">
        <v>40098</v>
      </c>
      <c r="V366" s="223">
        <v>11897</v>
      </c>
      <c r="W366" s="223">
        <v>28201</v>
      </c>
    </row>
    <row r="367" spans="1:23">
      <c r="A367" s="224" t="s">
        <v>296</v>
      </c>
      <c r="B367" s="222" t="s">
        <v>342</v>
      </c>
      <c r="C367" s="223">
        <v>1435</v>
      </c>
      <c r="D367" s="223">
        <v>252</v>
      </c>
      <c r="E367" s="223">
        <v>1183</v>
      </c>
      <c r="F367" s="223">
        <v>2626</v>
      </c>
      <c r="G367" s="223">
        <v>444</v>
      </c>
      <c r="H367" s="223">
        <v>2182</v>
      </c>
      <c r="I367" s="223">
        <v>4269</v>
      </c>
      <c r="J367" s="223">
        <v>646</v>
      </c>
      <c r="K367" s="223">
        <v>3623</v>
      </c>
      <c r="L367" s="223">
        <v>6109</v>
      </c>
      <c r="M367" s="223">
        <v>915</v>
      </c>
      <c r="N367" s="223">
        <v>5194</v>
      </c>
      <c r="O367" s="223">
        <v>8905</v>
      </c>
      <c r="P367" s="223">
        <v>1497</v>
      </c>
      <c r="Q367" s="223">
        <v>7408</v>
      </c>
      <c r="R367" s="223">
        <v>11617</v>
      </c>
      <c r="S367" s="223">
        <v>2163</v>
      </c>
      <c r="T367" s="223">
        <v>9454</v>
      </c>
      <c r="U367" s="223">
        <v>12926</v>
      </c>
      <c r="V367" s="223">
        <v>2597</v>
      </c>
      <c r="W367" s="223">
        <v>10329</v>
      </c>
    </row>
    <row r="368" spans="1:23">
      <c r="A368" s="224" t="s">
        <v>296</v>
      </c>
      <c r="B368" s="222" t="s">
        <v>343</v>
      </c>
      <c r="C368" s="223">
        <v>1301</v>
      </c>
      <c r="D368" s="223">
        <v>238</v>
      </c>
      <c r="E368" s="223">
        <v>1063</v>
      </c>
      <c r="F368" s="223" t="s">
        <v>305</v>
      </c>
      <c r="G368" s="223" t="s">
        <v>305</v>
      </c>
      <c r="H368" s="223" t="s">
        <v>305</v>
      </c>
      <c r="I368" s="223" t="s">
        <v>305</v>
      </c>
      <c r="J368" s="223" t="s">
        <v>305</v>
      </c>
      <c r="K368" s="223" t="s">
        <v>305</v>
      </c>
      <c r="L368" s="223" t="s">
        <v>305</v>
      </c>
      <c r="M368" s="223" t="s">
        <v>305</v>
      </c>
      <c r="N368" s="223" t="s">
        <v>305</v>
      </c>
      <c r="O368" s="223" t="s">
        <v>305</v>
      </c>
      <c r="P368" s="223" t="s">
        <v>305</v>
      </c>
      <c r="Q368" s="223" t="s">
        <v>305</v>
      </c>
      <c r="R368" s="223" t="s">
        <v>305</v>
      </c>
      <c r="S368" s="223" t="s">
        <v>305</v>
      </c>
      <c r="T368" s="223" t="s">
        <v>305</v>
      </c>
      <c r="U368" s="223" t="s">
        <v>305</v>
      </c>
      <c r="V368" s="223" t="s">
        <v>305</v>
      </c>
      <c r="W368" s="223" t="s">
        <v>305</v>
      </c>
    </row>
    <row r="369" spans="1:23">
      <c r="A369" s="224" t="s">
        <v>296</v>
      </c>
      <c r="B369" s="222" t="s">
        <v>344</v>
      </c>
      <c r="C369" s="223">
        <v>134</v>
      </c>
      <c r="D369" s="223">
        <v>14</v>
      </c>
      <c r="E369" s="223">
        <v>120</v>
      </c>
      <c r="F369" s="223">
        <v>252</v>
      </c>
      <c r="G369" s="223">
        <v>30</v>
      </c>
      <c r="H369" s="223">
        <v>222</v>
      </c>
      <c r="I369" s="223">
        <v>478</v>
      </c>
      <c r="J369" s="223">
        <v>56</v>
      </c>
      <c r="K369" s="223">
        <v>422</v>
      </c>
      <c r="L369" s="223">
        <v>726</v>
      </c>
      <c r="M369" s="223">
        <v>79</v>
      </c>
      <c r="N369" s="223">
        <v>647</v>
      </c>
      <c r="O369" s="223">
        <v>1023</v>
      </c>
      <c r="P369" s="223">
        <v>114</v>
      </c>
      <c r="Q369" s="223">
        <v>909</v>
      </c>
      <c r="R369" s="223">
        <v>1472</v>
      </c>
      <c r="S369" s="223">
        <v>192</v>
      </c>
      <c r="T369" s="223">
        <v>1280</v>
      </c>
      <c r="U369" s="223">
        <v>1938</v>
      </c>
      <c r="V369" s="223">
        <v>290</v>
      </c>
      <c r="W369" s="223">
        <v>1648</v>
      </c>
    </row>
    <row r="370" spans="1:23">
      <c r="A370" s="222" t="s">
        <v>313</v>
      </c>
      <c r="B370" s="222" t="s">
        <v>322</v>
      </c>
      <c r="C370" s="223">
        <v>3208167</v>
      </c>
      <c r="D370" s="223">
        <v>1629952</v>
      </c>
      <c r="E370" s="223">
        <v>1578215</v>
      </c>
      <c r="F370" s="223">
        <v>3285260</v>
      </c>
      <c r="G370" s="223">
        <v>1670363</v>
      </c>
      <c r="H370" s="223">
        <v>1614897</v>
      </c>
      <c r="I370" s="223">
        <v>3330027</v>
      </c>
      <c r="J370" s="223">
        <v>1685836</v>
      </c>
      <c r="K370" s="223">
        <v>1644191</v>
      </c>
      <c r="L370" s="223">
        <v>3352499</v>
      </c>
      <c r="M370" s="223">
        <v>1692369</v>
      </c>
      <c r="N370" s="223">
        <v>1660130</v>
      </c>
      <c r="O370" s="223">
        <v>3358030</v>
      </c>
      <c r="P370" s="223">
        <v>1691064</v>
      </c>
      <c r="Q370" s="223">
        <v>1666966</v>
      </c>
      <c r="R370" s="223">
        <v>3331956</v>
      </c>
      <c r="S370" s="223">
        <v>1673340</v>
      </c>
      <c r="T370" s="223">
        <v>1658616</v>
      </c>
      <c r="U370" s="223">
        <v>3268386</v>
      </c>
      <c r="V370" s="223">
        <v>1635413</v>
      </c>
      <c r="W370" s="223">
        <v>1632973</v>
      </c>
    </row>
    <row r="371" spans="1:23">
      <c r="A371" s="224" t="s">
        <v>296</v>
      </c>
      <c r="B371" s="222" t="s">
        <v>323</v>
      </c>
      <c r="C371" s="223">
        <v>158671</v>
      </c>
      <c r="D371" s="223">
        <v>81917</v>
      </c>
      <c r="E371" s="223">
        <v>76754</v>
      </c>
      <c r="F371" s="223">
        <v>155984</v>
      </c>
      <c r="G371" s="223">
        <v>80934</v>
      </c>
      <c r="H371" s="223">
        <v>75050</v>
      </c>
      <c r="I371" s="223">
        <v>137962</v>
      </c>
      <c r="J371" s="223">
        <v>71278</v>
      </c>
      <c r="K371" s="223">
        <v>66684</v>
      </c>
      <c r="L371" s="223">
        <v>136050</v>
      </c>
      <c r="M371" s="223">
        <v>70179</v>
      </c>
      <c r="N371" s="223">
        <v>65871</v>
      </c>
      <c r="O371" s="223">
        <v>132843</v>
      </c>
      <c r="P371" s="223">
        <v>68414</v>
      </c>
      <c r="Q371" s="223">
        <v>64429</v>
      </c>
      <c r="R371" s="223">
        <v>120676</v>
      </c>
      <c r="S371" s="223">
        <v>62147</v>
      </c>
      <c r="T371" s="223">
        <v>58529</v>
      </c>
      <c r="U371" s="223">
        <v>105502</v>
      </c>
      <c r="V371" s="223">
        <v>54330</v>
      </c>
      <c r="W371" s="223">
        <v>51172</v>
      </c>
    </row>
    <row r="372" spans="1:23">
      <c r="A372" s="224" t="s">
        <v>296</v>
      </c>
      <c r="B372" s="222" t="s">
        <v>324</v>
      </c>
      <c r="C372" s="223">
        <v>170423</v>
      </c>
      <c r="D372" s="223">
        <v>89503</v>
      </c>
      <c r="E372" s="223">
        <v>80920</v>
      </c>
      <c r="F372" s="223">
        <v>157266</v>
      </c>
      <c r="G372" s="223">
        <v>81313</v>
      </c>
      <c r="H372" s="223">
        <v>75953</v>
      </c>
      <c r="I372" s="223">
        <v>155874</v>
      </c>
      <c r="J372" s="223">
        <v>80974</v>
      </c>
      <c r="K372" s="223">
        <v>74900</v>
      </c>
      <c r="L372" s="223">
        <v>140094</v>
      </c>
      <c r="M372" s="223">
        <v>72456</v>
      </c>
      <c r="N372" s="223">
        <v>67638</v>
      </c>
      <c r="O372" s="223">
        <v>138035</v>
      </c>
      <c r="P372" s="223">
        <v>71278</v>
      </c>
      <c r="Q372" s="223">
        <v>66757</v>
      </c>
      <c r="R372" s="223">
        <v>133939</v>
      </c>
      <c r="S372" s="223">
        <v>69052</v>
      </c>
      <c r="T372" s="223">
        <v>64887</v>
      </c>
      <c r="U372" s="223">
        <v>121316</v>
      </c>
      <c r="V372" s="223">
        <v>62546</v>
      </c>
      <c r="W372" s="223">
        <v>58770</v>
      </c>
    </row>
    <row r="373" spans="1:23">
      <c r="A373" s="224" t="s">
        <v>296</v>
      </c>
      <c r="B373" s="222" t="s">
        <v>325</v>
      </c>
      <c r="C373" s="223">
        <v>219578</v>
      </c>
      <c r="D373" s="223">
        <v>116485</v>
      </c>
      <c r="E373" s="223">
        <v>103093</v>
      </c>
      <c r="F373" s="223">
        <v>167544</v>
      </c>
      <c r="G373" s="223">
        <v>87942</v>
      </c>
      <c r="H373" s="223">
        <v>79602</v>
      </c>
      <c r="I373" s="223">
        <v>154080</v>
      </c>
      <c r="J373" s="223">
        <v>79594</v>
      </c>
      <c r="K373" s="223">
        <v>74486</v>
      </c>
      <c r="L373" s="223">
        <v>152489</v>
      </c>
      <c r="M373" s="223">
        <v>79077</v>
      </c>
      <c r="N373" s="223">
        <v>73412</v>
      </c>
      <c r="O373" s="223">
        <v>138335</v>
      </c>
      <c r="P373" s="223">
        <v>71416</v>
      </c>
      <c r="Q373" s="223">
        <v>66919</v>
      </c>
      <c r="R373" s="223">
        <v>136162</v>
      </c>
      <c r="S373" s="223">
        <v>70180</v>
      </c>
      <c r="T373" s="223">
        <v>65982</v>
      </c>
      <c r="U373" s="223">
        <v>131678</v>
      </c>
      <c r="V373" s="223">
        <v>67750</v>
      </c>
      <c r="W373" s="223">
        <v>63928</v>
      </c>
    </row>
    <row r="374" spans="1:23">
      <c r="A374" s="224" t="s">
        <v>296</v>
      </c>
      <c r="B374" s="222" t="s">
        <v>326</v>
      </c>
      <c r="C374" s="223">
        <v>216503</v>
      </c>
      <c r="D374" s="223">
        <v>119161</v>
      </c>
      <c r="E374" s="223">
        <v>97342</v>
      </c>
      <c r="F374" s="223">
        <v>215526</v>
      </c>
      <c r="G374" s="223">
        <v>114634</v>
      </c>
      <c r="H374" s="223">
        <v>100892</v>
      </c>
      <c r="I374" s="223">
        <v>163473</v>
      </c>
      <c r="J374" s="223">
        <v>85818</v>
      </c>
      <c r="K374" s="223">
        <v>77655</v>
      </c>
      <c r="L374" s="223">
        <v>149948</v>
      </c>
      <c r="M374" s="223">
        <v>77485</v>
      </c>
      <c r="N374" s="223">
        <v>72463</v>
      </c>
      <c r="O374" s="223">
        <v>148094</v>
      </c>
      <c r="P374" s="223">
        <v>76788</v>
      </c>
      <c r="Q374" s="223">
        <v>71306</v>
      </c>
      <c r="R374" s="223">
        <v>135216</v>
      </c>
      <c r="S374" s="223">
        <v>69802</v>
      </c>
      <c r="T374" s="223">
        <v>65414</v>
      </c>
      <c r="U374" s="223">
        <v>132913</v>
      </c>
      <c r="V374" s="223">
        <v>68491</v>
      </c>
      <c r="W374" s="223">
        <v>64422</v>
      </c>
    </row>
    <row r="375" spans="1:23">
      <c r="A375" s="224" t="s">
        <v>296</v>
      </c>
      <c r="B375" s="222" t="s">
        <v>327</v>
      </c>
      <c r="C375" s="223">
        <v>174897</v>
      </c>
      <c r="D375" s="223">
        <v>99263</v>
      </c>
      <c r="E375" s="223">
        <v>75634</v>
      </c>
      <c r="F375" s="223">
        <v>206896</v>
      </c>
      <c r="G375" s="223">
        <v>118744</v>
      </c>
      <c r="H375" s="223">
        <v>88152</v>
      </c>
      <c r="I375" s="223">
        <v>202679</v>
      </c>
      <c r="J375" s="223">
        <v>111615</v>
      </c>
      <c r="K375" s="223">
        <v>91064</v>
      </c>
      <c r="L375" s="223">
        <v>152986</v>
      </c>
      <c r="M375" s="223">
        <v>83303</v>
      </c>
      <c r="N375" s="223">
        <v>69683</v>
      </c>
      <c r="O375" s="223">
        <v>140452</v>
      </c>
      <c r="P375" s="223">
        <v>75460</v>
      </c>
      <c r="Q375" s="223">
        <v>64992</v>
      </c>
      <c r="R375" s="223">
        <v>138310</v>
      </c>
      <c r="S375" s="223">
        <v>74537</v>
      </c>
      <c r="T375" s="223">
        <v>63773</v>
      </c>
      <c r="U375" s="223">
        <v>128058</v>
      </c>
      <c r="V375" s="223">
        <v>68754</v>
      </c>
      <c r="W375" s="223">
        <v>59304</v>
      </c>
    </row>
    <row r="376" spans="1:23">
      <c r="A376" s="224" t="s">
        <v>296</v>
      </c>
      <c r="B376" s="222" t="s">
        <v>328</v>
      </c>
      <c r="C376" s="223">
        <v>224509</v>
      </c>
      <c r="D376" s="223">
        <v>122897</v>
      </c>
      <c r="E376" s="223">
        <v>101612</v>
      </c>
      <c r="F376" s="223">
        <v>167424</v>
      </c>
      <c r="G376" s="223">
        <v>96792</v>
      </c>
      <c r="H376" s="223">
        <v>70632</v>
      </c>
      <c r="I376" s="223">
        <v>196510</v>
      </c>
      <c r="J376" s="223">
        <v>110936</v>
      </c>
      <c r="K376" s="223">
        <v>85574</v>
      </c>
      <c r="L376" s="223">
        <v>184586</v>
      </c>
      <c r="M376" s="223">
        <v>101369</v>
      </c>
      <c r="N376" s="223">
        <v>83217</v>
      </c>
      <c r="O376" s="223">
        <v>139327</v>
      </c>
      <c r="P376" s="223">
        <v>75592</v>
      </c>
      <c r="Q376" s="223">
        <v>63735</v>
      </c>
      <c r="R376" s="223">
        <v>127157</v>
      </c>
      <c r="S376" s="223">
        <v>68264</v>
      </c>
      <c r="T376" s="223">
        <v>58893</v>
      </c>
      <c r="U376" s="223">
        <v>124958</v>
      </c>
      <c r="V376" s="223">
        <v>67120</v>
      </c>
      <c r="W376" s="223">
        <v>57838</v>
      </c>
    </row>
    <row r="377" spans="1:23">
      <c r="A377" s="224" t="s">
        <v>296</v>
      </c>
      <c r="B377" s="222" t="s">
        <v>329</v>
      </c>
      <c r="C377" s="223">
        <v>242561</v>
      </c>
      <c r="D377" s="223">
        <v>128089</v>
      </c>
      <c r="E377" s="223">
        <v>114472</v>
      </c>
      <c r="F377" s="223">
        <v>230560</v>
      </c>
      <c r="G377" s="223">
        <v>124990</v>
      </c>
      <c r="H377" s="223">
        <v>105570</v>
      </c>
      <c r="I377" s="223">
        <v>178168</v>
      </c>
      <c r="J377" s="223">
        <v>100377</v>
      </c>
      <c r="K377" s="223">
        <v>77791</v>
      </c>
      <c r="L377" s="223">
        <v>204699</v>
      </c>
      <c r="M377" s="223">
        <v>113609</v>
      </c>
      <c r="N377" s="223">
        <v>91090</v>
      </c>
      <c r="O377" s="223">
        <v>187997</v>
      </c>
      <c r="P377" s="223">
        <v>102293</v>
      </c>
      <c r="Q377" s="223">
        <v>85704</v>
      </c>
      <c r="R377" s="223">
        <v>142219</v>
      </c>
      <c r="S377" s="223">
        <v>76442</v>
      </c>
      <c r="T377" s="223">
        <v>65777</v>
      </c>
      <c r="U377" s="223">
        <v>129404</v>
      </c>
      <c r="V377" s="223">
        <v>68957</v>
      </c>
      <c r="W377" s="223">
        <v>60447</v>
      </c>
    </row>
    <row r="378" spans="1:23">
      <c r="A378" s="224" t="s">
        <v>296</v>
      </c>
      <c r="B378" s="222" t="s">
        <v>330</v>
      </c>
      <c r="C378" s="223">
        <v>277020</v>
      </c>
      <c r="D378" s="223">
        <v>144389</v>
      </c>
      <c r="E378" s="223">
        <v>132631</v>
      </c>
      <c r="F378" s="223">
        <v>246981</v>
      </c>
      <c r="G378" s="223">
        <v>130118</v>
      </c>
      <c r="H378" s="223">
        <v>116863</v>
      </c>
      <c r="I378" s="223">
        <v>233618</v>
      </c>
      <c r="J378" s="223">
        <v>125414</v>
      </c>
      <c r="K378" s="223">
        <v>108204</v>
      </c>
      <c r="L378" s="223">
        <v>186142</v>
      </c>
      <c r="M378" s="223">
        <v>103800</v>
      </c>
      <c r="N378" s="223">
        <v>82342</v>
      </c>
      <c r="O378" s="223">
        <v>211201</v>
      </c>
      <c r="P378" s="223">
        <v>116705</v>
      </c>
      <c r="Q378" s="223">
        <v>94496</v>
      </c>
      <c r="R378" s="223">
        <v>192549</v>
      </c>
      <c r="S378" s="223">
        <v>104628</v>
      </c>
      <c r="T378" s="223">
        <v>87921</v>
      </c>
      <c r="U378" s="223">
        <v>145918</v>
      </c>
      <c r="V378" s="223">
        <v>78371</v>
      </c>
      <c r="W378" s="223">
        <v>67547</v>
      </c>
    </row>
    <row r="379" spans="1:23">
      <c r="A379" s="224" t="s">
        <v>296</v>
      </c>
      <c r="B379" s="222" t="s">
        <v>331</v>
      </c>
      <c r="C379" s="223">
        <v>280776</v>
      </c>
      <c r="D379" s="223">
        <v>145796</v>
      </c>
      <c r="E379" s="223">
        <v>134980</v>
      </c>
      <c r="F379" s="223">
        <v>276480</v>
      </c>
      <c r="G379" s="223">
        <v>143680</v>
      </c>
      <c r="H379" s="223">
        <v>132800</v>
      </c>
      <c r="I379" s="223">
        <v>247481</v>
      </c>
      <c r="J379" s="223">
        <v>129899</v>
      </c>
      <c r="K379" s="223">
        <v>117582</v>
      </c>
      <c r="L379" s="223">
        <v>234239</v>
      </c>
      <c r="M379" s="223">
        <v>125269</v>
      </c>
      <c r="N379" s="223">
        <v>108970</v>
      </c>
      <c r="O379" s="223">
        <v>189513</v>
      </c>
      <c r="P379" s="223">
        <v>105285</v>
      </c>
      <c r="Q379" s="223">
        <v>84228</v>
      </c>
      <c r="R379" s="223">
        <v>213770</v>
      </c>
      <c r="S379" s="223">
        <v>118073</v>
      </c>
      <c r="T379" s="223">
        <v>95697</v>
      </c>
      <c r="U379" s="223">
        <v>194414</v>
      </c>
      <c r="V379" s="223">
        <v>105749</v>
      </c>
      <c r="W379" s="223">
        <v>88665</v>
      </c>
    </row>
    <row r="380" spans="1:23">
      <c r="A380" s="224" t="s">
        <v>296</v>
      </c>
      <c r="B380" s="222" t="s">
        <v>332</v>
      </c>
      <c r="C380" s="223">
        <v>276228</v>
      </c>
      <c r="D380" s="223">
        <v>143582</v>
      </c>
      <c r="E380" s="223">
        <v>132646</v>
      </c>
      <c r="F380" s="223">
        <v>281077</v>
      </c>
      <c r="G380" s="223">
        <v>144600</v>
      </c>
      <c r="H380" s="223">
        <v>136477</v>
      </c>
      <c r="I380" s="223">
        <v>276694</v>
      </c>
      <c r="J380" s="223">
        <v>142801</v>
      </c>
      <c r="K380" s="223">
        <v>133893</v>
      </c>
      <c r="L380" s="223">
        <v>247840</v>
      </c>
      <c r="M380" s="223">
        <v>129176</v>
      </c>
      <c r="N380" s="223">
        <v>118664</v>
      </c>
      <c r="O380" s="223">
        <v>234882</v>
      </c>
      <c r="P380" s="223">
        <v>124778</v>
      </c>
      <c r="Q380" s="223">
        <v>110104</v>
      </c>
      <c r="R380" s="223">
        <v>191868</v>
      </c>
      <c r="S380" s="223">
        <v>105905</v>
      </c>
      <c r="T380" s="223">
        <v>85963</v>
      </c>
      <c r="U380" s="223">
        <v>215775</v>
      </c>
      <c r="V380" s="223">
        <v>118708</v>
      </c>
      <c r="W380" s="223">
        <v>97067</v>
      </c>
    </row>
    <row r="381" spans="1:23">
      <c r="A381" s="224" t="s">
        <v>296</v>
      </c>
      <c r="B381" s="222" t="s">
        <v>333</v>
      </c>
      <c r="C381" s="223">
        <v>250188</v>
      </c>
      <c r="D381" s="223">
        <v>129432</v>
      </c>
      <c r="E381" s="223">
        <v>120756</v>
      </c>
      <c r="F381" s="223">
        <v>279414</v>
      </c>
      <c r="G381" s="223">
        <v>143814</v>
      </c>
      <c r="H381" s="223">
        <v>135600</v>
      </c>
      <c r="I381" s="223">
        <v>282001</v>
      </c>
      <c r="J381" s="223">
        <v>143654</v>
      </c>
      <c r="K381" s="223">
        <v>138347</v>
      </c>
      <c r="L381" s="223">
        <v>277376</v>
      </c>
      <c r="M381" s="223">
        <v>141948</v>
      </c>
      <c r="N381" s="223">
        <v>135428</v>
      </c>
      <c r="O381" s="223">
        <v>248891</v>
      </c>
      <c r="P381" s="223">
        <v>128658</v>
      </c>
      <c r="Q381" s="223">
        <v>120233</v>
      </c>
      <c r="R381" s="223">
        <v>236356</v>
      </c>
      <c r="S381" s="223">
        <v>124605</v>
      </c>
      <c r="T381" s="223">
        <v>111751</v>
      </c>
      <c r="U381" s="223">
        <v>194624</v>
      </c>
      <c r="V381" s="223">
        <v>106584</v>
      </c>
      <c r="W381" s="223">
        <v>88040</v>
      </c>
    </row>
    <row r="382" spans="1:23">
      <c r="A382" s="224" t="s">
        <v>296</v>
      </c>
      <c r="B382" s="222" t="s">
        <v>334</v>
      </c>
      <c r="C382" s="223">
        <v>182023</v>
      </c>
      <c r="D382" s="223">
        <v>90906</v>
      </c>
      <c r="E382" s="223">
        <v>91117</v>
      </c>
      <c r="F382" s="223">
        <v>253927</v>
      </c>
      <c r="G382" s="223">
        <v>129629</v>
      </c>
      <c r="H382" s="223">
        <v>124298</v>
      </c>
      <c r="I382" s="223">
        <v>281421</v>
      </c>
      <c r="J382" s="223">
        <v>143160</v>
      </c>
      <c r="K382" s="223">
        <v>138261</v>
      </c>
      <c r="L382" s="223">
        <v>283042</v>
      </c>
      <c r="M382" s="223">
        <v>142868</v>
      </c>
      <c r="N382" s="223">
        <v>140174</v>
      </c>
      <c r="O382" s="223">
        <v>278573</v>
      </c>
      <c r="P382" s="223">
        <v>141524</v>
      </c>
      <c r="Q382" s="223">
        <v>137049</v>
      </c>
      <c r="R382" s="223">
        <v>250597</v>
      </c>
      <c r="S382" s="223">
        <v>128653</v>
      </c>
      <c r="T382" s="223">
        <v>121944</v>
      </c>
      <c r="U382" s="223">
        <v>238530</v>
      </c>
      <c r="V382" s="223">
        <v>124990</v>
      </c>
      <c r="W382" s="223">
        <v>113540</v>
      </c>
    </row>
    <row r="383" spans="1:23">
      <c r="A383" s="224" t="s">
        <v>296</v>
      </c>
      <c r="B383" s="222" t="s">
        <v>335</v>
      </c>
      <c r="C383" s="223">
        <v>141992</v>
      </c>
      <c r="D383" s="223">
        <v>68853</v>
      </c>
      <c r="E383" s="223">
        <v>73139</v>
      </c>
      <c r="F383" s="223">
        <v>183138</v>
      </c>
      <c r="G383" s="223">
        <v>90320</v>
      </c>
      <c r="H383" s="223">
        <v>92818</v>
      </c>
      <c r="I383" s="223">
        <v>255699</v>
      </c>
      <c r="J383" s="223">
        <v>128798</v>
      </c>
      <c r="K383" s="223">
        <v>126901</v>
      </c>
      <c r="L383" s="223">
        <v>281797</v>
      </c>
      <c r="M383" s="223">
        <v>141852</v>
      </c>
      <c r="N383" s="223">
        <v>139945</v>
      </c>
      <c r="O383" s="223">
        <v>283147</v>
      </c>
      <c r="P383" s="223">
        <v>141792</v>
      </c>
      <c r="Q383" s="223">
        <v>141355</v>
      </c>
      <c r="R383" s="223">
        <v>279224</v>
      </c>
      <c r="S383" s="223">
        <v>141003</v>
      </c>
      <c r="T383" s="223">
        <v>138221</v>
      </c>
      <c r="U383" s="223">
        <v>252049</v>
      </c>
      <c r="V383" s="223">
        <v>128705</v>
      </c>
      <c r="W383" s="223">
        <v>123344</v>
      </c>
    </row>
    <row r="384" spans="1:23">
      <c r="A384" s="224" t="s">
        <v>296</v>
      </c>
      <c r="B384" s="222" t="s">
        <v>336</v>
      </c>
      <c r="C384" s="223">
        <v>123208</v>
      </c>
      <c r="D384" s="223">
        <v>53963</v>
      </c>
      <c r="E384" s="223">
        <v>69245</v>
      </c>
      <c r="F384" s="223">
        <v>139687</v>
      </c>
      <c r="G384" s="223">
        <v>66402</v>
      </c>
      <c r="H384" s="223">
        <v>73285</v>
      </c>
      <c r="I384" s="223">
        <v>181291</v>
      </c>
      <c r="J384" s="223">
        <v>87651</v>
      </c>
      <c r="K384" s="223">
        <v>93640</v>
      </c>
      <c r="L384" s="223">
        <v>252756</v>
      </c>
      <c r="M384" s="223">
        <v>124931</v>
      </c>
      <c r="N384" s="223">
        <v>127825</v>
      </c>
      <c r="O384" s="223">
        <v>277969</v>
      </c>
      <c r="P384" s="223">
        <v>137681</v>
      </c>
      <c r="Q384" s="223">
        <v>140288</v>
      </c>
      <c r="R384" s="223">
        <v>279675</v>
      </c>
      <c r="S384" s="223">
        <v>138185</v>
      </c>
      <c r="T384" s="223">
        <v>141490</v>
      </c>
      <c r="U384" s="223">
        <v>276667</v>
      </c>
      <c r="V384" s="223">
        <v>138113</v>
      </c>
      <c r="W384" s="223">
        <v>138554</v>
      </c>
    </row>
    <row r="385" spans="1:23">
      <c r="A385" s="224" t="s">
        <v>296</v>
      </c>
      <c r="B385" s="222" t="s">
        <v>337</v>
      </c>
      <c r="C385" s="223">
        <v>112621</v>
      </c>
      <c r="D385" s="223">
        <v>45358</v>
      </c>
      <c r="E385" s="223">
        <v>67263</v>
      </c>
      <c r="F385" s="223">
        <v>116594</v>
      </c>
      <c r="G385" s="223">
        <v>49007</v>
      </c>
      <c r="H385" s="223">
        <v>67587</v>
      </c>
      <c r="I385" s="223">
        <v>134263</v>
      </c>
      <c r="J385" s="223">
        <v>61245</v>
      </c>
      <c r="K385" s="223">
        <v>73018</v>
      </c>
      <c r="L385" s="223">
        <v>174975</v>
      </c>
      <c r="M385" s="223">
        <v>81433</v>
      </c>
      <c r="N385" s="223">
        <v>93542</v>
      </c>
      <c r="O385" s="223">
        <v>244582</v>
      </c>
      <c r="P385" s="223">
        <v>116711</v>
      </c>
      <c r="Q385" s="223">
        <v>127871</v>
      </c>
      <c r="R385" s="223">
        <v>269455</v>
      </c>
      <c r="S385" s="223">
        <v>129286</v>
      </c>
      <c r="T385" s="223">
        <v>140169</v>
      </c>
      <c r="U385" s="223">
        <v>272343</v>
      </c>
      <c r="V385" s="223">
        <v>130804</v>
      </c>
      <c r="W385" s="223">
        <v>141539</v>
      </c>
    </row>
    <row r="386" spans="1:23">
      <c r="A386" s="224" t="s">
        <v>296</v>
      </c>
      <c r="B386" s="222" t="s">
        <v>338</v>
      </c>
      <c r="C386" s="223">
        <v>84839</v>
      </c>
      <c r="D386" s="223">
        <v>30105</v>
      </c>
      <c r="E386" s="223">
        <v>54734</v>
      </c>
      <c r="F386" s="223">
        <v>99487</v>
      </c>
      <c r="G386" s="223">
        <v>37158</v>
      </c>
      <c r="H386" s="223">
        <v>62329</v>
      </c>
      <c r="I386" s="223">
        <v>105885</v>
      </c>
      <c r="J386" s="223">
        <v>41493</v>
      </c>
      <c r="K386" s="223">
        <v>64392</v>
      </c>
      <c r="L386" s="223">
        <v>123895</v>
      </c>
      <c r="M386" s="223">
        <v>52878</v>
      </c>
      <c r="N386" s="223">
        <v>71017</v>
      </c>
      <c r="O386" s="223">
        <v>162736</v>
      </c>
      <c r="P386" s="223">
        <v>71284</v>
      </c>
      <c r="Q386" s="223">
        <v>91452</v>
      </c>
      <c r="R386" s="223">
        <v>228729</v>
      </c>
      <c r="S386" s="223">
        <v>103273</v>
      </c>
      <c r="T386" s="223">
        <v>125456</v>
      </c>
      <c r="U386" s="223">
        <v>253186</v>
      </c>
      <c r="V386" s="223">
        <v>115538</v>
      </c>
      <c r="W386" s="223">
        <v>137648</v>
      </c>
    </row>
    <row r="387" spans="1:23">
      <c r="A387" s="224" t="s">
        <v>296</v>
      </c>
      <c r="B387" s="222" t="s">
        <v>339</v>
      </c>
      <c r="C387" s="223">
        <v>46332</v>
      </c>
      <c r="D387" s="223">
        <v>14040</v>
      </c>
      <c r="E387" s="223">
        <v>32292</v>
      </c>
      <c r="F387" s="223">
        <v>66208</v>
      </c>
      <c r="G387" s="223">
        <v>20855</v>
      </c>
      <c r="H387" s="223">
        <v>45353</v>
      </c>
      <c r="I387" s="223">
        <v>80651</v>
      </c>
      <c r="J387" s="223">
        <v>26692</v>
      </c>
      <c r="K387" s="223">
        <v>53959</v>
      </c>
      <c r="L387" s="223">
        <v>87492</v>
      </c>
      <c r="M387" s="223">
        <v>30672</v>
      </c>
      <c r="N387" s="223">
        <v>56820</v>
      </c>
      <c r="O387" s="223">
        <v>104715</v>
      </c>
      <c r="P387" s="223">
        <v>40310</v>
      </c>
      <c r="Q387" s="223">
        <v>64405</v>
      </c>
      <c r="R387" s="223">
        <v>139209</v>
      </c>
      <c r="S387" s="223">
        <v>55553</v>
      </c>
      <c r="T387" s="223">
        <v>83656</v>
      </c>
      <c r="U387" s="223">
        <v>197528</v>
      </c>
      <c r="V387" s="223">
        <v>81883</v>
      </c>
      <c r="W387" s="223">
        <v>115645</v>
      </c>
    </row>
    <row r="388" spans="1:23">
      <c r="A388" s="224" t="s">
        <v>296</v>
      </c>
      <c r="B388" s="222" t="s">
        <v>340</v>
      </c>
      <c r="C388" s="223">
        <v>19924</v>
      </c>
      <c r="D388" s="223">
        <v>4979</v>
      </c>
      <c r="E388" s="223">
        <v>14945</v>
      </c>
      <c r="F388" s="223">
        <v>29747</v>
      </c>
      <c r="G388" s="223">
        <v>7312</v>
      </c>
      <c r="H388" s="223">
        <v>22435</v>
      </c>
      <c r="I388" s="223">
        <v>43881</v>
      </c>
      <c r="J388" s="223">
        <v>11390</v>
      </c>
      <c r="K388" s="223">
        <v>32491</v>
      </c>
      <c r="L388" s="223">
        <v>54699</v>
      </c>
      <c r="M388" s="223">
        <v>15182</v>
      </c>
      <c r="N388" s="223">
        <v>39517</v>
      </c>
      <c r="O388" s="223">
        <v>60551</v>
      </c>
      <c r="P388" s="223">
        <v>18076</v>
      </c>
      <c r="Q388" s="223">
        <v>42475</v>
      </c>
      <c r="R388" s="223">
        <v>74564</v>
      </c>
      <c r="S388" s="223">
        <v>24804</v>
      </c>
      <c r="T388" s="223">
        <v>49760</v>
      </c>
      <c r="U388" s="223">
        <v>100909</v>
      </c>
      <c r="V388" s="223">
        <v>35283</v>
      </c>
      <c r="W388" s="223">
        <v>65626</v>
      </c>
    </row>
    <row r="389" spans="1:23">
      <c r="A389" s="224" t="s">
        <v>296</v>
      </c>
      <c r="B389" s="222" t="s">
        <v>341</v>
      </c>
      <c r="C389" s="223">
        <v>4893</v>
      </c>
      <c r="D389" s="223">
        <v>1087</v>
      </c>
      <c r="E389" s="223">
        <v>3806</v>
      </c>
      <c r="F389" s="223">
        <v>9535</v>
      </c>
      <c r="G389" s="223">
        <v>1800</v>
      </c>
      <c r="H389" s="223">
        <v>7735</v>
      </c>
      <c r="I389" s="223">
        <v>14836</v>
      </c>
      <c r="J389" s="223">
        <v>2622</v>
      </c>
      <c r="K389" s="223">
        <v>12214</v>
      </c>
      <c r="L389" s="223">
        <v>21876</v>
      </c>
      <c r="M389" s="223">
        <v>4259</v>
      </c>
      <c r="N389" s="223">
        <v>17617</v>
      </c>
      <c r="O389" s="223">
        <v>28021</v>
      </c>
      <c r="P389" s="223">
        <v>5963</v>
      </c>
      <c r="Q389" s="223">
        <v>22058</v>
      </c>
      <c r="R389" s="223">
        <v>31453</v>
      </c>
      <c r="S389" s="223">
        <v>7361</v>
      </c>
      <c r="T389" s="223">
        <v>24092</v>
      </c>
      <c r="U389" s="223">
        <v>40086</v>
      </c>
      <c r="V389" s="223">
        <v>10670</v>
      </c>
      <c r="W389" s="223">
        <v>29416</v>
      </c>
    </row>
    <row r="390" spans="1:23">
      <c r="A390" s="224" t="s">
        <v>296</v>
      </c>
      <c r="B390" s="222" t="s">
        <v>342</v>
      </c>
      <c r="C390" s="223">
        <v>981</v>
      </c>
      <c r="D390" s="223">
        <v>147</v>
      </c>
      <c r="E390" s="223">
        <v>834</v>
      </c>
      <c r="F390" s="223">
        <v>1785</v>
      </c>
      <c r="G390" s="223">
        <v>319</v>
      </c>
      <c r="H390" s="223">
        <v>1466</v>
      </c>
      <c r="I390" s="223">
        <v>3560</v>
      </c>
      <c r="J390" s="223">
        <v>425</v>
      </c>
      <c r="K390" s="223">
        <v>3135</v>
      </c>
      <c r="L390" s="223">
        <v>5518</v>
      </c>
      <c r="M390" s="223">
        <v>623</v>
      </c>
      <c r="N390" s="223">
        <v>4895</v>
      </c>
      <c r="O390" s="223">
        <v>8166</v>
      </c>
      <c r="P390" s="223">
        <v>1056</v>
      </c>
      <c r="Q390" s="223">
        <v>7110</v>
      </c>
      <c r="R390" s="223">
        <v>10828</v>
      </c>
      <c r="S390" s="223">
        <v>1587</v>
      </c>
      <c r="T390" s="223">
        <v>9241</v>
      </c>
      <c r="U390" s="223">
        <v>12528</v>
      </c>
      <c r="V390" s="223">
        <v>2067</v>
      </c>
      <c r="W390" s="223">
        <v>10461</v>
      </c>
    </row>
    <row r="391" spans="1:23">
      <c r="A391" s="224" t="s">
        <v>296</v>
      </c>
      <c r="B391" s="222" t="s">
        <v>343</v>
      </c>
      <c r="C391" s="223">
        <v>885</v>
      </c>
      <c r="D391" s="223">
        <v>131</v>
      </c>
      <c r="E391" s="223">
        <v>754</v>
      </c>
      <c r="F391" s="223" t="s">
        <v>305</v>
      </c>
      <c r="G391" s="223" t="s">
        <v>305</v>
      </c>
      <c r="H391" s="223" t="s">
        <v>305</v>
      </c>
      <c r="I391" s="223" t="s">
        <v>305</v>
      </c>
      <c r="J391" s="223" t="s">
        <v>305</v>
      </c>
      <c r="K391" s="223" t="s">
        <v>305</v>
      </c>
      <c r="L391" s="223" t="s">
        <v>305</v>
      </c>
      <c r="M391" s="223" t="s">
        <v>305</v>
      </c>
      <c r="N391" s="223" t="s">
        <v>305</v>
      </c>
      <c r="O391" s="223" t="s">
        <v>305</v>
      </c>
      <c r="P391" s="223" t="s">
        <v>305</v>
      </c>
      <c r="Q391" s="223" t="s">
        <v>305</v>
      </c>
      <c r="R391" s="223" t="s">
        <v>305</v>
      </c>
      <c r="S391" s="223" t="s">
        <v>305</v>
      </c>
      <c r="T391" s="223" t="s">
        <v>305</v>
      </c>
      <c r="U391" s="223" t="s">
        <v>305</v>
      </c>
      <c r="V391" s="223" t="s">
        <v>305</v>
      </c>
      <c r="W391" s="223" t="s">
        <v>305</v>
      </c>
    </row>
    <row r="392" spans="1:23">
      <c r="A392" s="224" t="s">
        <v>296</v>
      </c>
      <c r="B392" s="222" t="s">
        <v>344</v>
      </c>
      <c r="C392" s="223">
        <v>96</v>
      </c>
      <c r="D392" s="223">
        <v>16</v>
      </c>
      <c r="E392" s="223">
        <v>80</v>
      </c>
      <c r="F392" s="223">
        <v>161</v>
      </c>
      <c r="G392" s="223">
        <v>28</v>
      </c>
      <c r="H392" s="223">
        <v>133</v>
      </c>
      <c r="I392" s="223">
        <v>333</v>
      </c>
      <c r="J392" s="223">
        <v>33</v>
      </c>
      <c r="K392" s="223">
        <v>300</v>
      </c>
      <c r="L392" s="223">
        <v>604</v>
      </c>
      <c r="M392" s="223">
        <v>46</v>
      </c>
      <c r="N392" s="223">
        <v>558</v>
      </c>
      <c r="O392" s="223">
        <v>910</v>
      </c>
      <c r="P392" s="223">
        <v>67</v>
      </c>
      <c r="Q392" s="223">
        <v>843</v>
      </c>
      <c r="R392" s="223">
        <v>1322</v>
      </c>
      <c r="S392" s="223">
        <v>124</v>
      </c>
      <c r="T392" s="223">
        <v>1198</v>
      </c>
      <c r="U392" s="223">
        <v>1778</v>
      </c>
      <c r="V392" s="223">
        <v>190</v>
      </c>
      <c r="W392" s="223">
        <v>1588</v>
      </c>
    </row>
    <row r="393" spans="1:23">
      <c r="A393" s="222" t="s">
        <v>314</v>
      </c>
      <c r="B393" s="222" t="s">
        <v>322</v>
      </c>
      <c r="C393" s="223">
        <v>546749</v>
      </c>
      <c r="D393" s="223">
        <v>273407</v>
      </c>
      <c r="E393" s="223">
        <v>273342</v>
      </c>
      <c r="F393" s="223">
        <v>587217</v>
      </c>
      <c r="G393" s="223">
        <v>294781</v>
      </c>
      <c r="H393" s="223">
        <v>292436</v>
      </c>
      <c r="I393" s="223">
        <v>615235</v>
      </c>
      <c r="J393" s="223">
        <v>308004</v>
      </c>
      <c r="K393" s="223">
        <v>307231</v>
      </c>
      <c r="L393" s="223">
        <v>637061</v>
      </c>
      <c r="M393" s="223">
        <v>317922</v>
      </c>
      <c r="N393" s="223">
        <v>319139</v>
      </c>
      <c r="O393" s="223">
        <v>654143</v>
      </c>
      <c r="P393" s="223">
        <v>325485</v>
      </c>
      <c r="Q393" s="223">
        <v>328658</v>
      </c>
      <c r="R393" s="223">
        <v>664515</v>
      </c>
      <c r="S393" s="223">
        <v>329698</v>
      </c>
      <c r="T393" s="223">
        <v>334817</v>
      </c>
      <c r="U393" s="223">
        <v>666630</v>
      </c>
      <c r="V393" s="223">
        <v>329528</v>
      </c>
      <c r="W393" s="223">
        <v>337102</v>
      </c>
    </row>
    <row r="394" spans="1:23">
      <c r="A394" s="224" t="s">
        <v>296</v>
      </c>
      <c r="B394" s="222" t="s">
        <v>323</v>
      </c>
      <c r="C394" s="223">
        <v>28942</v>
      </c>
      <c r="D394" s="223">
        <v>15043</v>
      </c>
      <c r="E394" s="223">
        <v>13899</v>
      </c>
      <c r="F394" s="223">
        <v>29269</v>
      </c>
      <c r="G394" s="223">
        <v>15047</v>
      </c>
      <c r="H394" s="223">
        <v>14222</v>
      </c>
      <c r="I394" s="223">
        <v>27568</v>
      </c>
      <c r="J394" s="223">
        <v>14115</v>
      </c>
      <c r="K394" s="223">
        <v>13453</v>
      </c>
      <c r="L394" s="223">
        <v>28169</v>
      </c>
      <c r="M394" s="223">
        <v>14397</v>
      </c>
      <c r="N394" s="223">
        <v>13772</v>
      </c>
      <c r="O394" s="223">
        <v>28057</v>
      </c>
      <c r="P394" s="223">
        <v>14316</v>
      </c>
      <c r="Q394" s="223">
        <v>13741</v>
      </c>
      <c r="R394" s="223">
        <v>26095</v>
      </c>
      <c r="S394" s="223">
        <v>13313</v>
      </c>
      <c r="T394" s="223">
        <v>12782</v>
      </c>
      <c r="U394" s="223">
        <v>23328</v>
      </c>
      <c r="V394" s="223">
        <v>11901</v>
      </c>
      <c r="W394" s="223">
        <v>11427</v>
      </c>
    </row>
    <row r="395" spans="1:23">
      <c r="A395" s="224" t="s">
        <v>296</v>
      </c>
      <c r="B395" s="222" t="s">
        <v>324</v>
      </c>
      <c r="C395" s="223">
        <v>33649</v>
      </c>
      <c r="D395" s="223">
        <v>17792</v>
      </c>
      <c r="E395" s="223">
        <v>15857</v>
      </c>
      <c r="F395" s="223">
        <v>31430</v>
      </c>
      <c r="G395" s="223">
        <v>16358</v>
      </c>
      <c r="H395" s="223">
        <v>15072</v>
      </c>
      <c r="I395" s="223">
        <v>31178</v>
      </c>
      <c r="J395" s="223">
        <v>16091</v>
      </c>
      <c r="K395" s="223">
        <v>15087</v>
      </c>
      <c r="L395" s="223">
        <v>29794</v>
      </c>
      <c r="M395" s="223">
        <v>15330</v>
      </c>
      <c r="N395" s="223">
        <v>14464</v>
      </c>
      <c r="O395" s="223">
        <v>30215</v>
      </c>
      <c r="P395" s="223">
        <v>15518</v>
      </c>
      <c r="Q395" s="223">
        <v>14697</v>
      </c>
      <c r="R395" s="223">
        <v>29804</v>
      </c>
      <c r="S395" s="223">
        <v>15282</v>
      </c>
      <c r="T395" s="223">
        <v>14522</v>
      </c>
      <c r="U395" s="223">
        <v>27537</v>
      </c>
      <c r="V395" s="223">
        <v>14119</v>
      </c>
      <c r="W395" s="223">
        <v>13418</v>
      </c>
    </row>
    <row r="396" spans="1:23">
      <c r="A396" s="224" t="s">
        <v>296</v>
      </c>
      <c r="B396" s="222" t="s">
        <v>325</v>
      </c>
      <c r="C396" s="223">
        <v>41794</v>
      </c>
      <c r="D396" s="223">
        <v>21986</v>
      </c>
      <c r="E396" s="223">
        <v>19808</v>
      </c>
      <c r="F396" s="223">
        <v>34877</v>
      </c>
      <c r="G396" s="223">
        <v>18434</v>
      </c>
      <c r="H396" s="223">
        <v>16443</v>
      </c>
      <c r="I396" s="223">
        <v>32199</v>
      </c>
      <c r="J396" s="223">
        <v>16759</v>
      </c>
      <c r="K396" s="223">
        <v>15440</v>
      </c>
      <c r="L396" s="223">
        <v>31886</v>
      </c>
      <c r="M396" s="223">
        <v>16475</v>
      </c>
      <c r="N396" s="223">
        <v>15411</v>
      </c>
      <c r="O396" s="223">
        <v>30737</v>
      </c>
      <c r="P396" s="223">
        <v>15842</v>
      </c>
      <c r="Q396" s="223">
        <v>14895</v>
      </c>
      <c r="R396" s="223">
        <v>31016</v>
      </c>
      <c r="S396" s="223">
        <v>15955</v>
      </c>
      <c r="T396" s="223">
        <v>15061</v>
      </c>
      <c r="U396" s="223">
        <v>30409</v>
      </c>
      <c r="V396" s="223">
        <v>15616</v>
      </c>
      <c r="W396" s="223">
        <v>14793</v>
      </c>
    </row>
    <row r="397" spans="1:23">
      <c r="A397" s="224" t="s">
        <v>296</v>
      </c>
      <c r="B397" s="222" t="s">
        <v>326</v>
      </c>
      <c r="C397" s="223">
        <v>39535</v>
      </c>
      <c r="D397" s="223">
        <v>20910</v>
      </c>
      <c r="E397" s="223">
        <v>18625</v>
      </c>
      <c r="F397" s="223">
        <v>41512</v>
      </c>
      <c r="G397" s="223">
        <v>21775</v>
      </c>
      <c r="H397" s="223">
        <v>19737</v>
      </c>
      <c r="I397" s="223">
        <v>34217</v>
      </c>
      <c r="J397" s="223">
        <v>18018</v>
      </c>
      <c r="K397" s="223">
        <v>16199</v>
      </c>
      <c r="L397" s="223">
        <v>31499</v>
      </c>
      <c r="M397" s="223">
        <v>16329</v>
      </c>
      <c r="N397" s="223">
        <v>15170</v>
      </c>
      <c r="O397" s="223">
        <v>31141</v>
      </c>
      <c r="P397" s="223">
        <v>16034</v>
      </c>
      <c r="Q397" s="223">
        <v>15107</v>
      </c>
      <c r="R397" s="223">
        <v>30162</v>
      </c>
      <c r="S397" s="223">
        <v>15500</v>
      </c>
      <c r="T397" s="223">
        <v>14662</v>
      </c>
      <c r="U397" s="223">
        <v>30325</v>
      </c>
      <c r="V397" s="223">
        <v>15552</v>
      </c>
      <c r="W397" s="223">
        <v>14773</v>
      </c>
    </row>
    <row r="398" spans="1:23">
      <c r="A398" s="224" t="s">
        <v>296</v>
      </c>
      <c r="B398" s="222" t="s">
        <v>327</v>
      </c>
      <c r="C398" s="223">
        <v>29935</v>
      </c>
      <c r="D398" s="223">
        <v>16062</v>
      </c>
      <c r="E398" s="223">
        <v>13873</v>
      </c>
      <c r="F398" s="223">
        <v>39584</v>
      </c>
      <c r="G398" s="223">
        <v>21332</v>
      </c>
      <c r="H398" s="223">
        <v>18252</v>
      </c>
      <c r="I398" s="223">
        <v>40061</v>
      </c>
      <c r="J398" s="223">
        <v>21385</v>
      </c>
      <c r="K398" s="223">
        <v>18676</v>
      </c>
      <c r="L398" s="223">
        <v>32576</v>
      </c>
      <c r="M398" s="223">
        <v>17448</v>
      </c>
      <c r="N398" s="223">
        <v>15128</v>
      </c>
      <c r="O398" s="223">
        <v>29946</v>
      </c>
      <c r="P398" s="223">
        <v>15795</v>
      </c>
      <c r="Q398" s="223">
        <v>14151</v>
      </c>
      <c r="R398" s="223">
        <v>29567</v>
      </c>
      <c r="S398" s="223">
        <v>15514</v>
      </c>
      <c r="T398" s="223">
        <v>14053</v>
      </c>
      <c r="U398" s="223">
        <v>28867</v>
      </c>
      <c r="V398" s="223">
        <v>15133</v>
      </c>
      <c r="W398" s="223">
        <v>13734</v>
      </c>
    </row>
    <row r="399" spans="1:23">
      <c r="A399" s="224" t="s">
        <v>296</v>
      </c>
      <c r="B399" s="222" t="s">
        <v>328</v>
      </c>
      <c r="C399" s="223">
        <v>35052</v>
      </c>
      <c r="D399" s="223">
        <v>17896</v>
      </c>
      <c r="E399" s="223">
        <v>17156</v>
      </c>
      <c r="F399" s="223">
        <v>28979</v>
      </c>
      <c r="G399" s="223">
        <v>15572</v>
      </c>
      <c r="H399" s="223">
        <v>13407</v>
      </c>
      <c r="I399" s="223">
        <v>36838</v>
      </c>
      <c r="J399" s="223">
        <v>19719</v>
      </c>
      <c r="K399" s="223">
        <v>17119</v>
      </c>
      <c r="L399" s="223">
        <v>35813</v>
      </c>
      <c r="M399" s="223">
        <v>18951</v>
      </c>
      <c r="N399" s="223">
        <v>16862</v>
      </c>
      <c r="O399" s="223">
        <v>28575</v>
      </c>
      <c r="P399" s="223">
        <v>15090</v>
      </c>
      <c r="Q399" s="223">
        <v>13485</v>
      </c>
      <c r="R399" s="223">
        <v>26105</v>
      </c>
      <c r="S399" s="223">
        <v>13559</v>
      </c>
      <c r="T399" s="223">
        <v>12546</v>
      </c>
      <c r="U399" s="223">
        <v>25776</v>
      </c>
      <c r="V399" s="223">
        <v>13335</v>
      </c>
      <c r="W399" s="223">
        <v>12441</v>
      </c>
    </row>
    <row r="400" spans="1:23">
      <c r="A400" s="224" t="s">
        <v>296</v>
      </c>
      <c r="B400" s="222" t="s">
        <v>329</v>
      </c>
      <c r="C400" s="223">
        <v>37679</v>
      </c>
      <c r="D400" s="223">
        <v>19365</v>
      </c>
      <c r="E400" s="223">
        <v>18314</v>
      </c>
      <c r="F400" s="223">
        <v>37688</v>
      </c>
      <c r="G400" s="223">
        <v>19408</v>
      </c>
      <c r="H400" s="223">
        <v>18280</v>
      </c>
      <c r="I400" s="223">
        <v>30846</v>
      </c>
      <c r="J400" s="223">
        <v>16508</v>
      </c>
      <c r="K400" s="223">
        <v>14338</v>
      </c>
      <c r="L400" s="223">
        <v>37196</v>
      </c>
      <c r="M400" s="223">
        <v>19810</v>
      </c>
      <c r="N400" s="223">
        <v>17386</v>
      </c>
      <c r="O400" s="223">
        <v>35342</v>
      </c>
      <c r="P400" s="223">
        <v>18652</v>
      </c>
      <c r="Q400" s="223">
        <v>16690</v>
      </c>
      <c r="R400" s="223">
        <v>27840</v>
      </c>
      <c r="S400" s="223">
        <v>14618</v>
      </c>
      <c r="T400" s="223">
        <v>13222</v>
      </c>
      <c r="U400" s="223">
        <v>25275</v>
      </c>
      <c r="V400" s="223">
        <v>13050</v>
      </c>
      <c r="W400" s="223">
        <v>12225</v>
      </c>
    </row>
    <row r="401" spans="1:23">
      <c r="A401" s="224" t="s">
        <v>296</v>
      </c>
      <c r="B401" s="222" t="s">
        <v>330</v>
      </c>
      <c r="C401" s="223">
        <v>47067</v>
      </c>
      <c r="D401" s="223">
        <v>24034</v>
      </c>
      <c r="E401" s="223">
        <v>23033</v>
      </c>
      <c r="F401" s="223">
        <v>42148</v>
      </c>
      <c r="G401" s="223">
        <v>21653</v>
      </c>
      <c r="H401" s="223">
        <v>20495</v>
      </c>
      <c r="I401" s="223">
        <v>40857</v>
      </c>
      <c r="J401" s="223">
        <v>21055</v>
      </c>
      <c r="K401" s="223">
        <v>19802</v>
      </c>
      <c r="L401" s="223">
        <v>34065</v>
      </c>
      <c r="M401" s="223">
        <v>18172</v>
      </c>
      <c r="N401" s="223">
        <v>15893</v>
      </c>
      <c r="O401" s="223">
        <v>39836</v>
      </c>
      <c r="P401" s="223">
        <v>21215</v>
      </c>
      <c r="Q401" s="223">
        <v>18621</v>
      </c>
      <c r="R401" s="223">
        <v>37437</v>
      </c>
      <c r="S401" s="223">
        <v>19797</v>
      </c>
      <c r="T401" s="223">
        <v>17640</v>
      </c>
      <c r="U401" s="223">
        <v>29272</v>
      </c>
      <c r="V401" s="223">
        <v>15390</v>
      </c>
      <c r="W401" s="223">
        <v>13882</v>
      </c>
    </row>
    <row r="402" spans="1:23">
      <c r="A402" s="224" t="s">
        <v>296</v>
      </c>
      <c r="B402" s="222" t="s">
        <v>331</v>
      </c>
      <c r="C402" s="223">
        <v>47621</v>
      </c>
      <c r="D402" s="223">
        <v>24768</v>
      </c>
      <c r="E402" s="223">
        <v>22853</v>
      </c>
      <c r="F402" s="223">
        <v>51157</v>
      </c>
      <c r="G402" s="223">
        <v>26305</v>
      </c>
      <c r="H402" s="223">
        <v>24852</v>
      </c>
      <c r="I402" s="223">
        <v>45077</v>
      </c>
      <c r="J402" s="223">
        <v>23201</v>
      </c>
      <c r="K402" s="223">
        <v>21876</v>
      </c>
      <c r="L402" s="223">
        <v>43791</v>
      </c>
      <c r="M402" s="223">
        <v>22675</v>
      </c>
      <c r="N402" s="223">
        <v>21116</v>
      </c>
      <c r="O402" s="223">
        <v>36944</v>
      </c>
      <c r="P402" s="223">
        <v>19787</v>
      </c>
      <c r="Q402" s="223">
        <v>17157</v>
      </c>
      <c r="R402" s="223">
        <v>42457</v>
      </c>
      <c r="S402" s="223">
        <v>22740</v>
      </c>
      <c r="T402" s="223">
        <v>19717</v>
      </c>
      <c r="U402" s="223">
        <v>39681</v>
      </c>
      <c r="V402" s="223">
        <v>21123</v>
      </c>
      <c r="W402" s="223">
        <v>18558</v>
      </c>
    </row>
    <row r="403" spans="1:23">
      <c r="A403" s="224" t="s">
        <v>296</v>
      </c>
      <c r="B403" s="222" t="s">
        <v>332</v>
      </c>
      <c r="C403" s="223">
        <v>44963</v>
      </c>
      <c r="D403" s="223">
        <v>23354</v>
      </c>
      <c r="E403" s="223">
        <v>21609</v>
      </c>
      <c r="F403" s="223">
        <v>49970</v>
      </c>
      <c r="G403" s="223">
        <v>26039</v>
      </c>
      <c r="H403" s="223">
        <v>23931</v>
      </c>
      <c r="I403" s="223">
        <v>52754</v>
      </c>
      <c r="J403" s="223">
        <v>27123</v>
      </c>
      <c r="K403" s="223">
        <v>25631</v>
      </c>
      <c r="L403" s="223">
        <v>46652</v>
      </c>
      <c r="M403" s="223">
        <v>24020</v>
      </c>
      <c r="N403" s="223">
        <v>22632</v>
      </c>
      <c r="O403" s="223">
        <v>45398</v>
      </c>
      <c r="P403" s="223">
        <v>23563</v>
      </c>
      <c r="Q403" s="223">
        <v>21835</v>
      </c>
      <c r="R403" s="223">
        <v>38568</v>
      </c>
      <c r="S403" s="223">
        <v>20722</v>
      </c>
      <c r="T403" s="223">
        <v>17846</v>
      </c>
      <c r="U403" s="223">
        <v>43919</v>
      </c>
      <c r="V403" s="223">
        <v>23620</v>
      </c>
      <c r="W403" s="223">
        <v>20299</v>
      </c>
    </row>
    <row r="404" spans="1:23">
      <c r="A404" s="224" t="s">
        <v>296</v>
      </c>
      <c r="B404" s="222" t="s">
        <v>333</v>
      </c>
      <c r="C404" s="223">
        <v>39232</v>
      </c>
      <c r="D404" s="223">
        <v>20225</v>
      </c>
      <c r="E404" s="223">
        <v>19007</v>
      </c>
      <c r="F404" s="223">
        <v>47106</v>
      </c>
      <c r="G404" s="223">
        <v>24349</v>
      </c>
      <c r="H404" s="223">
        <v>22757</v>
      </c>
      <c r="I404" s="223">
        <v>51281</v>
      </c>
      <c r="J404" s="223">
        <v>26501</v>
      </c>
      <c r="K404" s="223">
        <v>24780</v>
      </c>
      <c r="L404" s="223">
        <v>53672</v>
      </c>
      <c r="M404" s="223">
        <v>27430</v>
      </c>
      <c r="N404" s="223">
        <v>26242</v>
      </c>
      <c r="O404" s="223">
        <v>47635</v>
      </c>
      <c r="P404" s="223">
        <v>24391</v>
      </c>
      <c r="Q404" s="223">
        <v>23244</v>
      </c>
      <c r="R404" s="223">
        <v>46457</v>
      </c>
      <c r="S404" s="223">
        <v>24016</v>
      </c>
      <c r="T404" s="223">
        <v>22441</v>
      </c>
      <c r="U404" s="223">
        <v>39661</v>
      </c>
      <c r="V404" s="223">
        <v>21240</v>
      </c>
      <c r="W404" s="223">
        <v>18421</v>
      </c>
    </row>
    <row r="405" spans="1:23">
      <c r="A405" s="224" t="s">
        <v>296</v>
      </c>
      <c r="B405" s="222" t="s">
        <v>334</v>
      </c>
      <c r="C405" s="223">
        <v>27706</v>
      </c>
      <c r="D405" s="223">
        <v>13781</v>
      </c>
      <c r="E405" s="223">
        <v>13925</v>
      </c>
      <c r="F405" s="223">
        <v>41154</v>
      </c>
      <c r="G405" s="223">
        <v>21015</v>
      </c>
      <c r="H405" s="223">
        <v>20139</v>
      </c>
      <c r="I405" s="223">
        <v>48624</v>
      </c>
      <c r="J405" s="223">
        <v>24906</v>
      </c>
      <c r="K405" s="223">
        <v>23718</v>
      </c>
      <c r="L405" s="223">
        <v>52298</v>
      </c>
      <c r="M405" s="223">
        <v>26766</v>
      </c>
      <c r="N405" s="223">
        <v>25532</v>
      </c>
      <c r="O405" s="223">
        <v>54428</v>
      </c>
      <c r="P405" s="223">
        <v>27631</v>
      </c>
      <c r="Q405" s="223">
        <v>26797</v>
      </c>
      <c r="R405" s="223">
        <v>48500</v>
      </c>
      <c r="S405" s="223">
        <v>24683</v>
      </c>
      <c r="T405" s="223">
        <v>23817</v>
      </c>
      <c r="U405" s="223">
        <v>47424</v>
      </c>
      <c r="V405" s="223">
        <v>24403</v>
      </c>
      <c r="W405" s="223">
        <v>23021</v>
      </c>
    </row>
    <row r="406" spans="1:23">
      <c r="A406" s="224" t="s">
        <v>296</v>
      </c>
      <c r="B406" s="222" t="s">
        <v>335</v>
      </c>
      <c r="C406" s="223">
        <v>24673</v>
      </c>
      <c r="D406" s="223">
        <v>12044</v>
      </c>
      <c r="E406" s="223">
        <v>12629</v>
      </c>
      <c r="F406" s="223">
        <v>28756</v>
      </c>
      <c r="G406" s="223">
        <v>14120</v>
      </c>
      <c r="H406" s="223">
        <v>14636</v>
      </c>
      <c r="I406" s="223">
        <v>42424</v>
      </c>
      <c r="J406" s="223">
        <v>21385</v>
      </c>
      <c r="K406" s="223">
        <v>21039</v>
      </c>
      <c r="L406" s="223">
        <v>49807</v>
      </c>
      <c r="M406" s="223">
        <v>25220</v>
      </c>
      <c r="N406" s="223">
        <v>24587</v>
      </c>
      <c r="O406" s="223">
        <v>53157</v>
      </c>
      <c r="P406" s="223">
        <v>26917</v>
      </c>
      <c r="Q406" s="223">
        <v>26240</v>
      </c>
      <c r="R406" s="223">
        <v>55139</v>
      </c>
      <c r="S406" s="223">
        <v>27785</v>
      </c>
      <c r="T406" s="223">
        <v>27354</v>
      </c>
      <c r="U406" s="223">
        <v>49330</v>
      </c>
      <c r="V406" s="223">
        <v>24938</v>
      </c>
      <c r="W406" s="223">
        <v>24392</v>
      </c>
    </row>
    <row r="407" spans="1:23">
      <c r="A407" s="224" t="s">
        <v>296</v>
      </c>
      <c r="B407" s="222" t="s">
        <v>336</v>
      </c>
      <c r="C407" s="223">
        <v>21810</v>
      </c>
      <c r="D407" s="223">
        <v>10160</v>
      </c>
      <c r="E407" s="223">
        <v>11650</v>
      </c>
      <c r="F407" s="223">
        <v>24487</v>
      </c>
      <c r="G407" s="223">
        <v>11781</v>
      </c>
      <c r="H407" s="223">
        <v>12706</v>
      </c>
      <c r="I407" s="223">
        <v>29121</v>
      </c>
      <c r="J407" s="223">
        <v>14076</v>
      </c>
      <c r="K407" s="223">
        <v>15045</v>
      </c>
      <c r="L407" s="223">
        <v>42834</v>
      </c>
      <c r="M407" s="223">
        <v>21283</v>
      </c>
      <c r="N407" s="223">
        <v>21551</v>
      </c>
      <c r="O407" s="223">
        <v>50135</v>
      </c>
      <c r="P407" s="223">
        <v>25079</v>
      </c>
      <c r="Q407" s="223">
        <v>25056</v>
      </c>
      <c r="R407" s="223">
        <v>53329</v>
      </c>
      <c r="S407" s="223">
        <v>26713</v>
      </c>
      <c r="T407" s="223">
        <v>26616</v>
      </c>
      <c r="U407" s="223">
        <v>55249</v>
      </c>
      <c r="V407" s="223">
        <v>27629</v>
      </c>
      <c r="W407" s="223">
        <v>27620</v>
      </c>
    </row>
    <row r="408" spans="1:23">
      <c r="A408" s="224" t="s">
        <v>296</v>
      </c>
      <c r="B408" s="222" t="s">
        <v>337</v>
      </c>
      <c r="C408" s="223">
        <v>18796</v>
      </c>
      <c r="D408" s="223">
        <v>8048</v>
      </c>
      <c r="E408" s="223">
        <v>10748</v>
      </c>
      <c r="F408" s="223">
        <v>20957</v>
      </c>
      <c r="G408" s="223">
        <v>9414</v>
      </c>
      <c r="H408" s="223">
        <v>11543</v>
      </c>
      <c r="I408" s="223">
        <v>23598</v>
      </c>
      <c r="J408" s="223">
        <v>10969</v>
      </c>
      <c r="K408" s="223">
        <v>12629</v>
      </c>
      <c r="L408" s="223">
        <v>28522</v>
      </c>
      <c r="M408" s="223">
        <v>13402</v>
      </c>
      <c r="N408" s="223">
        <v>15120</v>
      </c>
      <c r="O408" s="223">
        <v>42004</v>
      </c>
      <c r="P408" s="223">
        <v>20350</v>
      </c>
      <c r="Q408" s="223">
        <v>21654</v>
      </c>
      <c r="R408" s="223">
        <v>49216</v>
      </c>
      <c r="S408" s="223">
        <v>24075</v>
      </c>
      <c r="T408" s="223">
        <v>25141</v>
      </c>
      <c r="U408" s="223">
        <v>52384</v>
      </c>
      <c r="V408" s="223">
        <v>25733</v>
      </c>
      <c r="W408" s="223">
        <v>26651</v>
      </c>
    </row>
    <row r="409" spans="1:23">
      <c r="A409" s="224" t="s">
        <v>296</v>
      </c>
      <c r="B409" s="222" t="s">
        <v>338</v>
      </c>
      <c r="C409" s="223">
        <v>14384</v>
      </c>
      <c r="D409" s="223">
        <v>5066</v>
      </c>
      <c r="E409" s="223">
        <v>9318</v>
      </c>
      <c r="F409" s="223">
        <v>17006</v>
      </c>
      <c r="G409" s="223">
        <v>6848</v>
      </c>
      <c r="H409" s="223">
        <v>10158</v>
      </c>
      <c r="I409" s="223">
        <v>19251</v>
      </c>
      <c r="J409" s="223">
        <v>8101</v>
      </c>
      <c r="K409" s="223">
        <v>11150</v>
      </c>
      <c r="L409" s="223">
        <v>21904</v>
      </c>
      <c r="M409" s="223">
        <v>9591</v>
      </c>
      <c r="N409" s="223">
        <v>12313</v>
      </c>
      <c r="O409" s="223">
        <v>26940</v>
      </c>
      <c r="P409" s="223">
        <v>12021</v>
      </c>
      <c r="Q409" s="223">
        <v>14919</v>
      </c>
      <c r="R409" s="223">
        <v>39784</v>
      </c>
      <c r="S409" s="223">
        <v>18398</v>
      </c>
      <c r="T409" s="223">
        <v>21386</v>
      </c>
      <c r="U409" s="223">
        <v>46775</v>
      </c>
      <c r="V409" s="223">
        <v>21943</v>
      </c>
      <c r="W409" s="223">
        <v>24832</v>
      </c>
    </row>
    <row r="410" spans="1:23">
      <c r="A410" s="224" t="s">
        <v>296</v>
      </c>
      <c r="B410" s="222" t="s">
        <v>339</v>
      </c>
      <c r="C410" s="223">
        <v>7289</v>
      </c>
      <c r="D410" s="223">
        <v>1814</v>
      </c>
      <c r="E410" s="223">
        <v>5475</v>
      </c>
      <c r="F410" s="223">
        <v>12016</v>
      </c>
      <c r="G410" s="223">
        <v>3803</v>
      </c>
      <c r="H410" s="223">
        <v>8213</v>
      </c>
      <c r="I410" s="223">
        <v>14532</v>
      </c>
      <c r="J410" s="223">
        <v>5153</v>
      </c>
      <c r="K410" s="223">
        <v>9379</v>
      </c>
      <c r="L410" s="223">
        <v>16525</v>
      </c>
      <c r="M410" s="223">
        <v>6184</v>
      </c>
      <c r="N410" s="223">
        <v>10341</v>
      </c>
      <c r="O410" s="223">
        <v>19045</v>
      </c>
      <c r="P410" s="223">
        <v>7493</v>
      </c>
      <c r="Q410" s="223">
        <v>11552</v>
      </c>
      <c r="R410" s="223">
        <v>23884</v>
      </c>
      <c r="S410" s="223">
        <v>9686</v>
      </c>
      <c r="T410" s="223">
        <v>14198</v>
      </c>
      <c r="U410" s="223">
        <v>35442</v>
      </c>
      <c r="V410" s="223">
        <v>15029</v>
      </c>
      <c r="W410" s="223">
        <v>20413</v>
      </c>
    </row>
    <row r="411" spans="1:23">
      <c r="A411" s="224" t="s">
        <v>296</v>
      </c>
      <c r="B411" s="222" t="s">
        <v>340</v>
      </c>
      <c r="C411" s="223">
        <v>4454</v>
      </c>
      <c r="D411" s="223">
        <v>780</v>
      </c>
      <c r="E411" s="223">
        <v>3674</v>
      </c>
      <c r="F411" s="223">
        <v>5456</v>
      </c>
      <c r="G411" s="223">
        <v>1098</v>
      </c>
      <c r="H411" s="223">
        <v>4358</v>
      </c>
      <c r="I411" s="223">
        <v>9134</v>
      </c>
      <c r="J411" s="223">
        <v>2314</v>
      </c>
      <c r="K411" s="223">
        <v>6820</v>
      </c>
      <c r="L411" s="223">
        <v>11130</v>
      </c>
      <c r="M411" s="223">
        <v>3193</v>
      </c>
      <c r="N411" s="223">
        <v>7937</v>
      </c>
      <c r="O411" s="223">
        <v>12719</v>
      </c>
      <c r="P411" s="223">
        <v>3914</v>
      </c>
      <c r="Q411" s="223">
        <v>8805</v>
      </c>
      <c r="R411" s="223">
        <v>14861</v>
      </c>
      <c r="S411" s="223">
        <v>4887</v>
      </c>
      <c r="T411" s="223">
        <v>9974</v>
      </c>
      <c r="U411" s="223">
        <v>19055</v>
      </c>
      <c r="V411" s="223">
        <v>6577</v>
      </c>
      <c r="W411" s="223">
        <v>12478</v>
      </c>
    </row>
    <row r="412" spans="1:23">
      <c r="A412" s="224" t="s">
        <v>296</v>
      </c>
      <c r="B412" s="222" t="s">
        <v>341</v>
      </c>
      <c r="C412" s="223">
        <v>1608</v>
      </c>
      <c r="D412" s="223">
        <v>227</v>
      </c>
      <c r="E412" s="223">
        <v>1381</v>
      </c>
      <c r="F412" s="223">
        <v>2806</v>
      </c>
      <c r="G412" s="223">
        <v>350</v>
      </c>
      <c r="H412" s="223">
        <v>2456</v>
      </c>
      <c r="I412" s="223">
        <v>3738</v>
      </c>
      <c r="J412" s="223">
        <v>506</v>
      </c>
      <c r="K412" s="223">
        <v>3232</v>
      </c>
      <c r="L412" s="223">
        <v>6048</v>
      </c>
      <c r="M412" s="223">
        <v>1064</v>
      </c>
      <c r="N412" s="223">
        <v>4984</v>
      </c>
      <c r="O412" s="223">
        <v>7431</v>
      </c>
      <c r="P412" s="223">
        <v>1503</v>
      </c>
      <c r="Q412" s="223">
        <v>5928</v>
      </c>
      <c r="R412" s="223">
        <v>8501</v>
      </c>
      <c r="S412" s="223">
        <v>1891</v>
      </c>
      <c r="T412" s="223">
        <v>6610</v>
      </c>
      <c r="U412" s="223">
        <v>10064</v>
      </c>
      <c r="V412" s="223">
        <v>2449</v>
      </c>
      <c r="W412" s="223">
        <v>7615</v>
      </c>
    </row>
    <row r="413" spans="1:23">
      <c r="A413" s="224" t="s">
        <v>296</v>
      </c>
      <c r="B413" s="222" t="s">
        <v>342</v>
      </c>
      <c r="C413" s="223">
        <v>560</v>
      </c>
      <c r="D413" s="223">
        <v>52</v>
      </c>
      <c r="E413" s="223">
        <v>508</v>
      </c>
      <c r="F413" s="223">
        <v>859</v>
      </c>
      <c r="G413" s="223">
        <v>80</v>
      </c>
      <c r="H413" s="223">
        <v>779</v>
      </c>
      <c r="I413" s="223">
        <v>1937</v>
      </c>
      <c r="J413" s="223">
        <v>119</v>
      </c>
      <c r="K413" s="223">
        <v>1818</v>
      </c>
      <c r="L413" s="223">
        <v>2880</v>
      </c>
      <c r="M413" s="223">
        <v>182</v>
      </c>
      <c r="N413" s="223">
        <v>2698</v>
      </c>
      <c r="O413" s="223">
        <v>4458</v>
      </c>
      <c r="P413" s="223">
        <v>374</v>
      </c>
      <c r="Q413" s="223">
        <v>4084</v>
      </c>
      <c r="R413" s="223">
        <v>5793</v>
      </c>
      <c r="S413" s="223">
        <v>564</v>
      </c>
      <c r="T413" s="223">
        <v>5229</v>
      </c>
      <c r="U413" s="223">
        <v>6857</v>
      </c>
      <c r="V413" s="223">
        <v>748</v>
      </c>
      <c r="W413" s="223">
        <v>6109</v>
      </c>
    </row>
    <row r="414" spans="1:23">
      <c r="A414" s="224" t="s">
        <v>296</v>
      </c>
      <c r="B414" s="222" t="s">
        <v>343</v>
      </c>
      <c r="C414" s="223">
        <v>483</v>
      </c>
      <c r="D414" s="223">
        <v>48</v>
      </c>
      <c r="E414" s="223">
        <v>435</v>
      </c>
      <c r="F414" s="223" t="s">
        <v>305</v>
      </c>
      <c r="G414" s="223" t="s">
        <v>305</v>
      </c>
      <c r="H414" s="223" t="s">
        <v>305</v>
      </c>
      <c r="I414" s="223" t="s">
        <v>305</v>
      </c>
      <c r="J414" s="223" t="s">
        <v>305</v>
      </c>
      <c r="K414" s="223" t="s">
        <v>305</v>
      </c>
      <c r="L414" s="223" t="s">
        <v>305</v>
      </c>
      <c r="M414" s="223" t="s">
        <v>305</v>
      </c>
      <c r="N414" s="223" t="s">
        <v>305</v>
      </c>
      <c r="O414" s="223" t="s">
        <v>305</v>
      </c>
      <c r="P414" s="223" t="s">
        <v>305</v>
      </c>
      <c r="Q414" s="223" t="s">
        <v>305</v>
      </c>
      <c r="R414" s="223" t="s">
        <v>305</v>
      </c>
      <c r="S414" s="223" t="s">
        <v>305</v>
      </c>
      <c r="T414" s="223" t="s">
        <v>305</v>
      </c>
      <c r="U414" s="223" t="s">
        <v>305</v>
      </c>
      <c r="V414" s="223" t="s">
        <v>305</v>
      </c>
      <c r="W414" s="223" t="s">
        <v>305</v>
      </c>
    </row>
    <row r="415" spans="1:23">
      <c r="A415" s="225" t="s">
        <v>296</v>
      </c>
      <c r="B415" s="226" t="s">
        <v>344</v>
      </c>
      <c r="C415" s="223">
        <v>77</v>
      </c>
      <c r="D415" s="223">
        <v>4</v>
      </c>
      <c r="E415" s="223">
        <v>73</v>
      </c>
      <c r="F415" s="223">
        <v>161</v>
      </c>
      <c r="G415" s="223">
        <v>12</v>
      </c>
      <c r="H415" s="223">
        <v>149</v>
      </c>
      <c r="I415" s="223">
        <v>350</v>
      </c>
      <c r="J415" s="223">
        <v>13</v>
      </c>
      <c r="K415" s="223">
        <v>337</v>
      </c>
      <c r="L415" s="223">
        <v>746</v>
      </c>
      <c r="M415" s="223">
        <v>17</v>
      </c>
      <c r="N415" s="223">
        <v>729</v>
      </c>
      <c r="O415" s="223">
        <v>1106</v>
      </c>
      <c r="P415" s="223">
        <v>29</v>
      </c>
      <c r="Q415" s="223">
        <v>1077</v>
      </c>
      <c r="R415" s="223">
        <v>1659</v>
      </c>
      <c r="S415" s="223">
        <v>68</v>
      </c>
      <c r="T415" s="223">
        <v>1591</v>
      </c>
      <c r="U415" s="223">
        <v>2146</v>
      </c>
      <c r="V415" s="223">
        <v>103</v>
      </c>
      <c r="W415" s="223">
        <v>2043</v>
      </c>
    </row>
  </sheetData>
  <mergeCells count="9">
    <mergeCell ref="O1:Q1"/>
    <mergeCell ref="R1:T1"/>
    <mergeCell ref="U1:W1"/>
    <mergeCell ref="A1:A2"/>
    <mergeCell ref="B1:B2"/>
    <mergeCell ref="C1:E1"/>
    <mergeCell ref="F1:H1"/>
    <mergeCell ref="I1:K1"/>
    <mergeCell ref="L1:N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H115"/>
  <sheetViews>
    <sheetView view="pageBreakPreview" zoomScaleNormal="40" zoomScaleSheetLayoutView="70" workbookViewId="0">
      <selection activeCell="H1" sqref="H1"/>
    </sheetView>
  </sheetViews>
  <sheetFormatPr defaultRowHeight="18" customHeight="1"/>
  <cols>
    <col min="1" max="4" width="7.33203125" style="127" customWidth="1"/>
    <col min="5" max="14" width="6.77734375" style="127" customWidth="1"/>
    <col min="15" max="17" width="6.77734375" style="128" customWidth="1"/>
    <col min="18" max="25" width="6.77734375" style="127" customWidth="1"/>
    <col min="26" max="28" width="7.33203125" style="127" customWidth="1"/>
    <col min="29" max="31" width="6.77734375" style="127" customWidth="1"/>
    <col min="32" max="34" width="8.33203125" style="129" customWidth="1"/>
    <col min="35" max="59" width="5.77734375" style="127" customWidth="1"/>
    <col min="60" max="16384" width="8.88671875" style="127"/>
  </cols>
  <sheetData>
    <row r="1" spans="1:34" ht="17.25" customHeight="1">
      <c r="A1" s="126" t="s">
        <v>247</v>
      </c>
    </row>
    <row r="2" spans="1:34" s="131" customFormat="1" ht="17.25" customHeight="1">
      <c r="A2" s="130" t="s">
        <v>105</v>
      </c>
      <c r="B2" s="131" t="s">
        <v>287</v>
      </c>
      <c r="O2" s="132"/>
      <c r="P2" s="132"/>
      <c r="Q2" s="132"/>
      <c r="AF2" s="133"/>
      <c r="AG2" s="133"/>
      <c r="AH2" s="133"/>
    </row>
    <row r="3" spans="1:34" s="131" customFormat="1" ht="17.25" customHeight="1" thickBot="1">
      <c r="A3" s="130"/>
      <c r="B3" s="131" t="s">
        <v>106</v>
      </c>
      <c r="O3" s="132"/>
      <c r="P3" s="132"/>
      <c r="Q3" s="132"/>
      <c r="AF3" s="133"/>
      <c r="AG3" s="133"/>
      <c r="AH3" s="133"/>
    </row>
    <row r="4" spans="1:34" s="134" customFormat="1" ht="17.25" customHeight="1">
      <c r="A4" s="247" t="s">
        <v>3</v>
      </c>
      <c r="B4" s="249">
        <v>2015</v>
      </c>
      <c r="C4" s="249"/>
      <c r="D4" s="249"/>
      <c r="E4" s="243" t="s">
        <v>107</v>
      </c>
      <c r="F4" s="243"/>
      <c r="G4" s="243" t="s">
        <v>137</v>
      </c>
      <c r="H4" s="243"/>
      <c r="I4" s="250" t="s">
        <v>212</v>
      </c>
      <c r="J4" s="250"/>
      <c r="K4" s="250"/>
      <c r="L4" s="251">
        <v>5</v>
      </c>
      <c r="M4" s="251"/>
      <c r="N4" s="251"/>
      <c r="O4" s="243" t="s">
        <v>138</v>
      </c>
      <c r="P4" s="243"/>
      <c r="Q4" s="243"/>
      <c r="R4" s="243" t="s">
        <v>108</v>
      </c>
      <c r="S4" s="243"/>
      <c r="T4" s="243"/>
      <c r="U4" s="243" t="s">
        <v>109</v>
      </c>
      <c r="V4" s="243"/>
      <c r="W4" s="243"/>
      <c r="X4" s="243" t="s">
        <v>141</v>
      </c>
      <c r="Y4" s="243"/>
      <c r="Z4" s="244">
        <v>2020</v>
      </c>
      <c r="AA4" s="244"/>
      <c r="AB4" s="244"/>
      <c r="AC4" s="245">
        <f>Z4</f>
        <v>2020</v>
      </c>
      <c r="AD4" s="238">
        <f>Z4</f>
        <v>2020</v>
      </c>
      <c r="AE4" s="239"/>
      <c r="AF4" s="240">
        <f>Z4</f>
        <v>2020</v>
      </c>
      <c r="AG4" s="241"/>
      <c r="AH4" s="242"/>
    </row>
    <row r="5" spans="1:34" s="140" customFormat="1" ht="17.25" customHeight="1" thickBot="1">
      <c r="A5" s="248"/>
      <c r="B5" s="135" t="s">
        <v>7</v>
      </c>
      <c r="C5" s="135" t="s">
        <v>111</v>
      </c>
      <c r="D5" s="135" t="s">
        <v>112</v>
      </c>
      <c r="E5" s="135" t="s">
        <v>111</v>
      </c>
      <c r="F5" s="135" t="s">
        <v>112</v>
      </c>
      <c r="G5" s="135" t="s">
        <v>111</v>
      </c>
      <c r="H5" s="135" t="s">
        <v>112</v>
      </c>
      <c r="I5" s="135" t="s">
        <v>7</v>
      </c>
      <c r="J5" s="135" t="s">
        <v>111</v>
      </c>
      <c r="K5" s="135" t="s">
        <v>112</v>
      </c>
      <c r="L5" s="111" t="s">
        <v>7</v>
      </c>
      <c r="M5" s="111" t="s">
        <v>111</v>
      </c>
      <c r="N5" s="111" t="s">
        <v>112</v>
      </c>
      <c r="O5" s="135" t="s">
        <v>7</v>
      </c>
      <c r="P5" s="135" t="s">
        <v>111</v>
      </c>
      <c r="Q5" s="135" t="s">
        <v>112</v>
      </c>
      <c r="R5" s="135" t="s">
        <v>7</v>
      </c>
      <c r="S5" s="135" t="s">
        <v>111</v>
      </c>
      <c r="T5" s="135" t="s">
        <v>112</v>
      </c>
      <c r="U5" s="135" t="s">
        <v>7</v>
      </c>
      <c r="V5" s="135" t="s">
        <v>111</v>
      </c>
      <c r="W5" s="135" t="s">
        <v>112</v>
      </c>
      <c r="X5" s="135" t="s">
        <v>111</v>
      </c>
      <c r="Y5" s="135" t="s">
        <v>112</v>
      </c>
      <c r="Z5" s="135" t="s">
        <v>7</v>
      </c>
      <c r="AA5" s="135" t="s">
        <v>111</v>
      </c>
      <c r="AB5" s="135" t="s">
        <v>112</v>
      </c>
      <c r="AC5" s="246"/>
      <c r="AD5" s="135" t="s">
        <v>111</v>
      </c>
      <c r="AE5" s="136" t="s">
        <v>112</v>
      </c>
      <c r="AF5" s="137" t="s">
        <v>7</v>
      </c>
      <c r="AG5" s="138" t="s">
        <v>111</v>
      </c>
      <c r="AH5" s="139" t="s">
        <v>112</v>
      </c>
    </row>
    <row r="6" spans="1:34" s="134" customFormat="1" ht="17.25" customHeight="1" thickTop="1">
      <c r="A6" s="141" t="s">
        <v>113</v>
      </c>
      <c r="B6" s="142">
        <f t="shared" ref="B6:B22" si="0">SUM(C6:D6)</f>
        <v>112990</v>
      </c>
      <c r="C6" s="142">
        <f>'연령별 인구현황(경상북도)'!F6</f>
        <v>58370</v>
      </c>
      <c r="D6" s="142">
        <f>'연령별 인구현황(경상북도)'!G6</f>
        <v>54620</v>
      </c>
      <c r="E6" s="143">
        <f t="shared" ref="E6:F21" si="1">ROUND(C6/$B6,2)</f>
        <v>0.52</v>
      </c>
      <c r="F6" s="143">
        <f t="shared" si="1"/>
        <v>0.48</v>
      </c>
      <c r="G6" s="142"/>
      <c r="H6" s="142"/>
      <c r="I6" s="144"/>
      <c r="J6" s="144"/>
      <c r="K6" s="144"/>
      <c r="L6" s="145"/>
      <c r="M6" s="145"/>
      <c r="N6" s="145"/>
      <c r="O6" s="181">
        <f>AVERAGE(P6:Q6)</f>
        <v>4.0800000000000003E-3</v>
      </c>
      <c r="P6" s="147">
        <f>사망률추계값!D6</f>
        <v>4.2900000000000004E-3</v>
      </c>
      <c r="Q6" s="147">
        <f>사망률추계값!E6</f>
        <v>3.8700000000000002E-3</v>
      </c>
      <c r="R6" s="144"/>
      <c r="S6" s="144"/>
      <c r="T6" s="144"/>
      <c r="U6" s="144"/>
      <c r="V6" s="144"/>
      <c r="W6" s="144"/>
      <c r="X6" s="182">
        <f>사망률추계값!D35</f>
        <v>0.99956</v>
      </c>
      <c r="Y6" s="182">
        <f>사망률추계값!E35</f>
        <v>0.99965000000000004</v>
      </c>
      <c r="Z6" s="142">
        <f t="shared" ref="Z6:Z26" si="2">SUM(AA6:AB6)</f>
        <v>113585</v>
      </c>
      <c r="AA6" s="148">
        <f>ROUND(V27,0)</f>
        <v>58782</v>
      </c>
      <c r="AB6" s="148">
        <f>ROUND(W27,0)</f>
        <v>54803</v>
      </c>
      <c r="AC6" s="149">
        <f t="shared" ref="AC6:AC26" si="3">ROUND(Z6/$Z$27,3)</f>
        <v>4.2000000000000003E-2</v>
      </c>
      <c r="AD6" s="149">
        <f t="shared" ref="AD6:AE26" si="4">ROUND(AA6/$Z6,3)</f>
        <v>0.51800000000000002</v>
      </c>
      <c r="AE6" s="150">
        <f t="shared" si="4"/>
        <v>0.48199999999999998</v>
      </c>
      <c r="AF6" s="151">
        <f t="shared" ref="AF6:AF26" si="5">SUM(AG6:AH6)</f>
        <v>113585</v>
      </c>
      <c r="AG6" s="152">
        <f t="shared" ref="AG6:AH26" si="6">AA6</f>
        <v>58782</v>
      </c>
      <c r="AH6" s="153">
        <f t="shared" si="6"/>
        <v>54803</v>
      </c>
    </row>
    <row r="7" spans="1:34" s="134" customFormat="1" ht="17.25" customHeight="1">
      <c r="A7" s="154" t="s">
        <v>114</v>
      </c>
      <c r="B7" s="155">
        <f t="shared" si="0"/>
        <v>110404</v>
      </c>
      <c r="C7" s="155">
        <f>'연령별 인구현황(경상북도)'!F7</f>
        <v>57370</v>
      </c>
      <c r="D7" s="155">
        <f>'연령별 인구현황(경상북도)'!G7</f>
        <v>53034</v>
      </c>
      <c r="E7" s="156">
        <f t="shared" si="1"/>
        <v>0.52</v>
      </c>
      <c r="F7" s="156">
        <f t="shared" si="1"/>
        <v>0.48</v>
      </c>
      <c r="G7" s="155"/>
      <c r="H7" s="155"/>
      <c r="I7" s="157"/>
      <c r="J7" s="157"/>
      <c r="K7" s="157"/>
      <c r="L7" s="158"/>
      <c r="M7" s="158"/>
      <c r="N7" s="158"/>
      <c r="O7" s="159"/>
      <c r="P7" s="159"/>
      <c r="Q7" s="159"/>
      <c r="R7" s="157"/>
      <c r="S7" s="157"/>
      <c r="T7" s="157"/>
      <c r="U7" s="157"/>
      <c r="V7" s="157"/>
      <c r="W7" s="157"/>
      <c r="X7" s="183">
        <f>사망률추계값!D36</f>
        <v>0.99973000000000001</v>
      </c>
      <c r="Y7" s="183">
        <f>사망률추계값!E36</f>
        <v>0.99965999999999999</v>
      </c>
      <c r="Z7" s="155">
        <f t="shared" si="2"/>
        <v>112945</v>
      </c>
      <c r="AA7" s="160">
        <f t="shared" ref="AA7:AB22" si="7">ROUND(C6*X6,0)</f>
        <v>58344</v>
      </c>
      <c r="AB7" s="160">
        <f t="shared" si="7"/>
        <v>54601</v>
      </c>
      <c r="AC7" s="161">
        <f t="shared" si="3"/>
        <v>4.1000000000000002E-2</v>
      </c>
      <c r="AD7" s="161">
        <f>ROUND(AA7/$Z7,3)</f>
        <v>0.51700000000000002</v>
      </c>
      <c r="AE7" s="162">
        <f t="shared" si="4"/>
        <v>0.48299999999999998</v>
      </c>
      <c r="AF7" s="163">
        <f t="shared" si="5"/>
        <v>112945</v>
      </c>
      <c r="AG7" s="164">
        <f t="shared" si="6"/>
        <v>58344</v>
      </c>
      <c r="AH7" s="165">
        <f t="shared" si="6"/>
        <v>54601</v>
      </c>
    </row>
    <row r="8" spans="1:34" s="134" customFormat="1" ht="17.25" customHeight="1">
      <c r="A8" s="154" t="s">
        <v>115</v>
      </c>
      <c r="B8" s="155">
        <f t="shared" si="0"/>
        <v>116851</v>
      </c>
      <c r="C8" s="155">
        <f>'연령별 인구현황(경상북도)'!F8</f>
        <v>61511</v>
      </c>
      <c r="D8" s="155">
        <f>'연령별 인구현황(경상북도)'!G8</f>
        <v>55340</v>
      </c>
      <c r="E8" s="156">
        <f t="shared" si="1"/>
        <v>0.53</v>
      </c>
      <c r="F8" s="156">
        <f t="shared" si="1"/>
        <v>0.47</v>
      </c>
      <c r="G8" s="155"/>
      <c r="H8" s="155"/>
      <c r="I8" s="157"/>
      <c r="J8" s="157"/>
      <c r="K8" s="157"/>
      <c r="L8" s="158"/>
      <c r="M8" s="158"/>
      <c r="N8" s="158"/>
      <c r="O8" s="159"/>
      <c r="P8" s="159"/>
      <c r="Q8" s="159"/>
      <c r="R8" s="157"/>
      <c r="S8" s="157"/>
      <c r="T8" s="157"/>
      <c r="U8" s="157"/>
      <c r="V8" s="157"/>
      <c r="W8" s="157"/>
      <c r="X8" s="183">
        <f>사망률추계값!D37</f>
        <v>0.99958000000000002</v>
      </c>
      <c r="Y8" s="183">
        <f>사망률추계값!E37</f>
        <v>0.99983</v>
      </c>
      <c r="Z8" s="155">
        <f t="shared" si="2"/>
        <v>110371</v>
      </c>
      <c r="AA8" s="160">
        <f t="shared" si="7"/>
        <v>57355</v>
      </c>
      <c r="AB8" s="160">
        <f t="shared" si="7"/>
        <v>53016</v>
      </c>
      <c r="AC8" s="161">
        <f t="shared" si="3"/>
        <v>0.04</v>
      </c>
      <c r="AD8" s="161">
        <f t="shared" si="4"/>
        <v>0.52</v>
      </c>
      <c r="AE8" s="162">
        <f t="shared" si="4"/>
        <v>0.48</v>
      </c>
      <c r="AF8" s="163">
        <f t="shared" si="5"/>
        <v>110371</v>
      </c>
      <c r="AG8" s="164">
        <f t="shared" si="6"/>
        <v>57355</v>
      </c>
      <c r="AH8" s="165">
        <f t="shared" si="6"/>
        <v>53016</v>
      </c>
    </row>
    <row r="9" spans="1:34" s="134" customFormat="1" ht="17.25" customHeight="1">
      <c r="A9" s="154" t="s">
        <v>116</v>
      </c>
      <c r="B9" s="155">
        <f t="shared" si="0"/>
        <v>160476</v>
      </c>
      <c r="C9" s="155">
        <f>'연령별 인구현황(경상북도)'!F9</f>
        <v>85409</v>
      </c>
      <c r="D9" s="155">
        <f>'연령별 인구현황(경상북도)'!G9</f>
        <v>75067</v>
      </c>
      <c r="E9" s="156">
        <f t="shared" si="1"/>
        <v>0.53</v>
      </c>
      <c r="F9" s="156">
        <f t="shared" si="1"/>
        <v>0.47</v>
      </c>
      <c r="G9" s="166">
        <f>'여성출산율,출생성비'!$C$19</f>
        <v>0.51760733236854795</v>
      </c>
      <c r="H9" s="166">
        <f>'여성출산율,출생성비'!$C$20</f>
        <v>0.48239266763145205</v>
      </c>
      <c r="I9" s="184">
        <f>'여성출산율,출생성비'!C6</f>
        <v>1.22</v>
      </c>
      <c r="J9" s="157">
        <f>ROUND(G9*$I9,2)</f>
        <v>0.63</v>
      </c>
      <c r="K9" s="157">
        <f>ROUND(H9*$I9,2)</f>
        <v>0.59</v>
      </c>
      <c r="L9" s="160">
        <f>SUM(M9:N9)</f>
        <v>457</v>
      </c>
      <c r="M9" s="160">
        <f>ROUND(J9*L$4*$D9/1000,0)</f>
        <v>236</v>
      </c>
      <c r="N9" s="160">
        <f>ROUND(K9*L$4*$D9/1000,0)</f>
        <v>221</v>
      </c>
      <c r="O9" s="159"/>
      <c r="P9" s="159"/>
      <c r="Q9" s="159"/>
      <c r="R9" s="160">
        <f>SUM(S9:T9)</f>
        <v>2</v>
      </c>
      <c r="S9" s="160">
        <f>ROUND(M9*P$6,0)</f>
        <v>1</v>
      </c>
      <c r="T9" s="160">
        <f>ROUND(N9*Q$6,0)</f>
        <v>1</v>
      </c>
      <c r="U9" s="160">
        <f t="shared" ref="U9:U15" si="8">SUM(V9:W9)</f>
        <v>455</v>
      </c>
      <c r="V9" s="155">
        <f t="shared" ref="V9:W15" si="9">M9-S9</f>
        <v>235</v>
      </c>
      <c r="W9" s="155">
        <f t="shared" si="9"/>
        <v>220</v>
      </c>
      <c r="X9" s="183">
        <f>사망률추계값!D38</f>
        <v>0.99880999999999998</v>
      </c>
      <c r="Y9" s="183">
        <f>사망률추계값!E38</f>
        <v>0.99941999999999998</v>
      </c>
      <c r="Z9" s="155">
        <f t="shared" si="2"/>
        <v>116816</v>
      </c>
      <c r="AA9" s="160">
        <f t="shared" si="7"/>
        <v>61485</v>
      </c>
      <c r="AB9" s="160">
        <f t="shared" si="7"/>
        <v>55331</v>
      </c>
      <c r="AC9" s="161">
        <f t="shared" si="3"/>
        <v>4.2999999999999997E-2</v>
      </c>
      <c r="AD9" s="161">
        <f t="shared" si="4"/>
        <v>0.52600000000000002</v>
      </c>
      <c r="AE9" s="162">
        <f t="shared" si="4"/>
        <v>0.47399999999999998</v>
      </c>
      <c r="AF9" s="163">
        <f t="shared" si="5"/>
        <v>116816</v>
      </c>
      <c r="AG9" s="164">
        <f t="shared" si="6"/>
        <v>61485</v>
      </c>
      <c r="AH9" s="165">
        <f t="shared" si="6"/>
        <v>55331</v>
      </c>
    </row>
    <row r="10" spans="1:34" s="134" customFormat="1" ht="17.25" customHeight="1">
      <c r="A10" s="154" t="s">
        <v>117</v>
      </c>
      <c r="B10" s="155">
        <f t="shared" si="0"/>
        <v>169489</v>
      </c>
      <c r="C10" s="155">
        <f>'연령별 인구현황(경상북도)'!F10</f>
        <v>93907</v>
      </c>
      <c r="D10" s="155">
        <f>'연령별 인구현황(경상북도)'!G10</f>
        <v>75582</v>
      </c>
      <c r="E10" s="156">
        <f t="shared" si="1"/>
        <v>0.55000000000000004</v>
      </c>
      <c r="F10" s="156">
        <f t="shared" si="1"/>
        <v>0.45</v>
      </c>
      <c r="G10" s="166">
        <f>'여성출산율,출생성비'!$C$19</f>
        <v>0.51760733236854795</v>
      </c>
      <c r="H10" s="166">
        <f>'여성출산율,출생성비'!$C$20</f>
        <v>0.48239266763145205</v>
      </c>
      <c r="I10" s="184">
        <f>'여성출산율,출생성비'!C7</f>
        <v>15.32</v>
      </c>
      <c r="J10" s="157">
        <f t="shared" ref="J10:K15" si="10">ROUND(G10*$I10,2)</f>
        <v>7.93</v>
      </c>
      <c r="K10" s="157">
        <f t="shared" si="10"/>
        <v>7.39</v>
      </c>
      <c r="L10" s="160">
        <f t="shared" ref="L10:L15" si="11">SUM(M10:N10)</f>
        <v>5790</v>
      </c>
      <c r="M10" s="160">
        <f t="shared" ref="M10:M15" si="12">ROUND(J10*L$4*$D10/1000,0)</f>
        <v>2997</v>
      </c>
      <c r="N10" s="160">
        <f t="shared" ref="N10:N15" si="13">ROUND(K10*L$4*$D10/1000,0)</f>
        <v>2793</v>
      </c>
      <c r="O10" s="159"/>
      <c r="P10" s="159"/>
      <c r="Q10" s="159"/>
      <c r="R10" s="160">
        <f t="shared" ref="R10:R15" si="14">SUM(S10:T10)</f>
        <v>24</v>
      </c>
      <c r="S10" s="160">
        <f>ROUND(M10*P$6,0)</f>
        <v>13</v>
      </c>
      <c r="T10" s="160">
        <f>ROUND(N10*Q$6,0)</f>
        <v>11</v>
      </c>
      <c r="U10" s="160">
        <f>SUM(V10:W10)</f>
        <v>5766</v>
      </c>
      <c r="V10" s="155">
        <f t="shared" si="9"/>
        <v>2984</v>
      </c>
      <c r="W10" s="155">
        <f t="shared" si="9"/>
        <v>2782</v>
      </c>
      <c r="X10" s="183">
        <f>사망률추계값!D39</f>
        <v>0.99773000000000001</v>
      </c>
      <c r="Y10" s="183">
        <f>사망률추계값!E39</f>
        <v>0.99914000000000003</v>
      </c>
      <c r="Z10" s="155">
        <f t="shared" si="2"/>
        <v>160330</v>
      </c>
      <c r="AA10" s="160">
        <f t="shared" si="7"/>
        <v>85307</v>
      </c>
      <c r="AB10" s="160">
        <f t="shared" si="7"/>
        <v>75023</v>
      </c>
      <c r="AC10" s="161">
        <f t="shared" si="3"/>
        <v>5.8999999999999997E-2</v>
      </c>
      <c r="AD10" s="161">
        <f t="shared" si="4"/>
        <v>0.53200000000000003</v>
      </c>
      <c r="AE10" s="162">
        <f t="shared" si="4"/>
        <v>0.46800000000000003</v>
      </c>
      <c r="AF10" s="163">
        <f t="shared" si="5"/>
        <v>160330</v>
      </c>
      <c r="AG10" s="164">
        <f t="shared" si="6"/>
        <v>85307</v>
      </c>
      <c r="AH10" s="165">
        <f t="shared" si="6"/>
        <v>75023</v>
      </c>
    </row>
    <row r="11" spans="1:34" s="134" customFormat="1" ht="17.25" customHeight="1">
      <c r="A11" s="154" t="s">
        <v>118</v>
      </c>
      <c r="B11" s="155">
        <f t="shared" si="0"/>
        <v>141894</v>
      </c>
      <c r="C11" s="155">
        <f>'연령별 인구현황(경상북도)'!F11</f>
        <v>79063</v>
      </c>
      <c r="D11" s="155">
        <f>'연령별 인구현황(경상북도)'!G11</f>
        <v>62831</v>
      </c>
      <c r="E11" s="156">
        <f t="shared" si="1"/>
        <v>0.56000000000000005</v>
      </c>
      <c r="F11" s="156">
        <f t="shared" si="1"/>
        <v>0.44</v>
      </c>
      <c r="G11" s="166">
        <f>'여성출산율,출생성비'!$C$19</f>
        <v>0.51760733236854795</v>
      </c>
      <c r="H11" s="166">
        <f>'여성출산율,출생성비'!$C$20</f>
        <v>0.48239266763145205</v>
      </c>
      <c r="I11" s="184">
        <f>'여성출산율,출생성비'!C8</f>
        <v>70.94</v>
      </c>
      <c r="J11" s="157">
        <f t="shared" si="10"/>
        <v>36.72</v>
      </c>
      <c r="K11" s="157">
        <f t="shared" si="10"/>
        <v>34.22</v>
      </c>
      <c r="L11" s="160">
        <f>SUM(M11:N11)</f>
        <v>22286</v>
      </c>
      <c r="M11" s="160">
        <f t="shared" si="12"/>
        <v>11536</v>
      </c>
      <c r="N11" s="160">
        <f t="shared" si="13"/>
        <v>10750</v>
      </c>
      <c r="O11" s="159"/>
      <c r="P11" s="159"/>
      <c r="Q11" s="159"/>
      <c r="R11" s="160">
        <f t="shared" si="14"/>
        <v>91</v>
      </c>
      <c r="S11" s="160">
        <f t="shared" ref="S11:T15" si="15">ROUND(M11*P$6,0)</f>
        <v>49</v>
      </c>
      <c r="T11" s="160">
        <f t="shared" si="15"/>
        <v>42</v>
      </c>
      <c r="U11" s="160">
        <f t="shared" si="8"/>
        <v>22195</v>
      </c>
      <c r="V11" s="155">
        <f t="shared" si="9"/>
        <v>11487</v>
      </c>
      <c r="W11" s="155">
        <f t="shared" si="9"/>
        <v>10708</v>
      </c>
      <c r="X11" s="183">
        <f>사망률추계값!D40</f>
        <v>0.99699000000000004</v>
      </c>
      <c r="Y11" s="183">
        <f>사망률추계값!E40</f>
        <v>0.99872000000000005</v>
      </c>
      <c r="Z11" s="155">
        <f t="shared" si="2"/>
        <v>169211</v>
      </c>
      <c r="AA11" s="160">
        <f t="shared" si="7"/>
        <v>93694</v>
      </c>
      <c r="AB11" s="160">
        <f t="shared" si="7"/>
        <v>75517</v>
      </c>
      <c r="AC11" s="161">
        <f t="shared" si="3"/>
        <v>6.2E-2</v>
      </c>
      <c r="AD11" s="161">
        <f t="shared" si="4"/>
        <v>0.55400000000000005</v>
      </c>
      <c r="AE11" s="162">
        <f t="shared" si="4"/>
        <v>0.44600000000000001</v>
      </c>
      <c r="AF11" s="163">
        <f t="shared" si="5"/>
        <v>169211</v>
      </c>
      <c r="AG11" s="164">
        <f t="shared" si="6"/>
        <v>93694</v>
      </c>
      <c r="AH11" s="165">
        <f t="shared" si="6"/>
        <v>75517</v>
      </c>
    </row>
    <row r="12" spans="1:34" s="134" customFormat="1" ht="17.25" customHeight="1">
      <c r="A12" s="154" t="s">
        <v>119</v>
      </c>
      <c r="B12" s="155">
        <f t="shared" si="0"/>
        <v>168433</v>
      </c>
      <c r="C12" s="155">
        <f>'연령별 인구현황(경상북도)'!F12</f>
        <v>88692</v>
      </c>
      <c r="D12" s="155">
        <f>'연령별 인구현황(경상북도)'!G12</f>
        <v>79741</v>
      </c>
      <c r="E12" s="156">
        <f t="shared" si="1"/>
        <v>0.53</v>
      </c>
      <c r="F12" s="156">
        <f t="shared" si="1"/>
        <v>0.47</v>
      </c>
      <c r="G12" s="166">
        <f>'여성출산율,출생성비'!$C$19</f>
        <v>0.51760733236854795</v>
      </c>
      <c r="H12" s="166">
        <f>'여성출산율,출생성비'!$C$20</f>
        <v>0.48239266763145205</v>
      </c>
      <c r="I12" s="184">
        <f>'여성출산율,출생성비'!C9</f>
        <v>126.74</v>
      </c>
      <c r="J12" s="157">
        <f t="shared" si="10"/>
        <v>65.599999999999994</v>
      </c>
      <c r="K12" s="157">
        <f t="shared" si="10"/>
        <v>61.14</v>
      </c>
      <c r="L12" s="160">
        <f t="shared" si="11"/>
        <v>50532</v>
      </c>
      <c r="M12" s="160">
        <f t="shared" si="12"/>
        <v>26155</v>
      </c>
      <c r="N12" s="160">
        <f t="shared" si="13"/>
        <v>24377</v>
      </c>
      <c r="O12" s="159"/>
      <c r="P12" s="159"/>
      <c r="Q12" s="159"/>
      <c r="R12" s="160">
        <f t="shared" si="14"/>
        <v>206</v>
      </c>
      <c r="S12" s="160">
        <f t="shared" si="15"/>
        <v>112</v>
      </c>
      <c r="T12" s="160">
        <f t="shared" si="15"/>
        <v>94</v>
      </c>
      <c r="U12" s="160">
        <f t="shared" si="8"/>
        <v>50326</v>
      </c>
      <c r="V12" s="155">
        <f t="shared" si="9"/>
        <v>26043</v>
      </c>
      <c r="W12" s="155">
        <f t="shared" si="9"/>
        <v>24283</v>
      </c>
      <c r="X12" s="183">
        <f>사망률추계값!D41</f>
        <v>0.99568000000000001</v>
      </c>
      <c r="Y12" s="183">
        <f>사망률추계값!E41</f>
        <v>0.99780000000000002</v>
      </c>
      <c r="Z12" s="155">
        <f t="shared" si="2"/>
        <v>141576</v>
      </c>
      <c r="AA12" s="160">
        <f t="shared" si="7"/>
        <v>78825</v>
      </c>
      <c r="AB12" s="160">
        <f t="shared" si="7"/>
        <v>62751</v>
      </c>
      <c r="AC12" s="161">
        <f t="shared" si="3"/>
        <v>5.1999999999999998E-2</v>
      </c>
      <c r="AD12" s="161">
        <f t="shared" si="4"/>
        <v>0.55700000000000005</v>
      </c>
      <c r="AE12" s="162">
        <f t="shared" si="4"/>
        <v>0.443</v>
      </c>
      <c r="AF12" s="163">
        <f t="shared" si="5"/>
        <v>141576</v>
      </c>
      <c r="AG12" s="164">
        <f t="shared" si="6"/>
        <v>78825</v>
      </c>
      <c r="AH12" s="165">
        <f t="shared" si="6"/>
        <v>62751</v>
      </c>
    </row>
    <row r="13" spans="1:34" s="134" customFormat="1" ht="17.25" customHeight="1">
      <c r="A13" s="154" t="s">
        <v>120</v>
      </c>
      <c r="B13" s="155">
        <f t="shared" si="0"/>
        <v>179124</v>
      </c>
      <c r="C13" s="155">
        <f>'연령별 인구현황(경상북도)'!F13</f>
        <v>93862</v>
      </c>
      <c r="D13" s="155">
        <f>'연령별 인구현황(경상북도)'!G13</f>
        <v>85262</v>
      </c>
      <c r="E13" s="156">
        <f t="shared" si="1"/>
        <v>0.52</v>
      </c>
      <c r="F13" s="156">
        <f t="shared" si="1"/>
        <v>0.48</v>
      </c>
      <c r="G13" s="166">
        <f>'여성출산율,출생성비'!$C$19</f>
        <v>0.51760733236854795</v>
      </c>
      <c r="H13" s="166">
        <f>'여성출산율,출생성비'!$C$20</f>
        <v>0.48239266763145205</v>
      </c>
      <c r="I13" s="184">
        <f>'여성출산율,출생성비'!C10</f>
        <v>66.36</v>
      </c>
      <c r="J13" s="157">
        <f t="shared" si="10"/>
        <v>34.35</v>
      </c>
      <c r="K13" s="157">
        <f t="shared" si="10"/>
        <v>32.01</v>
      </c>
      <c r="L13" s="160">
        <f t="shared" si="11"/>
        <v>28290</v>
      </c>
      <c r="M13" s="160">
        <f t="shared" si="12"/>
        <v>14644</v>
      </c>
      <c r="N13" s="160">
        <f t="shared" si="13"/>
        <v>13646</v>
      </c>
      <c r="O13" s="159"/>
      <c r="P13" s="159"/>
      <c r="Q13" s="159"/>
      <c r="R13" s="160">
        <f t="shared" si="14"/>
        <v>116</v>
      </c>
      <c r="S13" s="160">
        <f t="shared" si="15"/>
        <v>63</v>
      </c>
      <c r="T13" s="160">
        <f t="shared" si="15"/>
        <v>53</v>
      </c>
      <c r="U13" s="160">
        <f t="shared" si="8"/>
        <v>28174</v>
      </c>
      <c r="V13" s="155">
        <f t="shared" si="9"/>
        <v>14581</v>
      </c>
      <c r="W13" s="155">
        <f t="shared" si="9"/>
        <v>13593</v>
      </c>
      <c r="X13" s="183">
        <f>사망률추계값!D42</f>
        <v>0.99451000000000001</v>
      </c>
      <c r="Y13" s="183">
        <f>사망률추계값!E42</f>
        <v>0.99677000000000004</v>
      </c>
      <c r="Z13" s="155">
        <f t="shared" si="2"/>
        <v>167875</v>
      </c>
      <c r="AA13" s="160">
        <f t="shared" si="7"/>
        <v>88309</v>
      </c>
      <c r="AB13" s="160">
        <f t="shared" si="7"/>
        <v>79566</v>
      </c>
      <c r="AC13" s="161">
        <f t="shared" si="3"/>
        <v>6.0999999999999999E-2</v>
      </c>
      <c r="AD13" s="161">
        <f t="shared" si="4"/>
        <v>0.52600000000000002</v>
      </c>
      <c r="AE13" s="162">
        <f t="shared" si="4"/>
        <v>0.47399999999999998</v>
      </c>
      <c r="AF13" s="163">
        <f t="shared" si="5"/>
        <v>167875</v>
      </c>
      <c r="AG13" s="164">
        <f t="shared" si="6"/>
        <v>88309</v>
      </c>
      <c r="AH13" s="165">
        <f t="shared" si="6"/>
        <v>79566</v>
      </c>
    </row>
    <row r="14" spans="1:34" s="134" customFormat="1" ht="17.25" customHeight="1">
      <c r="A14" s="154" t="s">
        <v>121</v>
      </c>
      <c r="B14" s="155">
        <f t="shared" si="0"/>
        <v>206070</v>
      </c>
      <c r="C14" s="155">
        <f>'연령별 인구현황(경상북도)'!F14</f>
        <v>107764</v>
      </c>
      <c r="D14" s="155">
        <f>'연령별 인구현황(경상북도)'!G14</f>
        <v>98306</v>
      </c>
      <c r="E14" s="156">
        <f t="shared" si="1"/>
        <v>0.52</v>
      </c>
      <c r="F14" s="156">
        <f t="shared" si="1"/>
        <v>0.48</v>
      </c>
      <c r="G14" s="166">
        <f>'여성출산율,출생성비'!$C$19</f>
        <v>0.51760733236854795</v>
      </c>
      <c r="H14" s="166">
        <f>'여성출산율,출생성비'!$C$20</f>
        <v>0.48239266763145205</v>
      </c>
      <c r="I14" s="184">
        <f>'여성출산율,출생성비'!C11</f>
        <v>12.48</v>
      </c>
      <c r="J14" s="157">
        <f t="shared" si="10"/>
        <v>6.46</v>
      </c>
      <c r="K14" s="157">
        <f t="shared" si="10"/>
        <v>6.02</v>
      </c>
      <c r="L14" s="160">
        <f t="shared" si="11"/>
        <v>6134</v>
      </c>
      <c r="M14" s="160">
        <f t="shared" si="12"/>
        <v>3175</v>
      </c>
      <c r="N14" s="160">
        <f t="shared" si="13"/>
        <v>2959</v>
      </c>
      <c r="O14" s="159"/>
      <c r="P14" s="159"/>
      <c r="Q14" s="159"/>
      <c r="R14" s="160">
        <f t="shared" si="14"/>
        <v>25</v>
      </c>
      <c r="S14" s="160">
        <f t="shared" si="15"/>
        <v>14</v>
      </c>
      <c r="T14" s="160">
        <f t="shared" si="15"/>
        <v>11</v>
      </c>
      <c r="U14" s="160">
        <f t="shared" si="8"/>
        <v>6109</v>
      </c>
      <c r="V14" s="155">
        <f t="shared" si="9"/>
        <v>3161</v>
      </c>
      <c r="W14" s="155">
        <f t="shared" si="9"/>
        <v>2948</v>
      </c>
      <c r="X14" s="183">
        <f>사망률추계값!D43</f>
        <v>0.99236999999999997</v>
      </c>
      <c r="Y14" s="183">
        <f>사망률추계값!E43</f>
        <v>0.99585999999999997</v>
      </c>
      <c r="Z14" s="155">
        <f t="shared" si="2"/>
        <v>178334</v>
      </c>
      <c r="AA14" s="160">
        <f t="shared" si="7"/>
        <v>93347</v>
      </c>
      <c r="AB14" s="160">
        <f t="shared" si="7"/>
        <v>84987</v>
      </c>
      <c r="AC14" s="161">
        <f t="shared" si="3"/>
        <v>6.5000000000000002E-2</v>
      </c>
      <c r="AD14" s="161">
        <f t="shared" si="4"/>
        <v>0.52300000000000002</v>
      </c>
      <c r="AE14" s="162">
        <f t="shared" si="4"/>
        <v>0.47699999999999998</v>
      </c>
      <c r="AF14" s="163">
        <f t="shared" si="5"/>
        <v>178334</v>
      </c>
      <c r="AG14" s="164">
        <f t="shared" si="6"/>
        <v>93347</v>
      </c>
      <c r="AH14" s="165">
        <f t="shared" si="6"/>
        <v>84987</v>
      </c>
    </row>
    <row r="15" spans="1:34" s="134" customFormat="1" ht="17.25" customHeight="1">
      <c r="A15" s="154" t="s">
        <v>122</v>
      </c>
      <c r="B15" s="155">
        <f t="shared" si="0"/>
        <v>222443</v>
      </c>
      <c r="C15" s="155">
        <f>'연령별 인구현황(경상북도)'!F15</f>
        <v>116402</v>
      </c>
      <c r="D15" s="155">
        <f>'연령별 인구현황(경상북도)'!G15</f>
        <v>106041</v>
      </c>
      <c r="E15" s="156">
        <f t="shared" si="1"/>
        <v>0.52</v>
      </c>
      <c r="F15" s="156">
        <f t="shared" si="1"/>
        <v>0.48</v>
      </c>
      <c r="G15" s="166">
        <f>'여성출산율,출생성비'!$C$19</f>
        <v>0.51760733236854795</v>
      </c>
      <c r="H15" s="166">
        <f>'여성출산율,출생성비'!$C$20</f>
        <v>0.48239266763145205</v>
      </c>
      <c r="I15" s="184">
        <f>'여성출산율,출생성비'!C12</f>
        <v>1.06</v>
      </c>
      <c r="J15" s="157">
        <f t="shared" si="10"/>
        <v>0.55000000000000004</v>
      </c>
      <c r="K15" s="157">
        <f t="shared" si="10"/>
        <v>0.51</v>
      </c>
      <c r="L15" s="160">
        <f t="shared" si="11"/>
        <v>562</v>
      </c>
      <c r="M15" s="160">
        <f t="shared" si="12"/>
        <v>292</v>
      </c>
      <c r="N15" s="160">
        <f t="shared" si="13"/>
        <v>270</v>
      </c>
      <c r="O15" s="159"/>
      <c r="P15" s="159"/>
      <c r="Q15" s="159"/>
      <c r="R15" s="160">
        <f t="shared" si="14"/>
        <v>2</v>
      </c>
      <c r="S15" s="160">
        <f t="shared" si="15"/>
        <v>1</v>
      </c>
      <c r="T15" s="160">
        <f t="shared" si="15"/>
        <v>1</v>
      </c>
      <c r="U15" s="160">
        <f t="shared" si="8"/>
        <v>560</v>
      </c>
      <c r="V15" s="155">
        <f t="shared" si="9"/>
        <v>291</v>
      </c>
      <c r="W15" s="155">
        <f t="shared" si="9"/>
        <v>269</v>
      </c>
      <c r="X15" s="183">
        <f>사망률추계값!D44</f>
        <v>0.98548999999999998</v>
      </c>
      <c r="Y15" s="183">
        <f>사망률추계값!E44</f>
        <v>0.99416000000000004</v>
      </c>
      <c r="Z15" s="155">
        <f t="shared" si="2"/>
        <v>204841</v>
      </c>
      <c r="AA15" s="160">
        <f t="shared" si="7"/>
        <v>106942</v>
      </c>
      <c r="AB15" s="160">
        <f t="shared" si="7"/>
        <v>97899</v>
      </c>
      <c r="AC15" s="161">
        <f t="shared" si="3"/>
        <v>7.4999999999999997E-2</v>
      </c>
      <c r="AD15" s="161">
        <f t="shared" si="4"/>
        <v>0.52200000000000002</v>
      </c>
      <c r="AE15" s="162">
        <f t="shared" si="4"/>
        <v>0.47799999999999998</v>
      </c>
      <c r="AF15" s="163">
        <f t="shared" si="5"/>
        <v>204841</v>
      </c>
      <c r="AG15" s="164">
        <f t="shared" si="6"/>
        <v>106942</v>
      </c>
      <c r="AH15" s="165">
        <f t="shared" si="6"/>
        <v>97899</v>
      </c>
    </row>
    <row r="16" spans="1:34" s="134" customFormat="1" ht="17.25" customHeight="1">
      <c r="A16" s="154" t="s">
        <v>123</v>
      </c>
      <c r="B16" s="155">
        <f t="shared" si="0"/>
        <v>228788</v>
      </c>
      <c r="C16" s="155">
        <f>'연령별 인구현황(경상북도)'!F16</f>
        <v>118143</v>
      </c>
      <c r="D16" s="155">
        <f>'연령별 인구현황(경상북도)'!G16</f>
        <v>110645</v>
      </c>
      <c r="E16" s="156">
        <f t="shared" si="1"/>
        <v>0.52</v>
      </c>
      <c r="F16" s="156">
        <f t="shared" si="1"/>
        <v>0.48</v>
      </c>
      <c r="G16" s="167"/>
      <c r="H16" s="155"/>
      <c r="I16" s="157"/>
      <c r="J16" s="157"/>
      <c r="K16" s="157"/>
      <c r="L16" s="157"/>
      <c r="M16" s="157"/>
      <c r="N16" s="157"/>
      <c r="O16" s="159"/>
      <c r="P16" s="159"/>
      <c r="Q16" s="159"/>
      <c r="R16" s="157"/>
      <c r="S16" s="157"/>
      <c r="T16" s="157"/>
      <c r="U16" s="157"/>
      <c r="V16" s="157"/>
      <c r="W16" s="157"/>
      <c r="X16" s="183">
        <f>사망률추계값!D45</f>
        <v>0.9778</v>
      </c>
      <c r="Y16" s="183">
        <f>사망률추계값!E45</f>
        <v>0.99229000000000001</v>
      </c>
      <c r="Z16" s="155">
        <f t="shared" si="2"/>
        <v>220135</v>
      </c>
      <c r="AA16" s="160">
        <f t="shared" si="7"/>
        <v>114713</v>
      </c>
      <c r="AB16" s="160">
        <f t="shared" si="7"/>
        <v>105422</v>
      </c>
      <c r="AC16" s="161">
        <f t="shared" si="3"/>
        <v>8.1000000000000003E-2</v>
      </c>
      <c r="AD16" s="161">
        <f t="shared" si="4"/>
        <v>0.52100000000000002</v>
      </c>
      <c r="AE16" s="162">
        <f t="shared" si="4"/>
        <v>0.47899999999999998</v>
      </c>
      <c r="AF16" s="163">
        <f t="shared" si="5"/>
        <v>220135</v>
      </c>
      <c r="AG16" s="164">
        <f t="shared" si="6"/>
        <v>114713</v>
      </c>
      <c r="AH16" s="165">
        <f t="shared" si="6"/>
        <v>105422</v>
      </c>
    </row>
    <row r="17" spans="1:34" s="134" customFormat="1" ht="17.25" customHeight="1">
      <c r="A17" s="154" t="s">
        <v>124</v>
      </c>
      <c r="B17" s="155">
        <f t="shared" si="0"/>
        <v>227993</v>
      </c>
      <c r="C17" s="155">
        <f>'연령별 인구현황(경상북도)'!F17</f>
        <v>115157</v>
      </c>
      <c r="D17" s="155">
        <f>'연령별 인구현황(경상북도)'!G17</f>
        <v>112836</v>
      </c>
      <c r="E17" s="156">
        <f t="shared" si="1"/>
        <v>0.51</v>
      </c>
      <c r="F17" s="156">
        <f t="shared" si="1"/>
        <v>0.49</v>
      </c>
      <c r="G17" s="155"/>
      <c r="H17" s="155"/>
      <c r="I17" s="157"/>
      <c r="J17" s="157"/>
      <c r="K17" s="157"/>
      <c r="L17" s="157"/>
      <c r="M17" s="157"/>
      <c r="N17" s="157"/>
      <c r="O17" s="159"/>
      <c r="P17" s="159"/>
      <c r="Q17" s="159"/>
      <c r="R17" s="157"/>
      <c r="S17" s="157"/>
      <c r="T17" s="157"/>
      <c r="U17" s="157"/>
      <c r="V17" s="157"/>
      <c r="W17" s="157"/>
      <c r="X17" s="183">
        <f>사망률추계값!D46</f>
        <v>0.97065999999999997</v>
      </c>
      <c r="Y17" s="183">
        <f>사망률추계값!E46</f>
        <v>0.98946999999999996</v>
      </c>
      <c r="Z17" s="155">
        <f t="shared" si="2"/>
        <v>225312</v>
      </c>
      <c r="AA17" s="160">
        <f t="shared" si="7"/>
        <v>115520</v>
      </c>
      <c r="AB17" s="160">
        <f t="shared" si="7"/>
        <v>109792</v>
      </c>
      <c r="AC17" s="161">
        <f t="shared" si="3"/>
        <v>8.2000000000000003E-2</v>
      </c>
      <c r="AD17" s="161">
        <f t="shared" si="4"/>
        <v>0.51300000000000001</v>
      </c>
      <c r="AE17" s="162">
        <f t="shared" si="4"/>
        <v>0.48699999999999999</v>
      </c>
      <c r="AF17" s="163">
        <f t="shared" si="5"/>
        <v>225312</v>
      </c>
      <c r="AG17" s="164">
        <f t="shared" si="6"/>
        <v>115520</v>
      </c>
      <c r="AH17" s="165">
        <f t="shared" si="6"/>
        <v>109792</v>
      </c>
    </row>
    <row r="18" spans="1:34" s="134" customFormat="1" ht="17.25" customHeight="1">
      <c r="A18" s="154" t="s">
        <v>125</v>
      </c>
      <c r="B18" s="155">
        <f t="shared" si="0"/>
        <v>178237</v>
      </c>
      <c r="C18" s="155">
        <f>'연령별 인구현황(경상북도)'!F18</f>
        <v>87224</v>
      </c>
      <c r="D18" s="155">
        <f>'연령별 인구현황(경상북도)'!G18</f>
        <v>91013</v>
      </c>
      <c r="E18" s="156">
        <f t="shared" si="1"/>
        <v>0.49</v>
      </c>
      <c r="F18" s="156">
        <f t="shared" si="1"/>
        <v>0.51</v>
      </c>
      <c r="G18" s="155"/>
      <c r="H18" s="155"/>
      <c r="I18" s="157"/>
      <c r="J18" s="157"/>
      <c r="K18" s="157"/>
      <c r="L18" s="157"/>
      <c r="M18" s="157"/>
      <c r="N18" s="157"/>
      <c r="O18" s="159"/>
      <c r="P18" s="159"/>
      <c r="Q18" s="159"/>
      <c r="R18" s="157"/>
      <c r="S18" s="157"/>
      <c r="T18" s="157"/>
      <c r="U18" s="157"/>
      <c r="V18" s="157"/>
      <c r="W18" s="157"/>
      <c r="X18" s="183">
        <f>사망률추계값!D47</f>
        <v>0.95740000000000003</v>
      </c>
      <c r="Y18" s="183">
        <f>사망률추계값!E47</f>
        <v>0.98531999999999997</v>
      </c>
      <c r="Z18" s="155">
        <f t="shared" si="2"/>
        <v>223426</v>
      </c>
      <c r="AA18" s="160">
        <f t="shared" si="7"/>
        <v>111778</v>
      </c>
      <c r="AB18" s="160">
        <f t="shared" si="7"/>
        <v>111648</v>
      </c>
      <c r="AC18" s="161">
        <f t="shared" si="3"/>
        <v>8.2000000000000003E-2</v>
      </c>
      <c r="AD18" s="161">
        <f t="shared" si="4"/>
        <v>0.5</v>
      </c>
      <c r="AE18" s="162">
        <f t="shared" si="4"/>
        <v>0.5</v>
      </c>
      <c r="AF18" s="163">
        <f t="shared" si="5"/>
        <v>223426</v>
      </c>
      <c r="AG18" s="164">
        <f t="shared" si="6"/>
        <v>111778</v>
      </c>
      <c r="AH18" s="165">
        <f t="shared" si="6"/>
        <v>111648</v>
      </c>
    </row>
    <row r="19" spans="1:34" s="134" customFormat="1" ht="17.25" customHeight="1">
      <c r="A19" s="154" t="s">
        <v>126</v>
      </c>
      <c r="B19" s="155">
        <f t="shared" si="0"/>
        <v>136584</v>
      </c>
      <c r="C19" s="155">
        <f>'연령별 인구현황(경상북도)'!F19</f>
        <v>66615</v>
      </c>
      <c r="D19" s="155">
        <f>'연령별 인구현황(경상북도)'!G19</f>
        <v>69969</v>
      </c>
      <c r="E19" s="156">
        <f t="shared" si="1"/>
        <v>0.49</v>
      </c>
      <c r="F19" s="156">
        <f t="shared" si="1"/>
        <v>0.51</v>
      </c>
      <c r="G19" s="155"/>
      <c r="H19" s="155"/>
      <c r="I19" s="157"/>
      <c r="J19" s="157"/>
      <c r="K19" s="157"/>
      <c r="L19" s="157"/>
      <c r="M19" s="157"/>
      <c r="N19" s="157"/>
      <c r="O19" s="159"/>
      <c r="P19" s="159"/>
      <c r="Q19" s="159"/>
      <c r="R19" s="157"/>
      <c r="S19" s="157"/>
      <c r="T19" s="157"/>
      <c r="U19" s="157"/>
      <c r="V19" s="157"/>
      <c r="W19" s="157"/>
      <c r="X19" s="183">
        <f>사망률추계값!D48</f>
        <v>0.93389</v>
      </c>
      <c r="Y19" s="183">
        <f>사망률추계값!E48</f>
        <v>0.97379000000000004</v>
      </c>
      <c r="Z19" s="155">
        <f t="shared" si="2"/>
        <v>173185</v>
      </c>
      <c r="AA19" s="160">
        <f t="shared" si="7"/>
        <v>83508</v>
      </c>
      <c r="AB19" s="160">
        <f t="shared" si="7"/>
        <v>89677</v>
      </c>
      <c r="AC19" s="161">
        <f t="shared" si="3"/>
        <v>6.3E-2</v>
      </c>
      <c r="AD19" s="161">
        <f t="shared" si="4"/>
        <v>0.48199999999999998</v>
      </c>
      <c r="AE19" s="162">
        <f t="shared" si="4"/>
        <v>0.51800000000000002</v>
      </c>
      <c r="AF19" s="163">
        <f t="shared" si="5"/>
        <v>173185</v>
      </c>
      <c r="AG19" s="164">
        <f t="shared" si="6"/>
        <v>83508</v>
      </c>
      <c r="AH19" s="165">
        <f t="shared" si="6"/>
        <v>89677</v>
      </c>
    </row>
    <row r="20" spans="1:34" s="134" customFormat="1" ht="17.25" customHeight="1">
      <c r="A20" s="154" t="s">
        <v>127</v>
      </c>
      <c r="B20" s="155">
        <f t="shared" si="0"/>
        <v>122051</v>
      </c>
      <c r="C20" s="155">
        <f>'연령별 인구현황(경상북도)'!F20</f>
        <v>52270</v>
      </c>
      <c r="D20" s="155">
        <f>'연령별 인구현황(경상북도)'!G20</f>
        <v>69781</v>
      </c>
      <c r="E20" s="156">
        <f t="shared" si="1"/>
        <v>0.43</v>
      </c>
      <c r="F20" s="156">
        <f t="shared" si="1"/>
        <v>0.56999999999999995</v>
      </c>
      <c r="G20" s="155"/>
      <c r="H20" s="155"/>
      <c r="I20" s="157"/>
      <c r="J20" s="157"/>
      <c r="K20" s="157"/>
      <c r="L20" s="157"/>
      <c r="M20" s="157"/>
      <c r="N20" s="157"/>
      <c r="O20" s="159"/>
      <c r="P20" s="159"/>
      <c r="Q20" s="159"/>
      <c r="R20" s="157"/>
      <c r="S20" s="157"/>
      <c r="T20" s="157"/>
      <c r="U20" s="157"/>
      <c r="V20" s="157"/>
      <c r="W20" s="157"/>
      <c r="X20" s="183">
        <f>사망률추계값!D49</f>
        <v>0.88344999999999996</v>
      </c>
      <c r="Y20" s="183">
        <f>사망률추계값!E49</f>
        <v>0.94918999999999998</v>
      </c>
      <c r="Z20" s="155">
        <f t="shared" si="2"/>
        <v>130346</v>
      </c>
      <c r="AA20" s="160">
        <f t="shared" si="7"/>
        <v>62211</v>
      </c>
      <c r="AB20" s="160">
        <f t="shared" si="7"/>
        <v>68135</v>
      </c>
      <c r="AC20" s="161">
        <f t="shared" si="3"/>
        <v>4.8000000000000001E-2</v>
      </c>
      <c r="AD20" s="161">
        <f t="shared" si="4"/>
        <v>0.47699999999999998</v>
      </c>
      <c r="AE20" s="162">
        <f t="shared" si="4"/>
        <v>0.52300000000000002</v>
      </c>
      <c r="AF20" s="163">
        <f t="shared" si="5"/>
        <v>130346</v>
      </c>
      <c r="AG20" s="164">
        <f t="shared" si="6"/>
        <v>62211</v>
      </c>
      <c r="AH20" s="165">
        <f t="shared" si="6"/>
        <v>68135</v>
      </c>
    </row>
    <row r="21" spans="1:34" s="134" customFormat="1" ht="17.25" customHeight="1">
      <c r="A21" s="154" t="s">
        <v>128</v>
      </c>
      <c r="B21" s="155">
        <f t="shared" si="0"/>
        <v>107712</v>
      </c>
      <c r="C21" s="155">
        <f>'연령별 인구현황(경상북도)'!F21</f>
        <v>41626</v>
      </c>
      <c r="D21" s="155">
        <f>'연령별 인구현황(경상북도)'!G21</f>
        <v>66086</v>
      </c>
      <c r="E21" s="156">
        <f t="shared" si="1"/>
        <v>0.39</v>
      </c>
      <c r="F21" s="156">
        <f t="shared" si="1"/>
        <v>0.61</v>
      </c>
      <c r="G21" s="155"/>
      <c r="H21" s="155"/>
      <c r="I21" s="157"/>
      <c r="J21" s="157"/>
      <c r="K21" s="157"/>
      <c r="L21" s="157"/>
      <c r="M21" s="157"/>
      <c r="N21" s="157"/>
      <c r="O21" s="159"/>
      <c r="P21" s="159"/>
      <c r="Q21" s="159"/>
      <c r="R21" s="157"/>
      <c r="S21" s="157"/>
      <c r="T21" s="157"/>
      <c r="U21" s="157"/>
      <c r="V21" s="157"/>
      <c r="W21" s="157"/>
      <c r="X21" s="183">
        <f>사망률추계값!D50</f>
        <v>0.80052000000000001</v>
      </c>
      <c r="Y21" s="183">
        <f>사망률추계값!E50</f>
        <v>0.90263000000000004</v>
      </c>
      <c r="Z21" s="155">
        <f t="shared" si="2"/>
        <v>112413</v>
      </c>
      <c r="AA21" s="160">
        <f t="shared" si="7"/>
        <v>46178</v>
      </c>
      <c r="AB21" s="160">
        <f t="shared" si="7"/>
        <v>66235</v>
      </c>
      <c r="AC21" s="161">
        <f t="shared" si="3"/>
        <v>4.1000000000000002E-2</v>
      </c>
      <c r="AD21" s="161">
        <f t="shared" si="4"/>
        <v>0.41099999999999998</v>
      </c>
      <c r="AE21" s="162">
        <f t="shared" si="4"/>
        <v>0.58899999999999997</v>
      </c>
      <c r="AF21" s="163">
        <f t="shared" si="5"/>
        <v>112413</v>
      </c>
      <c r="AG21" s="164">
        <f t="shared" si="6"/>
        <v>46178</v>
      </c>
      <c r="AH21" s="165">
        <f t="shared" si="6"/>
        <v>66235</v>
      </c>
    </row>
    <row r="22" spans="1:34" s="134" customFormat="1" ht="17.25" customHeight="1">
      <c r="A22" s="154" t="s">
        <v>129</v>
      </c>
      <c r="B22" s="155">
        <f t="shared" si="0"/>
        <v>69146</v>
      </c>
      <c r="C22" s="155">
        <f>'연령별 인구현황(경상북도)'!F22</f>
        <v>23002</v>
      </c>
      <c r="D22" s="155">
        <f>'연령별 인구현황(경상북도)'!G22</f>
        <v>46144</v>
      </c>
      <c r="E22" s="156">
        <f t="shared" ref="E22:F26" si="16">ROUND(C22/$B22,2)</f>
        <v>0.33</v>
      </c>
      <c r="F22" s="156">
        <f t="shared" si="16"/>
        <v>0.67</v>
      </c>
      <c r="G22" s="155"/>
      <c r="H22" s="155"/>
      <c r="I22" s="157"/>
      <c r="J22" s="157"/>
      <c r="K22" s="157"/>
      <c r="L22" s="157"/>
      <c r="M22" s="157"/>
      <c r="N22" s="157"/>
      <c r="O22" s="159"/>
      <c r="P22" s="159"/>
      <c r="Q22" s="159"/>
      <c r="R22" s="157"/>
      <c r="S22" s="157"/>
      <c r="T22" s="157"/>
      <c r="U22" s="157"/>
      <c r="V22" s="157"/>
      <c r="W22" s="157"/>
      <c r="X22" s="183">
        <f>사망률추계값!D51</f>
        <v>0.67274999999999996</v>
      </c>
      <c r="Y22" s="183">
        <f>사망률추계값!E51</f>
        <v>0.81877</v>
      </c>
      <c r="Z22" s="155">
        <f t="shared" si="2"/>
        <v>92973</v>
      </c>
      <c r="AA22" s="160">
        <f t="shared" si="7"/>
        <v>33322</v>
      </c>
      <c r="AB22" s="160">
        <f t="shared" si="7"/>
        <v>59651</v>
      </c>
      <c r="AC22" s="161">
        <f t="shared" si="3"/>
        <v>3.4000000000000002E-2</v>
      </c>
      <c r="AD22" s="161">
        <f t="shared" si="4"/>
        <v>0.35799999999999998</v>
      </c>
      <c r="AE22" s="162">
        <f t="shared" si="4"/>
        <v>0.64200000000000002</v>
      </c>
      <c r="AF22" s="163">
        <f t="shared" si="5"/>
        <v>92973</v>
      </c>
      <c r="AG22" s="164">
        <f t="shared" si="6"/>
        <v>33322</v>
      </c>
      <c r="AH22" s="165">
        <f t="shared" si="6"/>
        <v>59651</v>
      </c>
    </row>
    <row r="23" spans="1:34" s="134" customFormat="1" ht="17.25" customHeight="1">
      <c r="A23" s="154" t="s">
        <v>151</v>
      </c>
      <c r="B23" s="155">
        <f>SUM(C23:D23)</f>
        <v>30749</v>
      </c>
      <c r="C23" s="155">
        <f>'연령별 인구현황(경상북도)'!F23</f>
        <v>8034</v>
      </c>
      <c r="D23" s="155">
        <f>'연령별 인구현황(경상북도)'!G23</f>
        <v>22715</v>
      </c>
      <c r="E23" s="156">
        <f t="shared" si="16"/>
        <v>0.26</v>
      </c>
      <c r="F23" s="156">
        <f t="shared" si="16"/>
        <v>0.74</v>
      </c>
      <c r="G23" s="155"/>
      <c r="H23" s="155"/>
      <c r="I23" s="157"/>
      <c r="J23" s="157"/>
      <c r="K23" s="157"/>
      <c r="L23" s="157"/>
      <c r="M23" s="157"/>
      <c r="N23" s="157"/>
      <c r="O23" s="159"/>
      <c r="P23" s="159"/>
      <c r="Q23" s="159"/>
      <c r="R23" s="157"/>
      <c r="S23" s="157"/>
      <c r="T23" s="157"/>
      <c r="U23" s="157"/>
      <c r="V23" s="157"/>
      <c r="W23" s="157"/>
      <c r="X23" s="183">
        <f>사망률추계값!D52</f>
        <v>0.49843000000000004</v>
      </c>
      <c r="Y23" s="183">
        <f>사망률추계값!E52</f>
        <v>0.67959999999999998</v>
      </c>
      <c r="Z23" s="155">
        <f t="shared" si="2"/>
        <v>53256</v>
      </c>
      <c r="AA23" s="160">
        <f t="shared" ref="AA23:AB25" si="17">ROUND(C22*X22,0)</f>
        <v>15475</v>
      </c>
      <c r="AB23" s="160">
        <f t="shared" si="17"/>
        <v>37781</v>
      </c>
      <c r="AC23" s="161">
        <f t="shared" si="3"/>
        <v>1.9E-2</v>
      </c>
      <c r="AD23" s="161">
        <f t="shared" si="4"/>
        <v>0.29099999999999998</v>
      </c>
      <c r="AE23" s="162">
        <f t="shared" si="4"/>
        <v>0.70899999999999996</v>
      </c>
      <c r="AF23" s="163">
        <f t="shared" si="5"/>
        <v>53256</v>
      </c>
      <c r="AG23" s="164">
        <f t="shared" si="6"/>
        <v>15475</v>
      </c>
      <c r="AH23" s="165">
        <f t="shared" si="6"/>
        <v>37781</v>
      </c>
    </row>
    <row r="24" spans="1:34" s="134" customFormat="1" ht="17.25" customHeight="1">
      <c r="A24" s="154" t="s">
        <v>152</v>
      </c>
      <c r="B24" s="155">
        <f>SUM(C24:D24)</f>
        <v>10399</v>
      </c>
      <c r="C24" s="155">
        <f>'연령별 인구현황(경상북도)'!F24</f>
        <v>2310</v>
      </c>
      <c r="D24" s="155">
        <f>'연령별 인구현황(경상북도)'!G24</f>
        <v>8089</v>
      </c>
      <c r="E24" s="156">
        <f t="shared" si="16"/>
        <v>0.22</v>
      </c>
      <c r="F24" s="156">
        <f t="shared" si="16"/>
        <v>0.78</v>
      </c>
      <c r="G24" s="155"/>
      <c r="H24" s="155"/>
      <c r="I24" s="157"/>
      <c r="J24" s="157"/>
      <c r="K24" s="157"/>
      <c r="L24" s="157"/>
      <c r="M24" s="157"/>
      <c r="N24" s="157"/>
      <c r="O24" s="159"/>
      <c r="P24" s="159"/>
      <c r="Q24" s="159"/>
      <c r="R24" s="157"/>
      <c r="S24" s="157"/>
      <c r="T24" s="157"/>
      <c r="U24" s="157"/>
      <c r="V24" s="157"/>
      <c r="W24" s="157"/>
      <c r="X24" s="183">
        <f>사망률추계값!D53</f>
        <v>0.30247000000000002</v>
      </c>
      <c r="Y24" s="183">
        <f>사망률추계값!E53</f>
        <v>0.48084000000000005</v>
      </c>
      <c r="Z24" s="155">
        <f t="shared" si="2"/>
        <v>19441</v>
      </c>
      <c r="AA24" s="160">
        <f t="shared" si="17"/>
        <v>4004</v>
      </c>
      <c r="AB24" s="160">
        <f t="shared" si="17"/>
        <v>15437</v>
      </c>
      <c r="AC24" s="161">
        <f t="shared" si="3"/>
        <v>7.0000000000000001E-3</v>
      </c>
      <c r="AD24" s="161">
        <f t="shared" si="4"/>
        <v>0.20599999999999999</v>
      </c>
      <c r="AE24" s="162">
        <f t="shared" si="4"/>
        <v>0.79400000000000004</v>
      </c>
      <c r="AF24" s="163">
        <f t="shared" si="5"/>
        <v>19441</v>
      </c>
      <c r="AG24" s="164">
        <f t="shared" si="6"/>
        <v>4004</v>
      </c>
      <c r="AH24" s="165">
        <f t="shared" si="6"/>
        <v>15437</v>
      </c>
    </row>
    <row r="25" spans="1:34" s="134" customFormat="1" ht="17.25" customHeight="1">
      <c r="A25" s="154" t="s">
        <v>153</v>
      </c>
      <c r="B25" s="155">
        <f>SUM(C25:D25)</f>
        <v>2259</v>
      </c>
      <c r="C25" s="155">
        <f>'연령별 인구현황(경상북도)'!F25</f>
        <v>427</v>
      </c>
      <c r="D25" s="155">
        <f>'연령별 인구현황(경상북도)'!G25</f>
        <v>1832</v>
      </c>
      <c r="E25" s="156">
        <f t="shared" si="16"/>
        <v>0.19</v>
      </c>
      <c r="F25" s="156">
        <f t="shared" si="16"/>
        <v>0.81</v>
      </c>
      <c r="G25" s="155"/>
      <c r="H25" s="155"/>
      <c r="I25" s="157"/>
      <c r="J25" s="157"/>
      <c r="K25" s="157"/>
      <c r="M25" s="157"/>
      <c r="N25" s="157"/>
      <c r="O25" s="159"/>
      <c r="P25" s="159"/>
      <c r="Q25" s="159"/>
      <c r="R25" s="157"/>
      <c r="S25" s="157"/>
      <c r="T25" s="157"/>
      <c r="U25" s="157"/>
      <c r="V25" s="157"/>
      <c r="W25" s="157"/>
      <c r="X25" s="183">
        <f>사망률추계값!D54</f>
        <v>0.13707000000000003</v>
      </c>
      <c r="Y25" s="183">
        <f>사망률추계값!E54</f>
        <v>0.26029000000000002</v>
      </c>
      <c r="Z25" s="155">
        <f t="shared" si="2"/>
        <v>4589</v>
      </c>
      <c r="AA25" s="160">
        <f t="shared" si="17"/>
        <v>699</v>
      </c>
      <c r="AB25" s="160">
        <f t="shared" si="17"/>
        <v>3890</v>
      </c>
      <c r="AC25" s="161">
        <f t="shared" si="3"/>
        <v>2E-3</v>
      </c>
      <c r="AD25" s="161">
        <f t="shared" si="4"/>
        <v>0.152</v>
      </c>
      <c r="AE25" s="162">
        <f t="shared" si="4"/>
        <v>0.84799999999999998</v>
      </c>
      <c r="AF25" s="163">
        <f t="shared" si="5"/>
        <v>4589</v>
      </c>
      <c r="AG25" s="164">
        <f t="shared" si="6"/>
        <v>699</v>
      </c>
      <c r="AH25" s="165">
        <f t="shared" si="6"/>
        <v>3890</v>
      </c>
    </row>
    <row r="26" spans="1:34" s="134" customFormat="1" ht="17.25" customHeight="1">
      <c r="A26" s="154" t="s">
        <v>43</v>
      </c>
      <c r="B26" s="155">
        <f>SUM(C26:D26)</f>
        <v>734</v>
      </c>
      <c r="C26" s="155">
        <f>'연령별 인구현황(경상북도)'!F26</f>
        <v>148</v>
      </c>
      <c r="D26" s="155">
        <f>'연령별 인구현황(경상북도)'!G26</f>
        <v>586</v>
      </c>
      <c r="E26" s="156">
        <f t="shared" si="16"/>
        <v>0.2</v>
      </c>
      <c r="F26" s="156">
        <f t="shared" si="16"/>
        <v>0.8</v>
      </c>
      <c r="G26" s="155"/>
      <c r="H26" s="155"/>
      <c r="I26" s="157"/>
      <c r="J26" s="157"/>
      <c r="K26" s="157"/>
      <c r="L26" s="157"/>
      <c r="M26" s="157"/>
      <c r="N26" s="157"/>
      <c r="O26" s="159"/>
      <c r="P26" s="159"/>
      <c r="Q26" s="159"/>
      <c r="R26" s="157"/>
      <c r="S26" s="157"/>
      <c r="T26" s="157"/>
      <c r="U26" s="157"/>
      <c r="V26" s="157"/>
      <c r="W26" s="157"/>
      <c r="X26" s="183">
        <f>사망률추계값!D55</f>
        <v>0</v>
      </c>
      <c r="Y26" s="183">
        <f>사망률추계값!E55</f>
        <v>0</v>
      </c>
      <c r="Z26" s="155">
        <f t="shared" si="2"/>
        <v>536</v>
      </c>
      <c r="AA26" s="160">
        <f>ROUND(C25*X25+C26*X26,0)</f>
        <v>59</v>
      </c>
      <c r="AB26" s="160">
        <f>ROUND(D25*Y25+D26*Y26,0)</f>
        <v>477</v>
      </c>
      <c r="AC26" s="161">
        <f t="shared" si="3"/>
        <v>0</v>
      </c>
      <c r="AD26" s="161">
        <f t="shared" si="4"/>
        <v>0.11</v>
      </c>
      <c r="AE26" s="162">
        <f t="shared" si="4"/>
        <v>0.89</v>
      </c>
      <c r="AF26" s="163">
        <f t="shared" si="5"/>
        <v>536</v>
      </c>
      <c r="AG26" s="164">
        <f t="shared" si="6"/>
        <v>59</v>
      </c>
      <c r="AH26" s="165">
        <f t="shared" si="6"/>
        <v>477</v>
      </c>
    </row>
    <row r="27" spans="1:34" s="134" customFormat="1" ht="17.25" customHeight="1" thickBot="1">
      <c r="A27" s="168" t="s">
        <v>39</v>
      </c>
      <c r="B27" s="169">
        <f>SUM(B6:B26)</f>
        <v>2702826</v>
      </c>
      <c r="C27" s="170">
        <f>SUM(C6:C26)</f>
        <v>1357306</v>
      </c>
      <c r="D27" s="170">
        <f>SUM(D6:D26)</f>
        <v>1345520</v>
      </c>
      <c r="E27" s="171"/>
      <c r="F27" s="171"/>
      <c r="G27" s="171"/>
      <c r="H27" s="171"/>
      <c r="I27" s="171"/>
      <c r="J27" s="171"/>
      <c r="K27" s="171"/>
      <c r="L27" s="172">
        <f>SUM(L9:L26)</f>
        <v>114051</v>
      </c>
      <c r="M27" s="171"/>
      <c r="N27" s="171"/>
      <c r="O27" s="173"/>
      <c r="P27" s="173"/>
      <c r="Q27" s="173"/>
      <c r="R27" s="172">
        <f t="shared" ref="R27:W27" si="18">SUM(R9:R26)</f>
        <v>466</v>
      </c>
      <c r="S27" s="172">
        <f t="shared" si="18"/>
        <v>253</v>
      </c>
      <c r="T27" s="172">
        <f t="shared" si="18"/>
        <v>213</v>
      </c>
      <c r="U27" s="172">
        <f t="shared" si="18"/>
        <v>113585</v>
      </c>
      <c r="V27" s="172">
        <f t="shared" si="18"/>
        <v>58782</v>
      </c>
      <c r="W27" s="172">
        <f t="shared" si="18"/>
        <v>54803</v>
      </c>
      <c r="X27" s="171"/>
      <c r="Y27" s="171"/>
      <c r="Z27" s="170">
        <f>SUM(AA27:AB27)</f>
        <v>2731496</v>
      </c>
      <c r="AA27" s="170">
        <f>SUM(AA6:AA26)</f>
        <v>1369857</v>
      </c>
      <c r="AB27" s="170">
        <f>SUM(AB6:AB26)</f>
        <v>1361639</v>
      </c>
      <c r="AC27" s="174">
        <f>ROUND(SUM(AC6:AC26),0)</f>
        <v>1</v>
      </c>
      <c r="AD27" s="171"/>
      <c r="AE27" s="175"/>
      <c r="AF27" s="176">
        <f>SUM(AF6:AF26)</f>
        <v>2731496</v>
      </c>
      <c r="AG27" s="177">
        <f>SUM(AG6:AG26)</f>
        <v>1369857</v>
      </c>
      <c r="AH27" s="178">
        <f>SUM(AH6:AH26)</f>
        <v>1361639</v>
      </c>
    </row>
    <row r="28" spans="1:34" s="131" customFormat="1" ht="17.25" customHeight="1" thickBot="1">
      <c r="O28" s="132"/>
      <c r="P28" s="132"/>
      <c r="Q28" s="132"/>
      <c r="AF28" s="133"/>
      <c r="AG28" s="133"/>
      <c r="AH28" s="133"/>
    </row>
    <row r="29" spans="1:34" s="134" customFormat="1" ht="17.25" customHeight="1">
      <c r="A29" s="247" t="s">
        <v>3</v>
      </c>
      <c r="B29" s="249">
        <f>AF4</f>
        <v>2020</v>
      </c>
      <c r="C29" s="249"/>
      <c r="D29" s="249"/>
      <c r="E29" s="243" t="s">
        <v>107</v>
      </c>
      <c r="F29" s="243"/>
      <c r="G29" s="243" t="s">
        <v>145</v>
      </c>
      <c r="H29" s="243"/>
      <c r="I29" s="250" t="s">
        <v>213</v>
      </c>
      <c r="J29" s="250"/>
      <c r="K29" s="250"/>
      <c r="L29" s="251">
        <v>5</v>
      </c>
      <c r="M29" s="251"/>
      <c r="N29" s="251"/>
      <c r="O29" s="243" t="s">
        <v>146</v>
      </c>
      <c r="P29" s="243"/>
      <c r="Q29" s="243"/>
      <c r="R29" s="243" t="s">
        <v>108</v>
      </c>
      <c r="S29" s="243"/>
      <c r="T29" s="243"/>
      <c r="U29" s="243" t="s">
        <v>109</v>
      </c>
      <c r="V29" s="243"/>
      <c r="W29" s="243"/>
      <c r="X29" s="243" t="s">
        <v>147</v>
      </c>
      <c r="Y29" s="243"/>
      <c r="Z29" s="244">
        <v>2025</v>
      </c>
      <c r="AA29" s="244"/>
      <c r="AB29" s="244"/>
      <c r="AC29" s="245">
        <f>Z29</f>
        <v>2025</v>
      </c>
      <c r="AD29" s="238">
        <f>Z29</f>
        <v>2025</v>
      </c>
      <c r="AE29" s="239"/>
      <c r="AF29" s="240">
        <f>Z29</f>
        <v>2025</v>
      </c>
      <c r="AG29" s="241"/>
      <c r="AH29" s="242"/>
    </row>
    <row r="30" spans="1:34" s="140" customFormat="1" ht="17.25" customHeight="1" thickBot="1">
      <c r="A30" s="248"/>
      <c r="B30" s="135" t="s">
        <v>7</v>
      </c>
      <c r="C30" s="135" t="s">
        <v>111</v>
      </c>
      <c r="D30" s="135" t="s">
        <v>112</v>
      </c>
      <c r="E30" s="135" t="s">
        <v>111</v>
      </c>
      <c r="F30" s="135" t="s">
        <v>112</v>
      </c>
      <c r="G30" s="135" t="s">
        <v>111</v>
      </c>
      <c r="H30" s="135" t="s">
        <v>112</v>
      </c>
      <c r="I30" s="135" t="s">
        <v>7</v>
      </c>
      <c r="J30" s="135" t="s">
        <v>111</v>
      </c>
      <c r="K30" s="135" t="s">
        <v>112</v>
      </c>
      <c r="L30" s="111" t="s">
        <v>7</v>
      </c>
      <c r="M30" s="111" t="s">
        <v>111</v>
      </c>
      <c r="N30" s="111" t="s">
        <v>112</v>
      </c>
      <c r="O30" s="135" t="s">
        <v>7</v>
      </c>
      <c r="P30" s="135" t="s">
        <v>111</v>
      </c>
      <c r="Q30" s="135" t="s">
        <v>112</v>
      </c>
      <c r="R30" s="135" t="s">
        <v>7</v>
      </c>
      <c r="S30" s="135" t="s">
        <v>111</v>
      </c>
      <c r="T30" s="135" t="s">
        <v>112</v>
      </c>
      <c r="U30" s="135" t="s">
        <v>7</v>
      </c>
      <c r="V30" s="135" t="s">
        <v>111</v>
      </c>
      <c r="W30" s="135" t="s">
        <v>112</v>
      </c>
      <c r="X30" s="135" t="s">
        <v>111</v>
      </c>
      <c r="Y30" s="135" t="s">
        <v>112</v>
      </c>
      <c r="Z30" s="135" t="s">
        <v>7</v>
      </c>
      <c r="AA30" s="135" t="s">
        <v>111</v>
      </c>
      <c r="AB30" s="135" t="s">
        <v>112</v>
      </c>
      <c r="AC30" s="246"/>
      <c r="AD30" s="135" t="s">
        <v>111</v>
      </c>
      <c r="AE30" s="136" t="s">
        <v>112</v>
      </c>
      <c r="AF30" s="137" t="s">
        <v>7</v>
      </c>
      <c r="AG30" s="138" t="s">
        <v>111</v>
      </c>
      <c r="AH30" s="139" t="s">
        <v>112</v>
      </c>
    </row>
    <row r="31" spans="1:34" s="134" customFormat="1" ht="17.25" customHeight="1" thickTop="1">
      <c r="A31" s="141" t="s">
        <v>113</v>
      </c>
      <c r="B31" s="142">
        <f t="shared" ref="B31:B47" si="19">SUM(C31:D31)</f>
        <v>113585</v>
      </c>
      <c r="C31" s="142">
        <f t="shared" ref="C31:D51" si="20">AG6</f>
        <v>58782</v>
      </c>
      <c r="D31" s="142">
        <f t="shared" si="20"/>
        <v>54803</v>
      </c>
      <c r="E31" s="143">
        <f>ROUND(C31/$B31,2)</f>
        <v>0.52</v>
      </c>
      <c r="F31" s="143">
        <f>ROUND(D31/$B31,2)</f>
        <v>0.48</v>
      </c>
      <c r="G31" s="142"/>
      <c r="H31" s="142"/>
      <c r="I31" s="144"/>
      <c r="J31" s="144"/>
      <c r="K31" s="144"/>
      <c r="L31" s="145"/>
      <c r="M31" s="145"/>
      <c r="N31" s="145"/>
      <c r="O31" s="146">
        <f>AVERAGE(P31:Q31)</f>
        <v>3.6649999999999999E-3</v>
      </c>
      <c r="P31" s="147">
        <f>사망률추계값!F6</f>
        <v>3.8899999999999998E-3</v>
      </c>
      <c r="Q31" s="147">
        <f>사망률추계값!G6</f>
        <v>3.4399999999999999E-3</v>
      </c>
      <c r="R31" s="144"/>
      <c r="S31" s="144"/>
      <c r="T31" s="144"/>
      <c r="U31" s="144"/>
      <c r="V31" s="144"/>
      <c r="W31" s="144"/>
      <c r="X31" s="182">
        <f>사망률추계값!F35</f>
        <v>0.99968999999999997</v>
      </c>
      <c r="Y31" s="182">
        <f>사망률추계값!G35</f>
        <v>0.99975000000000003</v>
      </c>
      <c r="Z31" s="142">
        <f t="shared" ref="Z31:Z51" si="21">SUM(AA31:AB31)</f>
        <v>107669</v>
      </c>
      <c r="AA31" s="148">
        <f>ROUND(V52,0)</f>
        <v>55719</v>
      </c>
      <c r="AB31" s="148">
        <f>ROUND(W52,0)</f>
        <v>51950</v>
      </c>
      <c r="AC31" s="149">
        <f t="shared" ref="AC31:AC51" si="22">ROUND(Z31/$Z$52,3)</f>
        <v>3.9E-2</v>
      </c>
      <c r="AD31" s="149">
        <f t="shared" ref="AD31:AE51" si="23">ROUND(AA31/$Z31,3)</f>
        <v>0.51800000000000002</v>
      </c>
      <c r="AE31" s="150">
        <f t="shared" si="23"/>
        <v>0.48199999999999998</v>
      </c>
      <c r="AF31" s="151">
        <f t="shared" ref="AF31:AF51" si="24">SUM(AG31:AH31)</f>
        <v>107669</v>
      </c>
      <c r="AG31" s="152">
        <f t="shared" ref="AG31:AH51" si="25">AA31</f>
        <v>55719</v>
      </c>
      <c r="AH31" s="153">
        <f t="shared" si="25"/>
        <v>51950</v>
      </c>
    </row>
    <row r="32" spans="1:34" s="134" customFormat="1" ht="17.25" customHeight="1">
      <c r="A32" s="154" t="s">
        <v>114</v>
      </c>
      <c r="B32" s="155">
        <f t="shared" si="19"/>
        <v>112945</v>
      </c>
      <c r="C32" s="155">
        <f t="shared" si="20"/>
        <v>58344</v>
      </c>
      <c r="D32" s="155">
        <f t="shared" si="20"/>
        <v>54601</v>
      </c>
      <c r="E32" s="156">
        <f t="shared" ref="E32:F51" si="26">ROUND(C32/$B32,2)</f>
        <v>0.52</v>
      </c>
      <c r="F32" s="156">
        <f t="shared" si="26"/>
        <v>0.48</v>
      </c>
      <c r="G32" s="155"/>
      <c r="H32" s="155"/>
      <c r="I32" s="157"/>
      <c r="J32" s="157"/>
      <c r="K32" s="157"/>
      <c r="L32" s="158"/>
      <c r="M32" s="158"/>
      <c r="N32" s="158"/>
      <c r="O32" s="159"/>
      <c r="P32" s="159"/>
      <c r="Q32" s="159"/>
      <c r="R32" s="157"/>
      <c r="S32" s="157"/>
      <c r="T32" s="157"/>
      <c r="U32" s="157"/>
      <c r="V32" s="157"/>
      <c r="W32" s="157"/>
      <c r="X32" s="183">
        <f>사망률추계값!F36</f>
        <v>0.99980999999999998</v>
      </c>
      <c r="Y32" s="183">
        <f>사망률추계값!G36</f>
        <v>0.99975999999999998</v>
      </c>
      <c r="Z32" s="155">
        <f t="shared" si="21"/>
        <v>113553</v>
      </c>
      <c r="AA32" s="160">
        <f>ROUND(C31*X31,0)</f>
        <v>58764</v>
      </c>
      <c r="AB32" s="160">
        <f>ROUND(D31*Y31,0)</f>
        <v>54789</v>
      </c>
      <c r="AC32" s="161">
        <f t="shared" si="22"/>
        <v>4.1000000000000002E-2</v>
      </c>
      <c r="AD32" s="161">
        <f t="shared" si="23"/>
        <v>0.51800000000000002</v>
      </c>
      <c r="AE32" s="162">
        <f t="shared" si="23"/>
        <v>0.48199999999999998</v>
      </c>
      <c r="AF32" s="163">
        <f t="shared" si="24"/>
        <v>113553</v>
      </c>
      <c r="AG32" s="164">
        <f t="shared" si="25"/>
        <v>58764</v>
      </c>
      <c r="AH32" s="165">
        <f t="shared" si="25"/>
        <v>54789</v>
      </c>
    </row>
    <row r="33" spans="1:34" s="134" customFormat="1" ht="17.25" customHeight="1">
      <c r="A33" s="154" t="s">
        <v>115</v>
      </c>
      <c r="B33" s="155">
        <f t="shared" si="19"/>
        <v>110371</v>
      </c>
      <c r="C33" s="155">
        <f t="shared" si="20"/>
        <v>57355</v>
      </c>
      <c r="D33" s="155">
        <f t="shared" si="20"/>
        <v>53016</v>
      </c>
      <c r="E33" s="156">
        <f t="shared" si="26"/>
        <v>0.52</v>
      </c>
      <c r="F33" s="156">
        <f t="shared" si="26"/>
        <v>0.48</v>
      </c>
      <c r="G33" s="155"/>
      <c r="H33" s="155"/>
      <c r="I33" s="157"/>
      <c r="J33" s="157"/>
      <c r="K33" s="157"/>
      <c r="L33" s="158"/>
      <c r="M33" s="158"/>
      <c r="N33" s="158"/>
      <c r="O33" s="159"/>
      <c r="P33" s="159"/>
      <c r="Q33" s="159"/>
      <c r="R33" s="157"/>
      <c r="S33" s="157"/>
      <c r="T33" s="157"/>
      <c r="U33" s="157"/>
      <c r="V33" s="157"/>
      <c r="W33" s="157"/>
      <c r="X33" s="183">
        <f>사망률추계값!F37</f>
        <v>0.99970000000000003</v>
      </c>
      <c r="Y33" s="183">
        <f>사망률추계값!G37</f>
        <v>0.99987000000000004</v>
      </c>
      <c r="Z33" s="155">
        <f t="shared" si="21"/>
        <v>112921</v>
      </c>
      <c r="AA33" s="160">
        <f t="shared" ref="AA33:AB50" si="27">ROUND(C32*X32,0)</f>
        <v>58333</v>
      </c>
      <c r="AB33" s="160">
        <f t="shared" si="27"/>
        <v>54588</v>
      </c>
      <c r="AC33" s="161">
        <f t="shared" si="22"/>
        <v>4.1000000000000002E-2</v>
      </c>
      <c r="AD33" s="161">
        <f t="shared" si="23"/>
        <v>0.51700000000000002</v>
      </c>
      <c r="AE33" s="162">
        <f t="shared" si="23"/>
        <v>0.48299999999999998</v>
      </c>
      <c r="AF33" s="163">
        <f t="shared" si="24"/>
        <v>112921</v>
      </c>
      <c r="AG33" s="164">
        <f t="shared" si="25"/>
        <v>58333</v>
      </c>
      <c r="AH33" s="165">
        <f t="shared" si="25"/>
        <v>54588</v>
      </c>
    </row>
    <row r="34" spans="1:34" s="134" customFormat="1" ht="17.25" customHeight="1">
      <c r="A34" s="154" t="s">
        <v>116</v>
      </c>
      <c r="B34" s="155">
        <f t="shared" si="19"/>
        <v>116816</v>
      </c>
      <c r="C34" s="155">
        <f t="shared" si="20"/>
        <v>61485</v>
      </c>
      <c r="D34" s="155">
        <f t="shared" si="20"/>
        <v>55331</v>
      </c>
      <c r="E34" s="156">
        <f t="shared" si="26"/>
        <v>0.53</v>
      </c>
      <c r="F34" s="156">
        <f t="shared" si="26"/>
        <v>0.47</v>
      </c>
      <c r="G34" s="166">
        <f>'여성출산율,출생성비'!$D$19</f>
        <v>0.51760733236854795</v>
      </c>
      <c r="H34" s="166">
        <f>'여성출산율,출생성비'!$D$20</f>
        <v>0.48239266763145205</v>
      </c>
      <c r="I34" s="184">
        <f>'여성출산율,출생성비'!D6</f>
        <v>1.22</v>
      </c>
      <c r="J34" s="157">
        <f>ROUND(G34*$I34,2)</f>
        <v>0.63</v>
      </c>
      <c r="K34" s="157">
        <f>ROUND(H34*$I34,2)</f>
        <v>0.59</v>
      </c>
      <c r="L34" s="160">
        <f>SUM(M34:N34)</f>
        <v>337</v>
      </c>
      <c r="M34" s="160">
        <f>ROUND(J34*L$29*$D34/1000,0)</f>
        <v>174</v>
      </c>
      <c r="N34" s="160">
        <f>ROUND(K34*L$29*$D34/1000,0)</f>
        <v>163</v>
      </c>
      <c r="O34" s="159"/>
      <c r="P34" s="159"/>
      <c r="Q34" s="159"/>
      <c r="R34" s="160">
        <f t="shared" ref="R34:R40" si="28">SUM(S34:T34)</f>
        <v>2</v>
      </c>
      <c r="S34" s="160">
        <f t="shared" ref="S34:T40" si="29">ROUND(M34*P$31,0)</f>
        <v>1</v>
      </c>
      <c r="T34" s="160">
        <f t="shared" si="29"/>
        <v>1</v>
      </c>
      <c r="U34" s="160">
        <f t="shared" ref="U34:U40" si="30">SUM(V34:W34)</f>
        <v>335</v>
      </c>
      <c r="V34" s="155">
        <f t="shared" ref="V34:W40" si="31">M34-S34</f>
        <v>173</v>
      </c>
      <c r="W34" s="155">
        <f t="shared" si="31"/>
        <v>162</v>
      </c>
      <c r="X34" s="183">
        <f>사망률추계값!F38</f>
        <v>0.99909999999999999</v>
      </c>
      <c r="Y34" s="183">
        <f>사망률추계값!G38</f>
        <v>0.99956</v>
      </c>
      <c r="Z34" s="155">
        <f t="shared" si="21"/>
        <v>110347</v>
      </c>
      <c r="AA34" s="160">
        <f t="shared" si="27"/>
        <v>57338</v>
      </c>
      <c r="AB34" s="160">
        <f t="shared" si="27"/>
        <v>53009</v>
      </c>
      <c r="AC34" s="161">
        <f t="shared" si="22"/>
        <v>0.04</v>
      </c>
      <c r="AD34" s="161">
        <f t="shared" si="23"/>
        <v>0.52</v>
      </c>
      <c r="AE34" s="162">
        <f t="shared" si="23"/>
        <v>0.48</v>
      </c>
      <c r="AF34" s="163">
        <f t="shared" si="24"/>
        <v>110347</v>
      </c>
      <c r="AG34" s="164">
        <f t="shared" si="25"/>
        <v>57338</v>
      </c>
      <c r="AH34" s="165">
        <f t="shared" si="25"/>
        <v>53009</v>
      </c>
    </row>
    <row r="35" spans="1:34" s="134" customFormat="1" ht="17.25" customHeight="1">
      <c r="A35" s="154" t="s">
        <v>117</v>
      </c>
      <c r="B35" s="155">
        <f t="shared" si="19"/>
        <v>160330</v>
      </c>
      <c r="C35" s="155">
        <f t="shared" si="20"/>
        <v>85307</v>
      </c>
      <c r="D35" s="155">
        <f t="shared" si="20"/>
        <v>75023</v>
      </c>
      <c r="E35" s="156">
        <f t="shared" si="26"/>
        <v>0.53</v>
      </c>
      <c r="F35" s="156">
        <f t="shared" si="26"/>
        <v>0.47</v>
      </c>
      <c r="G35" s="166">
        <f>'여성출산율,출생성비'!$D$19</f>
        <v>0.51760733236854795</v>
      </c>
      <c r="H35" s="166">
        <f>'여성출산율,출생성비'!$D$20</f>
        <v>0.48239266763145205</v>
      </c>
      <c r="I35" s="184">
        <f>'여성출산율,출생성비'!D7</f>
        <v>15.32</v>
      </c>
      <c r="J35" s="157">
        <f t="shared" ref="J35:K40" si="32">ROUND(G35*$I35,2)</f>
        <v>7.93</v>
      </c>
      <c r="K35" s="157">
        <f t="shared" si="32"/>
        <v>7.39</v>
      </c>
      <c r="L35" s="160">
        <f t="shared" ref="L35:L40" si="33">SUM(M35:N35)</f>
        <v>5747</v>
      </c>
      <c r="M35" s="160">
        <f t="shared" ref="M35:M40" si="34">ROUND(J35*L$29*$D35/1000,0)</f>
        <v>2975</v>
      </c>
      <c r="N35" s="160">
        <f t="shared" ref="N35:N40" si="35">ROUND(K35*L$29*$D35/1000,0)</f>
        <v>2772</v>
      </c>
      <c r="O35" s="159"/>
      <c r="P35" s="159"/>
      <c r="Q35" s="159"/>
      <c r="R35" s="160">
        <f t="shared" si="28"/>
        <v>22</v>
      </c>
      <c r="S35" s="160">
        <f t="shared" si="29"/>
        <v>12</v>
      </c>
      <c r="T35" s="160">
        <f t="shared" si="29"/>
        <v>10</v>
      </c>
      <c r="U35" s="160">
        <f t="shared" si="30"/>
        <v>5725</v>
      </c>
      <c r="V35" s="155">
        <f t="shared" si="31"/>
        <v>2963</v>
      </c>
      <c r="W35" s="155">
        <f t="shared" si="31"/>
        <v>2762</v>
      </c>
      <c r="X35" s="183">
        <f>사망률추계값!F39</f>
        <v>0.99822999999999995</v>
      </c>
      <c r="Y35" s="183">
        <f>사망률추계값!G39</f>
        <v>0.99933000000000005</v>
      </c>
      <c r="Z35" s="155">
        <f t="shared" si="21"/>
        <v>116737</v>
      </c>
      <c r="AA35" s="160">
        <f t="shared" si="27"/>
        <v>61430</v>
      </c>
      <c r="AB35" s="160">
        <f t="shared" si="27"/>
        <v>55307</v>
      </c>
      <c r="AC35" s="161">
        <f t="shared" si="22"/>
        <v>4.2999999999999997E-2</v>
      </c>
      <c r="AD35" s="161">
        <f t="shared" si="23"/>
        <v>0.52600000000000002</v>
      </c>
      <c r="AE35" s="162">
        <f t="shared" si="23"/>
        <v>0.47399999999999998</v>
      </c>
      <c r="AF35" s="163">
        <f t="shared" si="24"/>
        <v>116737</v>
      </c>
      <c r="AG35" s="164">
        <f t="shared" si="25"/>
        <v>61430</v>
      </c>
      <c r="AH35" s="165">
        <f t="shared" si="25"/>
        <v>55307</v>
      </c>
    </row>
    <row r="36" spans="1:34" s="134" customFormat="1" ht="17.25" customHeight="1">
      <c r="A36" s="154" t="s">
        <v>118</v>
      </c>
      <c r="B36" s="155">
        <f t="shared" si="19"/>
        <v>169211</v>
      </c>
      <c r="C36" s="155">
        <f t="shared" si="20"/>
        <v>93694</v>
      </c>
      <c r="D36" s="155">
        <f t="shared" si="20"/>
        <v>75517</v>
      </c>
      <c r="E36" s="156">
        <f t="shared" si="26"/>
        <v>0.55000000000000004</v>
      </c>
      <c r="F36" s="156">
        <f t="shared" si="26"/>
        <v>0.45</v>
      </c>
      <c r="G36" s="166">
        <f>'여성출산율,출생성비'!$D$19</f>
        <v>0.51760733236854795</v>
      </c>
      <c r="H36" s="166">
        <f>'여성출산율,출생성비'!$D$20</f>
        <v>0.48239266763145205</v>
      </c>
      <c r="I36" s="184">
        <f>'여성출산율,출생성비'!D8</f>
        <v>69.3</v>
      </c>
      <c r="J36" s="157">
        <f t="shared" si="32"/>
        <v>35.869999999999997</v>
      </c>
      <c r="K36" s="157">
        <f t="shared" si="32"/>
        <v>33.43</v>
      </c>
      <c r="L36" s="160">
        <f t="shared" si="33"/>
        <v>26167</v>
      </c>
      <c r="M36" s="160">
        <f t="shared" si="34"/>
        <v>13544</v>
      </c>
      <c r="N36" s="160">
        <f t="shared" si="35"/>
        <v>12623</v>
      </c>
      <c r="O36" s="159"/>
      <c r="P36" s="159"/>
      <c r="Q36" s="159"/>
      <c r="R36" s="160">
        <f t="shared" si="28"/>
        <v>96</v>
      </c>
      <c r="S36" s="160">
        <f t="shared" si="29"/>
        <v>53</v>
      </c>
      <c r="T36" s="160">
        <f t="shared" si="29"/>
        <v>43</v>
      </c>
      <c r="U36" s="160">
        <f t="shared" si="30"/>
        <v>26071</v>
      </c>
      <c r="V36" s="155">
        <f t="shared" si="31"/>
        <v>13491</v>
      </c>
      <c r="W36" s="155">
        <f t="shared" si="31"/>
        <v>12580</v>
      </c>
      <c r="X36" s="183">
        <f>사망률추계값!F40</f>
        <v>0.99758999999999998</v>
      </c>
      <c r="Y36" s="183">
        <f>사망률추계값!G40</f>
        <v>0.99897999999999998</v>
      </c>
      <c r="Z36" s="155">
        <f t="shared" si="21"/>
        <v>160129</v>
      </c>
      <c r="AA36" s="160">
        <f t="shared" si="27"/>
        <v>85156</v>
      </c>
      <c r="AB36" s="160">
        <f t="shared" si="27"/>
        <v>74973</v>
      </c>
      <c r="AC36" s="161">
        <f t="shared" si="22"/>
        <v>5.8000000000000003E-2</v>
      </c>
      <c r="AD36" s="161">
        <f t="shared" si="23"/>
        <v>0.53200000000000003</v>
      </c>
      <c r="AE36" s="162">
        <f t="shared" si="23"/>
        <v>0.46800000000000003</v>
      </c>
      <c r="AF36" s="163">
        <f t="shared" si="24"/>
        <v>160129</v>
      </c>
      <c r="AG36" s="164">
        <f t="shared" si="25"/>
        <v>85156</v>
      </c>
      <c r="AH36" s="165">
        <f t="shared" si="25"/>
        <v>74973</v>
      </c>
    </row>
    <row r="37" spans="1:34" s="134" customFormat="1" ht="17.25" customHeight="1">
      <c r="A37" s="154" t="s">
        <v>119</v>
      </c>
      <c r="B37" s="155">
        <f t="shared" si="19"/>
        <v>141576</v>
      </c>
      <c r="C37" s="155">
        <f t="shared" si="20"/>
        <v>78825</v>
      </c>
      <c r="D37" s="155">
        <f t="shared" si="20"/>
        <v>62751</v>
      </c>
      <c r="E37" s="156">
        <f t="shared" si="26"/>
        <v>0.56000000000000005</v>
      </c>
      <c r="F37" s="156">
        <f t="shared" si="26"/>
        <v>0.44</v>
      </c>
      <c r="G37" s="166">
        <f>'여성출산율,출생성비'!$D$19</f>
        <v>0.51760733236854795</v>
      </c>
      <c r="H37" s="166">
        <f>'여성출산율,출생성비'!$D$20</f>
        <v>0.48239266763145205</v>
      </c>
      <c r="I37" s="184">
        <f>'여성출산율,출생성비'!D9</f>
        <v>123.78</v>
      </c>
      <c r="J37" s="157">
        <f t="shared" si="32"/>
        <v>64.069999999999993</v>
      </c>
      <c r="K37" s="157">
        <f t="shared" si="32"/>
        <v>59.71</v>
      </c>
      <c r="L37" s="160">
        <f t="shared" si="33"/>
        <v>38836</v>
      </c>
      <c r="M37" s="160">
        <f t="shared" si="34"/>
        <v>20102</v>
      </c>
      <c r="N37" s="160">
        <f t="shared" si="35"/>
        <v>18734</v>
      </c>
      <c r="O37" s="159"/>
      <c r="P37" s="159"/>
      <c r="Q37" s="159"/>
      <c r="R37" s="160">
        <f t="shared" si="28"/>
        <v>142</v>
      </c>
      <c r="S37" s="160">
        <f t="shared" si="29"/>
        <v>78</v>
      </c>
      <c r="T37" s="160">
        <f t="shared" si="29"/>
        <v>64</v>
      </c>
      <c r="U37" s="160">
        <f t="shared" si="30"/>
        <v>38694</v>
      </c>
      <c r="V37" s="155">
        <f t="shared" si="31"/>
        <v>20024</v>
      </c>
      <c r="W37" s="155">
        <f t="shared" si="31"/>
        <v>18670</v>
      </c>
      <c r="X37" s="183">
        <f>사망률추계값!F41</f>
        <v>0.99648999999999999</v>
      </c>
      <c r="Y37" s="183">
        <f>사망률추계값!G41</f>
        <v>0.99821000000000004</v>
      </c>
      <c r="Z37" s="155">
        <f t="shared" si="21"/>
        <v>168908</v>
      </c>
      <c r="AA37" s="160">
        <f t="shared" si="27"/>
        <v>93468</v>
      </c>
      <c r="AB37" s="160">
        <f t="shared" si="27"/>
        <v>75440</v>
      </c>
      <c r="AC37" s="161">
        <f t="shared" si="22"/>
        <v>6.2E-2</v>
      </c>
      <c r="AD37" s="161">
        <f t="shared" si="23"/>
        <v>0.55300000000000005</v>
      </c>
      <c r="AE37" s="162">
        <f t="shared" si="23"/>
        <v>0.44700000000000001</v>
      </c>
      <c r="AF37" s="163">
        <f t="shared" si="24"/>
        <v>168908</v>
      </c>
      <c r="AG37" s="164">
        <f t="shared" si="25"/>
        <v>93468</v>
      </c>
      <c r="AH37" s="165">
        <f t="shared" si="25"/>
        <v>75440</v>
      </c>
    </row>
    <row r="38" spans="1:34" s="134" customFormat="1" ht="17.25" customHeight="1">
      <c r="A38" s="154" t="s">
        <v>120</v>
      </c>
      <c r="B38" s="155">
        <f t="shared" si="19"/>
        <v>167875</v>
      </c>
      <c r="C38" s="155">
        <f t="shared" si="20"/>
        <v>88309</v>
      </c>
      <c r="D38" s="155">
        <f t="shared" si="20"/>
        <v>79566</v>
      </c>
      <c r="E38" s="156">
        <f t="shared" si="26"/>
        <v>0.53</v>
      </c>
      <c r="F38" s="156">
        <f t="shared" si="26"/>
        <v>0.47</v>
      </c>
      <c r="G38" s="166">
        <f>'여성출산율,출생성비'!$D$19</f>
        <v>0.51760733236854795</v>
      </c>
      <c r="H38" s="166">
        <f>'여성출산율,출생성비'!$D$20</f>
        <v>0.48239266763145205</v>
      </c>
      <c r="I38" s="184">
        <f>'여성출산율,출생성비'!D10</f>
        <v>72.78</v>
      </c>
      <c r="J38" s="157">
        <f t="shared" si="32"/>
        <v>37.67</v>
      </c>
      <c r="K38" s="157">
        <f t="shared" si="32"/>
        <v>35.11</v>
      </c>
      <c r="L38" s="160">
        <f t="shared" si="33"/>
        <v>28954</v>
      </c>
      <c r="M38" s="160">
        <f t="shared" si="34"/>
        <v>14986</v>
      </c>
      <c r="N38" s="160">
        <f t="shared" si="35"/>
        <v>13968</v>
      </c>
      <c r="O38" s="159"/>
      <c r="P38" s="159"/>
      <c r="Q38" s="159"/>
      <c r="R38" s="160">
        <f t="shared" si="28"/>
        <v>106</v>
      </c>
      <c r="S38" s="160">
        <f t="shared" si="29"/>
        <v>58</v>
      </c>
      <c r="T38" s="160">
        <f t="shared" si="29"/>
        <v>48</v>
      </c>
      <c r="U38" s="160">
        <f t="shared" si="30"/>
        <v>28848</v>
      </c>
      <c r="V38" s="155">
        <f t="shared" si="31"/>
        <v>14928</v>
      </c>
      <c r="W38" s="155">
        <f t="shared" si="31"/>
        <v>13920</v>
      </c>
      <c r="X38" s="183">
        <f>사망률추계값!F42</f>
        <v>0.99546000000000001</v>
      </c>
      <c r="Y38" s="183">
        <f>사망률추계값!G42</f>
        <v>0.99733000000000005</v>
      </c>
      <c r="Z38" s="155">
        <f t="shared" si="21"/>
        <v>141187</v>
      </c>
      <c r="AA38" s="160">
        <f t="shared" si="27"/>
        <v>78548</v>
      </c>
      <c r="AB38" s="160">
        <f t="shared" si="27"/>
        <v>62639</v>
      </c>
      <c r="AC38" s="161">
        <f t="shared" si="22"/>
        <v>5.1999999999999998E-2</v>
      </c>
      <c r="AD38" s="161">
        <f t="shared" si="23"/>
        <v>0.55600000000000005</v>
      </c>
      <c r="AE38" s="162">
        <f t="shared" si="23"/>
        <v>0.44400000000000001</v>
      </c>
      <c r="AF38" s="163">
        <f t="shared" si="24"/>
        <v>141187</v>
      </c>
      <c r="AG38" s="164">
        <f t="shared" si="25"/>
        <v>78548</v>
      </c>
      <c r="AH38" s="165">
        <f t="shared" si="25"/>
        <v>62639</v>
      </c>
    </row>
    <row r="39" spans="1:34" s="134" customFormat="1" ht="17.25" customHeight="1">
      <c r="A39" s="154" t="s">
        <v>121</v>
      </c>
      <c r="B39" s="155">
        <f t="shared" si="19"/>
        <v>178334</v>
      </c>
      <c r="C39" s="155">
        <f t="shared" si="20"/>
        <v>93347</v>
      </c>
      <c r="D39" s="155">
        <f t="shared" si="20"/>
        <v>84987</v>
      </c>
      <c r="E39" s="156">
        <f t="shared" si="26"/>
        <v>0.52</v>
      </c>
      <c r="F39" s="156">
        <f t="shared" si="26"/>
        <v>0.48</v>
      </c>
      <c r="G39" s="166">
        <f>'여성출산율,출생성비'!$D$19</f>
        <v>0.51760733236854795</v>
      </c>
      <c r="H39" s="166">
        <f>'여성출산율,출생성비'!$D$20</f>
        <v>0.48239266763145205</v>
      </c>
      <c r="I39" s="184">
        <f>'여성출산율,출생성비'!D11</f>
        <v>16.559999999999999</v>
      </c>
      <c r="J39" s="157">
        <f t="shared" si="32"/>
        <v>8.57</v>
      </c>
      <c r="K39" s="157">
        <f t="shared" si="32"/>
        <v>7.99</v>
      </c>
      <c r="L39" s="160">
        <f t="shared" si="33"/>
        <v>7037</v>
      </c>
      <c r="M39" s="160">
        <f t="shared" si="34"/>
        <v>3642</v>
      </c>
      <c r="N39" s="160">
        <f t="shared" si="35"/>
        <v>3395</v>
      </c>
      <c r="O39" s="159"/>
      <c r="P39" s="159"/>
      <c r="Q39" s="159"/>
      <c r="R39" s="160">
        <f t="shared" si="28"/>
        <v>26</v>
      </c>
      <c r="S39" s="160">
        <f t="shared" si="29"/>
        <v>14</v>
      </c>
      <c r="T39" s="160">
        <f t="shared" si="29"/>
        <v>12</v>
      </c>
      <c r="U39" s="160">
        <f t="shared" si="30"/>
        <v>7011</v>
      </c>
      <c r="V39" s="155">
        <f t="shared" si="31"/>
        <v>3628</v>
      </c>
      <c r="W39" s="155">
        <f t="shared" si="31"/>
        <v>3383</v>
      </c>
      <c r="X39" s="183">
        <f>사망률추계값!F43</f>
        <v>0.99363000000000001</v>
      </c>
      <c r="Y39" s="183">
        <f>사망률추계값!G43</f>
        <v>0.99655000000000005</v>
      </c>
      <c r="Z39" s="155">
        <f t="shared" si="21"/>
        <v>167262</v>
      </c>
      <c r="AA39" s="160">
        <f t="shared" si="27"/>
        <v>87908</v>
      </c>
      <c r="AB39" s="160">
        <f t="shared" si="27"/>
        <v>79354</v>
      </c>
      <c r="AC39" s="161">
        <f t="shared" si="22"/>
        <v>6.0999999999999999E-2</v>
      </c>
      <c r="AD39" s="161">
        <f t="shared" si="23"/>
        <v>0.52600000000000002</v>
      </c>
      <c r="AE39" s="162">
        <f t="shared" si="23"/>
        <v>0.47399999999999998</v>
      </c>
      <c r="AF39" s="163">
        <f t="shared" si="24"/>
        <v>167262</v>
      </c>
      <c r="AG39" s="164">
        <f t="shared" si="25"/>
        <v>87908</v>
      </c>
      <c r="AH39" s="165">
        <f t="shared" si="25"/>
        <v>79354</v>
      </c>
    </row>
    <row r="40" spans="1:34" s="134" customFormat="1" ht="17.25" customHeight="1">
      <c r="A40" s="154" t="s">
        <v>122</v>
      </c>
      <c r="B40" s="155">
        <f t="shared" si="19"/>
        <v>204841</v>
      </c>
      <c r="C40" s="155">
        <f t="shared" si="20"/>
        <v>106942</v>
      </c>
      <c r="D40" s="155">
        <f t="shared" si="20"/>
        <v>97899</v>
      </c>
      <c r="E40" s="156">
        <f t="shared" si="26"/>
        <v>0.52</v>
      </c>
      <c r="F40" s="156">
        <f t="shared" si="26"/>
        <v>0.48</v>
      </c>
      <c r="G40" s="166">
        <f>'여성출산율,출생성비'!$D$19</f>
        <v>0.51760733236854795</v>
      </c>
      <c r="H40" s="166">
        <f>'여성출산율,출생성비'!$D$20</f>
        <v>0.48239266763145205</v>
      </c>
      <c r="I40" s="184">
        <f>'여성출산율,출생성비'!D12</f>
        <v>2.02</v>
      </c>
      <c r="J40" s="157">
        <f t="shared" si="32"/>
        <v>1.05</v>
      </c>
      <c r="K40" s="157">
        <f t="shared" si="32"/>
        <v>0.97</v>
      </c>
      <c r="L40" s="160">
        <f t="shared" si="33"/>
        <v>989</v>
      </c>
      <c r="M40" s="160">
        <f t="shared" si="34"/>
        <v>514</v>
      </c>
      <c r="N40" s="160">
        <f t="shared" si="35"/>
        <v>475</v>
      </c>
      <c r="O40" s="159"/>
      <c r="P40" s="159"/>
      <c r="Q40" s="159"/>
      <c r="R40" s="160">
        <f t="shared" si="28"/>
        <v>4</v>
      </c>
      <c r="S40" s="160">
        <f t="shared" si="29"/>
        <v>2</v>
      </c>
      <c r="T40" s="160">
        <f t="shared" si="29"/>
        <v>2</v>
      </c>
      <c r="U40" s="160">
        <f t="shared" si="30"/>
        <v>985</v>
      </c>
      <c r="V40" s="155">
        <f t="shared" si="31"/>
        <v>512</v>
      </c>
      <c r="W40" s="155">
        <f t="shared" si="31"/>
        <v>473</v>
      </c>
      <c r="X40" s="183">
        <f>사망률추계값!F44</f>
        <v>0.98777999999999999</v>
      </c>
      <c r="Y40" s="183">
        <f>사망률추계값!G44</f>
        <v>0.99509000000000003</v>
      </c>
      <c r="Z40" s="155">
        <f t="shared" si="21"/>
        <v>177446</v>
      </c>
      <c r="AA40" s="160">
        <f t="shared" si="27"/>
        <v>92752</v>
      </c>
      <c r="AB40" s="160">
        <f t="shared" si="27"/>
        <v>84694</v>
      </c>
      <c r="AC40" s="161">
        <f t="shared" si="22"/>
        <v>6.5000000000000002E-2</v>
      </c>
      <c r="AD40" s="161">
        <f t="shared" si="23"/>
        <v>0.52300000000000002</v>
      </c>
      <c r="AE40" s="162">
        <f t="shared" si="23"/>
        <v>0.47699999999999998</v>
      </c>
      <c r="AF40" s="163">
        <f t="shared" si="24"/>
        <v>177446</v>
      </c>
      <c r="AG40" s="164">
        <f t="shared" si="25"/>
        <v>92752</v>
      </c>
      <c r="AH40" s="165">
        <f t="shared" si="25"/>
        <v>84694</v>
      </c>
    </row>
    <row r="41" spans="1:34" s="134" customFormat="1" ht="17.25" customHeight="1">
      <c r="A41" s="154" t="s">
        <v>123</v>
      </c>
      <c r="B41" s="155">
        <f t="shared" si="19"/>
        <v>220135</v>
      </c>
      <c r="C41" s="155">
        <f t="shared" si="20"/>
        <v>114713</v>
      </c>
      <c r="D41" s="155">
        <f t="shared" si="20"/>
        <v>105422</v>
      </c>
      <c r="E41" s="156">
        <f t="shared" si="26"/>
        <v>0.52</v>
      </c>
      <c r="F41" s="156">
        <f t="shared" si="26"/>
        <v>0.48</v>
      </c>
      <c r="G41" s="167"/>
      <c r="H41" s="155"/>
      <c r="I41" s="157"/>
      <c r="J41" s="157"/>
      <c r="K41" s="157"/>
      <c r="L41" s="157"/>
      <c r="M41" s="157"/>
      <c r="N41" s="157"/>
      <c r="O41" s="159"/>
      <c r="P41" s="159"/>
      <c r="Q41" s="159"/>
      <c r="R41" s="157"/>
      <c r="S41" s="157"/>
      <c r="T41" s="157"/>
      <c r="U41" s="157"/>
      <c r="V41" s="157"/>
      <c r="W41" s="157"/>
      <c r="X41" s="183">
        <f>사망률추계값!F45</f>
        <v>0.98129999999999995</v>
      </c>
      <c r="Y41" s="183">
        <f>사망률추계값!G45</f>
        <v>0.99351</v>
      </c>
      <c r="Z41" s="155">
        <f t="shared" si="21"/>
        <v>203053</v>
      </c>
      <c r="AA41" s="160">
        <f t="shared" si="27"/>
        <v>105635</v>
      </c>
      <c r="AB41" s="160">
        <f t="shared" si="27"/>
        <v>97418</v>
      </c>
      <c r="AC41" s="161">
        <f t="shared" si="22"/>
        <v>7.3999999999999996E-2</v>
      </c>
      <c r="AD41" s="161">
        <f t="shared" si="23"/>
        <v>0.52</v>
      </c>
      <c r="AE41" s="162">
        <f t="shared" si="23"/>
        <v>0.48</v>
      </c>
      <c r="AF41" s="163">
        <f t="shared" si="24"/>
        <v>203053</v>
      </c>
      <c r="AG41" s="164">
        <f t="shared" si="25"/>
        <v>105635</v>
      </c>
      <c r="AH41" s="165">
        <f t="shared" si="25"/>
        <v>97418</v>
      </c>
    </row>
    <row r="42" spans="1:34" s="134" customFormat="1" ht="17.25" customHeight="1">
      <c r="A42" s="154" t="s">
        <v>124</v>
      </c>
      <c r="B42" s="155">
        <f t="shared" si="19"/>
        <v>225312</v>
      </c>
      <c r="C42" s="155">
        <f t="shared" si="20"/>
        <v>115520</v>
      </c>
      <c r="D42" s="155">
        <f t="shared" si="20"/>
        <v>109792</v>
      </c>
      <c r="E42" s="156">
        <f t="shared" si="26"/>
        <v>0.51</v>
      </c>
      <c r="F42" s="156">
        <f t="shared" si="26"/>
        <v>0.49</v>
      </c>
      <c r="G42" s="155"/>
      <c r="H42" s="155"/>
      <c r="I42" s="157"/>
      <c r="J42" s="157"/>
      <c r="K42" s="157"/>
      <c r="L42" s="157"/>
      <c r="M42" s="157"/>
      <c r="N42" s="157"/>
      <c r="O42" s="159"/>
      <c r="P42" s="159"/>
      <c r="Q42" s="159"/>
      <c r="R42" s="157"/>
      <c r="S42" s="157"/>
      <c r="T42" s="157"/>
      <c r="U42" s="157"/>
      <c r="V42" s="157"/>
      <c r="W42" s="157"/>
      <c r="X42" s="183">
        <f>사망률추계값!F46</f>
        <v>0.97528999999999999</v>
      </c>
      <c r="Y42" s="183">
        <f>사망률추계값!G46</f>
        <v>0.99114000000000002</v>
      </c>
      <c r="Z42" s="155">
        <f t="shared" si="21"/>
        <v>217306</v>
      </c>
      <c r="AA42" s="160">
        <f t="shared" si="27"/>
        <v>112568</v>
      </c>
      <c r="AB42" s="160">
        <f t="shared" si="27"/>
        <v>104738</v>
      </c>
      <c r="AC42" s="161">
        <f t="shared" si="22"/>
        <v>7.9000000000000001E-2</v>
      </c>
      <c r="AD42" s="161">
        <f t="shared" si="23"/>
        <v>0.51800000000000002</v>
      </c>
      <c r="AE42" s="162">
        <f t="shared" si="23"/>
        <v>0.48199999999999998</v>
      </c>
      <c r="AF42" s="163">
        <f t="shared" si="24"/>
        <v>217306</v>
      </c>
      <c r="AG42" s="164">
        <f t="shared" si="25"/>
        <v>112568</v>
      </c>
      <c r="AH42" s="165">
        <f t="shared" si="25"/>
        <v>104738</v>
      </c>
    </row>
    <row r="43" spans="1:34" s="134" customFormat="1" ht="17.25" customHeight="1">
      <c r="A43" s="154" t="s">
        <v>125</v>
      </c>
      <c r="B43" s="155">
        <f t="shared" si="19"/>
        <v>223426</v>
      </c>
      <c r="C43" s="155">
        <f t="shared" si="20"/>
        <v>111778</v>
      </c>
      <c r="D43" s="155">
        <f t="shared" si="20"/>
        <v>111648</v>
      </c>
      <c r="E43" s="156">
        <f t="shared" si="26"/>
        <v>0.5</v>
      </c>
      <c r="F43" s="156">
        <f t="shared" si="26"/>
        <v>0.5</v>
      </c>
      <c r="G43" s="155"/>
      <c r="H43" s="155"/>
      <c r="I43" s="157"/>
      <c r="J43" s="157"/>
      <c r="K43" s="157"/>
      <c r="L43" s="157"/>
      <c r="M43" s="157"/>
      <c r="N43" s="157"/>
      <c r="O43" s="159"/>
      <c r="P43" s="159"/>
      <c r="Q43" s="159"/>
      <c r="R43" s="157"/>
      <c r="S43" s="157"/>
      <c r="T43" s="157"/>
      <c r="U43" s="157"/>
      <c r="V43" s="157"/>
      <c r="W43" s="157"/>
      <c r="X43" s="183">
        <f>사망률추계값!F47</f>
        <v>0.96401000000000003</v>
      </c>
      <c r="Y43" s="183">
        <f>사망률추계값!G47</f>
        <v>0.98762000000000005</v>
      </c>
      <c r="Z43" s="155">
        <f t="shared" si="21"/>
        <v>221485</v>
      </c>
      <c r="AA43" s="160">
        <f t="shared" si="27"/>
        <v>112666</v>
      </c>
      <c r="AB43" s="160">
        <f t="shared" si="27"/>
        <v>108819</v>
      </c>
      <c r="AC43" s="161">
        <f t="shared" si="22"/>
        <v>8.1000000000000003E-2</v>
      </c>
      <c r="AD43" s="161">
        <f t="shared" si="23"/>
        <v>0.50900000000000001</v>
      </c>
      <c r="AE43" s="162">
        <f t="shared" si="23"/>
        <v>0.49099999999999999</v>
      </c>
      <c r="AF43" s="163">
        <f t="shared" si="24"/>
        <v>221485</v>
      </c>
      <c r="AG43" s="164">
        <f t="shared" si="25"/>
        <v>112666</v>
      </c>
      <c r="AH43" s="165">
        <f t="shared" si="25"/>
        <v>108819</v>
      </c>
    </row>
    <row r="44" spans="1:34" s="134" customFormat="1" ht="17.25" customHeight="1">
      <c r="A44" s="154" t="s">
        <v>126</v>
      </c>
      <c r="B44" s="155">
        <f t="shared" si="19"/>
        <v>173185</v>
      </c>
      <c r="C44" s="155">
        <f t="shared" si="20"/>
        <v>83508</v>
      </c>
      <c r="D44" s="155">
        <f t="shared" si="20"/>
        <v>89677</v>
      </c>
      <c r="E44" s="156">
        <f t="shared" si="26"/>
        <v>0.48</v>
      </c>
      <c r="F44" s="156">
        <f t="shared" si="26"/>
        <v>0.52</v>
      </c>
      <c r="G44" s="155"/>
      <c r="H44" s="155"/>
      <c r="I44" s="157"/>
      <c r="J44" s="157"/>
      <c r="K44" s="157"/>
      <c r="L44" s="157"/>
      <c r="M44" s="157"/>
      <c r="N44" s="157"/>
      <c r="O44" s="159"/>
      <c r="P44" s="159"/>
      <c r="Q44" s="159"/>
      <c r="R44" s="157"/>
      <c r="S44" s="157"/>
      <c r="T44" s="157"/>
      <c r="U44" s="157"/>
      <c r="V44" s="157"/>
      <c r="W44" s="157"/>
      <c r="X44" s="183">
        <f>사망률추계값!F48</f>
        <v>0.94323999999999997</v>
      </c>
      <c r="Y44" s="183">
        <f>사망률추계값!G48</f>
        <v>0.97755000000000003</v>
      </c>
      <c r="Z44" s="155">
        <f t="shared" si="21"/>
        <v>218021</v>
      </c>
      <c r="AA44" s="160">
        <f t="shared" si="27"/>
        <v>107755</v>
      </c>
      <c r="AB44" s="160">
        <f t="shared" si="27"/>
        <v>110266</v>
      </c>
      <c r="AC44" s="161">
        <f t="shared" si="22"/>
        <v>0.08</v>
      </c>
      <c r="AD44" s="161">
        <f t="shared" si="23"/>
        <v>0.49399999999999999</v>
      </c>
      <c r="AE44" s="162">
        <f t="shared" si="23"/>
        <v>0.50600000000000001</v>
      </c>
      <c r="AF44" s="163">
        <f t="shared" si="24"/>
        <v>218021</v>
      </c>
      <c r="AG44" s="164">
        <f t="shared" si="25"/>
        <v>107755</v>
      </c>
      <c r="AH44" s="165">
        <f t="shared" si="25"/>
        <v>110266</v>
      </c>
    </row>
    <row r="45" spans="1:34" s="134" customFormat="1" ht="17.25" customHeight="1">
      <c r="A45" s="154" t="s">
        <v>127</v>
      </c>
      <c r="B45" s="155">
        <f t="shared" si="19"/>
        <v>130346</v>
      </c>
      <c r="C45" s="155">
        <f t="shared" si="20"/>
        <v>62211</v>
      </c>
      <c r="D45" s="155">
        <f t="shared" si="20"/>
        <v>68135</v>
      </c>
      <c r="E45" s="156">
        <f t="shared" si="26"/>
        <v>0.48</v>
      </c>
      <c r="F45" s="156">
        <f t="shared" si="26"/>
        <v>0.52</v>
      </c>
      <c r="G45" s="155"/>
      <c r="H45" s="155"/>
      <c r="I45" s="157"/>
      <c r="J45" s="157"/>
      <c r="K45" s="157"/>
      <c r="L45" s="157"/>
      <c r="M45" s="157"/>
      <c r="N45" s="157"/>
      <c r="O45" s="159"/>
      <c r="P45" s="159"/>
      <c r="Q45" s="159"/>
      <c r="R45" s="157"/>
      <c r="S45" s="157"/>
      <c r="T45" s="157"/>
      <c r="U45" s="157"/>
      <c r="V45" s="157"/>
      <c r="W45" s="157"/>
      <c r="X45" s="183">
        <f>사망률추계값!F49</f>
        <v>0.89732999999999996</v>
      </c>
      <c r="Y45" s="183">
        <f>사망률추계값!G49</f>
        <v>0.95540000000000003</v>
      </c>
      <c r="Z45" s="155">
        <f t="shared" si="21"/>
        <v>166432</v>
      </c>
      <c r="AA45" s="160">
        <f t="shared" si="27"/>
        <v>78768</v>
      </c>
      <c r="AB45" s="160">
        <f t="shared" si="27"/>
        <v>87664</v>
      </c>
      <c r="AC45" s="161">
        <f t="shared" si="22"/>
        <v>6.0999999999999999E-2</v>
      </c>
      <c r="AD45" s="161">
        <f t="shared" si="23"/>
        <v>0.47299999999999998</v>
      </c>
      <c r="AE45" s="162">
        <f t="shared" si="23"/>
        <v>0.52700000000000002</v>
      </c>
      <c r="AF45" s="163">
        <f t="shared" si="24"/>
        <v>166432</v>
      </c>
      <c r="AG45" s="164">
        <f t="shared" si="25"/>
        <v>78768</v>
      </c>
      <c r="AH45" s="165">
        <f t="shared" si="25"/>
        <v>87664</v>
      </c>
    </row>
    <row r="46" spans="1:34" s="134" customFormat="1" ht="17.25" customHeight="1">
      <c r="A46" s="154" t="s">
        <v>128</v>
      </c>
      <c r="B46" s="155">
        <f t="shared" si="19"/>
        <v>112413</v>
      </c>
      <c r="C46" s="155">
        <f t="shared" si="20"/>
        <v>46178</v>
      </c>
      <c r="D46" s="155">
        <f t="shared" si="20"/>
        <v>66235</v>
      </c>
      <c r="E46" s="156">
        <f t="shared" si="26"/>
        <v>0.41</v>
      </c>
      <c r="F46" s="156">
        <f t="shared" si="26"/>
        <v>0.59</v>
      </c>
      <c r="G46" s="155"/>
      <c r="H46" s="155"/>
      <c r="I46" s="157"/>
      <c r="J46" s="157"/>
      <c r="K46" s="157"/>
      <c r="L46" s="157"/>
      <c r="M46" s="157"/>
      <c r="N46" s="157"/>
      <c r="O46" s="159"/>
      <c r="P46" s="159"/>
      <c r="Q46" s="159"/>
      <c r="R46" s="157"/>
      <c r="S46" s="157"/>
      <c r="T46" s="157"/>
      <c r="U46" s="157"/>
      <c r="V46" s="157"/>
      <c r="W46" s="157"/>
      <c r="X46" s="183">
        <f>사망률추계값!F50</f>
        <v>0.81964000000000004</v>
      </c>
      <c r="Y46" s="183">
        <f>사망률추계값!G50</f>
        <v>0.91239999999999999</v>
      </c>
      <c r="Z46" s="155">
        <f t="shared" si="21"/>
        <v>120920</v>
      </c>
      <c r="AA46" s="160">
        <f t="shared" si="27"/>
        <v>55824</v>
      </c>
      <c r="AB46" s="160">
        <f t="shared" si="27"/>
        <v>65096</v>
      </c>
      <c r="AC46" s="161">
        <f t="shared" si="22"/>
        <v>4.3999999999999997E-2</v>
      </c>
      <c r="AD46" s="161">
        <f t="shared" si="23"/>
        <v>0.46200000000000002</v>
      </c>
      <c r="AE46" s="162">
        <f t="shared" si="23"/>
        <v>0.53800000000000003</v>
      </c>
      <c r="AF46" s="163">
        <f t="shared" si="24"/>
        <v>120920</v>
      </c>
      <c r="AG46" s="164">
        <f t="shared" si="25"/>
        <v>55824</v>
      </c>
      <c r="AH46" s="165">
        <f t="shared" si="25"/>
        <v>65096</v>
      </c>
    </row>
    <row r="47" spans="1:34" s="134" customFormat="1" ht="17.25" customHeight="1">
      <c r="A47" s="154" t="s">
        <v>129</v>
      </c>
      <c r="B47" s="155">
        <f t="shared" si="19"/>
        <v>92973</v>
      </c>
      <c r="C47" s="155">
        <f t="shared" si="20"/>
        <v>33322</v>
      </c>
      <c r="D47" s="155">
        <f t="shared" si="20"/>
        <v>59651</v>
      </c>
      <c r="E47" s="156">
        <f t="shared" si="26"/>
        <v>0.36</v>
      </c>
      <c r="F47" s="156">
        <f t="shared" si="26"/>
        <v>0.64</v>
      </c>
      <c r="G47" s="155"/>
      <c r="H47" s="155"/>
      <c r="I47" s="157"/>
      <c r="J47" s="157"/>
      <c r="K47" s="157"/>
      <c r="L47" s="157"/>
      <c r="M47" s="157"/>
      <c r="N47" s="157"/>
      <c r="O47" s="159"/>
      <c r="P47" s="159"/>
      <c r="Q47" s="159"/>
      <c r="R47" s="157"/>
      <c r="S47" s="157"/>
      <c r="T47" s="157"/>
      <c r="U47" s="157"/>
      <c r="V47" s="157"/>
      <c r="W47" s="157"/>
      <c r="X47" s="183">
        <f>사망률추계값!F51</f>
        <v>0.69595000000000007</v>
      </c>
      <c r="Y47" s="183">
        <f>사망률추계값!G51</f>
        <v>0.83267000000000002</v>
      </c>
      <c r="Z47" s="155">
        <f t="shared" si="21"/>
        <v>98282</v>
      </c>
      <c r="AA47" s="160">
        <f t="shared" si="27"/>
        <v>37849</v>
      </c>
      <c r="AB47" s="160">
        <f t="shared" si="27"/>
        <v>60433</v>
      </c>
      <c r="AC47" s="161">
        <f t="shared" si="22"/>
        <v>3.5999999999999997E-2</v>
      </c>
      <c r="AD47" s="161">
        <f t="shared" si="23"/>
        <v>0.38500000000000001</v>
      </c>
      <c r="AE47" s="162">
        <f t="shared" si="23"/>
        <v>0.61499999999999999</v>
      </c>
      <c r="AF47" s="163">
        <f t="shared" si="24"/>
        <v>98282</v>
      </c>
      <c r="AG47" s="164">
        <f t="shared" si="25"/>
        <v>37849</v>
      </c>
      <c r="AH47" s="165">
        <f t="shared" si="25"/>
        <v>60433</v>
      </c>
    </row>
    <row r="48" spans="1:34" s="134" customFormat="1" ht="17.25" customHeight="1">
      <c r="A48" s="154" t="s">
        <v>151</v>
      </c>
      <c r="B48" s="155">
        <f>SUM(C48:D48)</f>
        <v>53256</v>
      </c>
      <c r="C48" s="155">
        <f t="shared" si="20"/>
        <v>15475</v>
      </c>
      <c r="D48" s="155">
        <f t="shared" si="20"/>
        <v>37781</v>
      </c>
      <c r="E48" s="156">
        <f t="shared" si="26"/>
        <v>0.28999999999999998</v>
      </c>
      <c r="F48" s="156">
        <f t="shared" si="26"/>
        <v>0.71</v>
      </c>
      <c r="G48" s="155"/>
      <c r="H48" s="155"/>
      <c r="I48" s="157"/>
      <c r="J48" s="157"/>
      <c r="K48" s="157"/>
      <c r="L48" s="157"/>
      <c r="M48" s="157"/>
      <c r="N48" s="157"/>
      <c r="O48" s="159"/>
      <c r="P48" s="159"/>
      <c r="Q48" s="159"/>
      <c r="R48" s="157"/>
      <c r="S48" s="157"/>
      <c r="T48" s="157"/>
      <c r="U48" s="157"/>
      <c r="V48" s="157"/>
      <c r="W48" s="157"/>
      <c r="X48" s="183">
        <f>사망률추계값!F52</f>
        <v>0.52150999999999992</v>
      </c>
      <c r="Y48" s="183">
        <f>사망률추계값!G52</f>
        <v>0.69642999999999999</v>
      </c>
      <c r="Z48" s="155">
        <f t="shared" si="21"/>
        <v>72860</v>
      </c>
      <c r="AA48" s="160">
        <f t="shared" si="27"/>
        <v>23190</v>
      </c>
      <c r="AB48" s="160">
        <f t="shared" si="27"/>
        <v>49670</v>
      </c>
      <c r="AC48" s="161">
        <f t="shared" si="22"/>
        <v>2.7E-2</v>
      </c>
      <c r="AD48" s="161">
        <f t="shared" si="23"/>
        <v>0.318</v>
      </c>
      <c r="AE48" s="162">
        <f t="shared" si="23"/>
        <v>0.68200000000000005</v>
      </c>
      <c r="AF48" s="163">
        <f t="shared" si="24"/>
        <v>72860</v>
      </c>
      <c r="AG48" s="164">
        <f t="shared" si="25"/>
        <v>23190</v>
      </c>
      <c r="AH48" s="165">
        <f t="shared" si="25"/>
        <v>49670</v>
      </c>
    </row>
    <row r="49" spans="1:34" s="134" customFormat="1" ht="17.25" customHeight="1">
      <c r="A49" s="154" t="s">
        <v>152</v>
      </c>
      <c r="B49" s="155">
        <f>SUM(C49:D49)</f>
        <v>19441</v>
      </c>
      <c r="C49" s="155">
        <f t="shared" si="20"/>
        <v>4004</v>
      </c>
      <c r="D49" s="155">
        <f t="shared" si="20"/>
        <v>15437</v>
      </c>
      <c r="E49" s="156">
        <f t="shared" si="26"/>
        <v>0.21</v>
      </c>
      <c r="F49" s="156">
        <f t="shared" si="26"/>
        <v>0.79</v>
      </c>
      <c r="G49" s="155"/>
      <c r="H49" s="155"/>
      <c r="I49" s="157"/>
      <c r="J49" s="157"/>
      <c r="K49" s="157"/>
      <c r="L49" s="157"/>
      <c r="M49" s="157"/>
      <c r="N49" s="157"/>
      <c r="O49" s="159"/>
      <c r="P49" s="159"/>
      <c r="Q49" s="159"/>
      <c r="R49" s="157"/>
      <c r="S49" s="157"/>
      <c r="T49" s="157"/>
      <c r="U49" s="157"/>
      <c r="V49" s="157"/>
      <c r="W49" s="157"/>
      <c r="X49" s="183">
        <f>사망률추계값!F53</f>
        <v>0.31930000000000003</v>
      </c>
      <c r="Y49" s="183">
        <f>사망률추계값!G53</f>
        <v>0.49643000000000004</v>
      </c>
      <c r="Z49" s="155">
        <f t="shared" si="21"/>
        <v>34382</v>
      </c>
      <c r="AA49" s="160">
        <f t="shared" si="27"/>
        <v>8070</v>
      </c>
      <c r="AB49" s="160">
        <f t="shared" si="27"/>
        <v>26312</v>
      </c>
      <c r="AC49" s="161">
        <f t="shared" si="22"/>
        <v>1.2999999999999999E-2</v>
      </c>
      <c r="AD49" s="161">
        <f t="shared" si="23"/>
        <v>0.23499999999999999</v>
      </c>
      <c r="AE49" s="162">
        <f t="shared" si="23"/>
        <v>0.76500000000000001</v>
      </c>
      <c r="AF49" s="163">
        <f t="shared" si="24"/>
        <v>34382</v>
      </c>
      <c r="AG49" s="164">
        <f t="shared" si="25"/>
        <v>8070</v>
      </c>
      <c r="AH49" s="165">
        <f t="shared" si="25"/>
        <v>26312</v>
      </c>
    </row>
    <row r="50" spans="1:34" s="134" customFormat="1" ht="17.25" customHeight="1">
      <c r="A50" s="154" t="s">
        <v>153</v>
      </c>
      <c r="B50" s="155">
        <f>SUM(C50:D50)</f>
        <v>4589</v>
      </c>
      <c r="C50" s="155">
        <f t="shared" si="20"/>
        <v>699</v>
      </c>
      <c r="D50" s="155">
        <f t="shared" si="20"/>
        <v>3890</v>
      </c>
      <c r="E50" s="156">
        <f t="shared" si="26"/>
        <v>0.15</v>
      </c>
      <c r="F50" s="156">
        <f t="shared" si="26"/>
        <v>0.85</v>
      </c>
      <c r="G50" s="155"/>
      <c r="H50" s="155"/>
      <c r="I50" s="157"/>
      <c r="J50" s="157"/>
      <c r="K50" s="157"/>
      <c r="M50" s="157"/>
      <c r="N50" s="157"/>
      <c r="O50" s="159"/>
      <c r="P50" s="159"/>
      <c r="Q50" s="159"/>
      <c r="R50" s="157"/>
      <c r="S50" s="157"/>
      <c r="T50" s="157"/>
      <c r="U50" s="157"/>
      <c r="V50" s="157"/>
      <c r="W50" s="157"/>
      <c r="X50" s="183">
        <f>사망률추계값!F54</f>
        <v>0.14454</v>
      </c>
      <c r="Y50" s="183">
        <f>사망률추계값!G54</f>
        <v>0.26932</v>
      </c>
      <c r="Z50" s="155">
        <f t="shared" si="21"/>
        <v>8941</v>
      </c>
      <c r="AA50" s="160">
        <f t="shared" si="27"/>
        <v>1278</v>
      </c>
      <c r="AB50" s="160">
        <f t="shared" si="27"/>
        <v>7663</v>
      </c>
      <c r="AC50" s="161">
        <f t="shared" si="22"/>
        <v>3.0000000000000001E-3</v>
      </c>
      <c r="AD50" s="161">
        <f t="shared" si="23"/>
        <v>0.14299999999999999</v>
      </c>
      <c r="AE50" s="162">
        <f t="shared" si="23"/>
        <v>0.85699999999999998</v>
      </c>
      <c r="AF50" s="163">
        <f t="shared" si="24"/>
        <v>8941</v>
      </c>
      <c r="AG50" s="164">
        <f t="shared" si="25"/>
        <v>1278</v>
      </c>
      <c r="AH50" s="165">
        <f t="shared" si="25"/>
        <v>7663</v>
      </c>
    </row>
    <row r="51" spans="1:34" s="134" customFormat="1" ht="17.25" customHeight="1">
      <c r="A51" s="154" t="s">
        <v>43</v>
      </c>
      <c r="B51" s="155">
        <f>SUM(C51:D51)</f>
        <v>536</v>
      </c>
      <c r="C51" s="155">
        <f t="shared" si="20"/>
        <v>59</v>
      </c>
      <c r="D51" s="155">
        <f t="shared" si="20"/>
        <v>477</v>
      </c>
      <c r="E51" s="156">
        <f t="shared" si="26"/>
        <v>0.11</v>
      </c>
      <c r="F51" s="156">
        <f t="shared" si="26"/>
        <v>0.89</v>
      </c>
      <c r="G51" s="155"/>
      <c r="H51" s="155"/>
      <c r="I51" s="157"/>
      <c r="J51" s="157"/>
      <c r="K51" s="157"/>
      <c r="L51" s="157"/>
      <c r="M51" s="157"/>
      <c r="N51" s="157"/>
      <c r="O51" s="159"/>
      <c r="P51" s="159"/>
      <c r="Q51" s="159"/>
      <c r="R51" s="157"/>
      <c r="S51" s="157"/>
      <c r="T51" s="157"/>
      <c r="U51" s="157"/>
      <c r="V51" s="157"/>
      <c r="W51" s="157"/>
      <c r="X51" s="183">
        <f>사망률추계값!F55</f>
        <v>0</v>
      </c>
      <c r="Y51" s="183">
        <f>사망률추계값!G55</f>
        <v>0</v>
      </c>
      <c r="Z51" s="155">
        <f t="shared" si="21"/>
        <v>1149</v>
      </c>
      <c r="AA51" s="160">
        <f>ROUND(C50*X50+C51*X51,0)</f>
        <v>101</v>
      </c>
      <c r="AB51" s="160">
        <f>ROUND(D50*Y50+D51*Y51,0)</f>
        <v>1048</v>
      </c>
      <c r="AC51" s="161">
        <f t="shared" si="22"/>
        <v>0</v>
      </c>
      <c r="AD51" s="161">
        <f t="shared" si="23"/>
        <v>8.7999999999999995E-2</v>
      </c>
      <c r="AE51" s="162">
        <f t="shared" si="23"/>
        <v>0.91200000000000003</v>
      </c>
      <c r="AF51" s="163">
        <f t="shared" si="24"/>
        <v>1149</v>
      </c>
      <c r="AG51" s="164">
        <f t="shared" si="25"/>
        <v>101</v>
      </c>
      <c r="AH51" s="165">
        <f t="shared" si="25"/>
        <v>1048</v>
      </c>
    </row>
    <row r="52" spans="1:34" s="134" customFormat="1" ht="17.25" customHeight="1" thickBot="1">
      <c r="A52" s="168" t="s">
        <v>39</v>
      </c>
      <c r="B52" s="169">
        <f>SUM(B31:B51)</f>
        <v>2731496</v>
      </c>
      <c r="C52" s="170">
        <f>SUM(C31:C51)</f>
        <v>1369857</v>
      </c>
      <c r="D52" s="170">
        <f>SUM(D31:D51)</f>
        <v>1361639</v>
      </c>
      <c r="E52" s="171"/>
      <c r="F52" s="171"/>
      <c r="G52" s="171"/>
      <c r="H52" s="171"/>
      <c r="I52" s="171"/>
      <c r="J52" s="171"/>
      <c r="K52" s="171"/>
      <c r="L52" s="172">
        <f>SUM(L34:L51)</f>
        <v>108067</v>
      </c>
      <c r="M52" s="171"/>
      <c r="N52" s="171"/>
      <c r="O52" s="173"/>
      <c r="P52" s="173"/>
      <c r="Q52" s="173"/>
      <c r="R52" s="172">
        <f t="shared" ref="R52:W52" si="36">SUM(R34:R51)</f>
        <v>398</v>
      </c>
      <c r="S52" s="172">
        <f t="shared" si="36"/>
        <v>218</v>
      </c>
      <c r="T52" s="172">
        <f t="shared" si="36"/>
        <v>180</v>
      </c>
      <c r="U52" s="172">
        <f t="shared" si="36"/>
        <v>107669</v>
      </c>
      <c r="V52" s="172">
        <f t="shared" si="36"/>
        <v>55719</v>
      </c>
      <c r="W52" s="172">
        <f t="shared" si="36"/>
        <v>51950</v>
      </c>
      <c r="X52" s="171"/>
      <c r="Y52" s="171"/>
      <c r="Z52" s="170">
        <f>SUM(AA52:AB52)</f>
        <v>2738990</v>
      </c>
      <c r="AA52" s="170">
        <f>SUM(AA31:AA51)</f>
        <v>1373120</v>
      </c>
      <c r="AB52" s="170">
        <f>SUM(AB31:AB51)</f>
        <v>1365870</v>
      </c>
      <c r="AC52" s="174">
        <f>ROUND(SUM(AC31:AC51),0)</f>
        <v>1</v>
      </c>
      <c r="AD52" s="171"/>
      <c r="AE52" s="175"/>
      <c r="AF52" s="176">
        <f>SUM(AF31:AF51)</f>
        <v>2738990</v>
      </c>
      <c r="AG52" s="177">
        <f>SUM(AG31:AG51)</f>
        <v>1373120</v>
      </c>
      <c r="AH52" s="178">
        <f>SUM(AH31:AH51)</f>
        <v>1365870</v>
      </c>
    </row>
    <row r="53" spans="1:34" s="134" customFormat="1" ht="17.25" customHeight="1" thickBot="1">
      <c r="O53" s="179"/>
      <c r="P53" s="179"/>
      <c r="Q53" s="179"/>
      <c r="AF53" s="180"/>
      <c r="AG53" s="180"/>
      <c r="AH53" s="180"/>
    </row>
    <row r="54" spans="1:34" s="134" customFormat="1" ht="17.25" customHeight="1">
      <c r="A54" s="247" t="s">
        <v>3</v>
      </c>
      <c r="B54" s="249">
        <f>AF29</f>
        <v>2025</v>
      </c>
      <c r="C54" s="249"/>
      <c r="D54" s="249"/>
      <c r="E54" s="243" t="s">
        <v>107</v>
      </c>
      <c r="F54" s="243"/>
      <c r="G54" s="243" t="s">
        <v>148</v>
      </c>
      <c r="H54" s="243"/>
      <c r="I54" s="250" t="s">
        <v>214</v>
      </c>
      <c r="J54" s="250"/>
      <c r="K54" s="250"/>
      <c r="L54" s="251">
        <v>5</v>
      </c>
      <c r="M54" s="251"/>
      <c r="N54" s="251"/>
      <c r="O54" s="243" t="s">
        <v>149</v>
      </c>
      <c r="P54" s="243"/>
      <c r="Q54" s="243"/>
      <c r="R54" s="243" t="s">
        <v>108</v>
      </c>
      <c r="S54" s="243"/>
      <c r="T54" s="243"/>
      <c r="U54" s="243" t="s">
        <v>109</v>
      </c>
      <c r="V54" s="243"/>
      <c r="W54" s="243"/>
      <c r="X54" s="243" t="s">
        <v>150</v>
      </c>
      <c r="Y54" s="243"/>
      <c r="Z54" s="244">
        <v>2030</v>
      </c>
      <c r="AA54" s="244"/>
      <c r="AB54" s="244"/>
      <c r="AC54" s="245">
        <f>Z54</f>
        <v>2030</v>
      </c>
      <c r="AD54" s="238">
        <f>Z54</f>
        <v>2030</v>
      </c>
      <c r="AE54" s="239"/>
      <c r="AF54" s="240">
        <f>Z54</f>
        <v>2030</v>
      </c>
      <c r="AG54" s="241"/>
      <c r="AH54" s="242"/>
    </row>
    <row r="55" spans="1:34" s="140" customFormat="1" ht="17.25" customHeight="1" thickBot="1">
      <c r="A55" s="248"/>
      <c r="B55" s="135" t="s">
        <v>7</v>
      </c>
      <c r="C55" s="135" t="s">
        <v>111</v>
      </c>
      <c r="D55" s="135" t="s">
        <v>112</v>
      </c>
      <c r="E55" s="135" t="s">
        <v>111</v>
      </c>
      <c r="F55" s="135" t="s">
        <v>112</v>
      </c>
      <c r="G55" s="135" t="s">
        <v>111</v>
      </c>
      <c r="H55" s="135" t="s">
        <v>112</v>
      </c>
      <c r="I55" s="135" t="s">
        <v>7</v>
      </c>
      <c r="J55" s="135" t="s">
        <v>111</v>
      </c>
      <c r="K55" s="135" t="s">
        <v>112</v>
      </c>
      <c r="L55" s="111" t="s">
        <v>7</v>
      </c>
      <c r="M55" s="111" t="s">
        <v>111</v>
      </c>
      <c r="N55" s="111" t="s">
        <v>112</v>
      </c>
      <c r="O55" s="135" t="s">
        <v>7</v>
      </c>
      <c r="P55" s="135" t="s">
        <v>111</v>
      </c>
      <c r="Q55" s="135" t="s">
        <v>112</v>
      </c>
      <c r="R55" s="135" t="s">
        <v>7</v>
      </c>
      <c r="S55" s="135" t="s">
        <v>111</v>
      </c>
      <c r="T55" s="135" t="s">
        <v>112</v>
      </c>
      <c r="U55" s="135" t="s">
        <v>7</v>
      </c>
      <c r="V55" s="135" t="s">
        <v>111</v>
      </c>
      <c r="W55" s="135" t="s">
        <v>112</v>
      </c>
      <c r="X55" s="135" t="s">
        <v>111</v>
      </c>
      <c r="Y55" s="135" t="s">
        <v>112</v>
      </c>
      <c r="Z55" s="135" t="s">
        <v>7</v>
      </c>
      <c r="AA55" s="135" t="s">
        <v>111</v>
      </c>
      <c r="AB55" s="135" t="s">
        <v>112</v>
      </c>
      <c r="AC55" s="246"/>
      <c r="AD55" s="135" t="s">
        <v>111</v>
      </c>
      <c r="AE55" s="136" t="s">
        <v>112</v>
      </c>
      <c r="AF55" s="137" t="s">
        <v>7</v>
      </c>
      <c r="AG55" s="138" t="s">
        <v>111</v>
      </c>
      <c r="AH55" s="139" t="s">
        <v>112</v>
      </c>
    </row>
    <row r="56" spans="1:34" s="134" customFormat="1" ht="17.25" customHeight="1" thickTop="1">
      <c r="A56" s="141" t="s">
        <v>113</v>
      </c>
      <c r="B56" s="142">
        <f t="shared" ref="B56:B72" si="37">SUM(C56:D56)</f>
        <v>107669</v>
      </c>
      <c r="C56" s="142">
        <f t="shared" ref="C56:D76" si="38">AG31</f>
        <v>55719</v>
      </c>
      <c r="D56" s="142">
        <f t="shared" si="38"/>
        <v>51950</v>
      </c>
      <c r="E56" s="143">
        <f t="shared" ref="E56:F76" si="39">ROUND(C56/$B56,2)</f>
        <v>0.52</v>
      </c>
      <c r="F56" s="143">
        <f t="shared" si="39"/>
        <v>0.48</v>
      </c>
      <c r="G56" s="142"/>
      <c r="H56" s="142"/>
      <c r="I56" s="144"/>
      <c r="J56" s="144"/>
      <c r="K56" s="144"/>
      <c r="L56" s="145"/>
      <c r="M56" s="145"/>
      <c r="N56" s="145"/>
      <c r="O56" s="146">
        <f>AVERAGE(P56:Q56)</f>
        <v>3.29E-3</v>
      </c>
      <c r="P56" s="147">
        <f>사망률추계값!H6</f>
        <v>3.5200000000000001E-3</v>
      </c>
      <c r="Q56" s="147">
        <f>사망률추계값!I6</f>
        <v>3.0599999999999998E-3</v>
      </c>
      <c r="R56" s="144"/>
      <c r="S56" s="144"/>
      <c r="T56" s="144"/>
      <c r="U56" s="144"/>
      <c r="V56" s="144"/>
      <c r="W56" s="144"/>
      <c r="X56" s="182">
        <f>사망률추계값!H35</f>
        <v>0.99978999999999996</v>
      </c>
      <c r="Y56" s="182">
        <f>사망률추계값!I35</f>
        <v>0.99983</v>
      </c>
      <c r="Z56" s="142">
        <f t="shared" ref="Z56:Z76" si="40">SUM(AA56:AB56)</f>
        <v>108923</v>
      </c>
      <c r="AA56" s="148">
        <f>ROUND(V77,0)</f>
        <v>56367</v>
      </c>
      <c r="AB56" s="148">
        <f>ROUND(W77,0)</f>
        <v>52556</v>
      </c>
      <c r="AC56" s="149">
        <f t="shared" ref="AC56:AC76" si="41">ROUND(Z56/$Z$77,3)</f>
        <v>0.04</v>
      </c>
      <c r="AD56" s="149">
        <f t="shared" ref="AD56:AE76" si="42">ROUND(AA56/$Z56,3)</f>
        <v>0.51700000000000002</v>
      </c>
      <c r="AE56" s="150">
        <f t="shared" si="42"/>
        <v>0.48299999999999998</v>
      </c>
      <c r="AF56" s="151">
        <f t="shared" ref="AF56:AF76" si="43">SUM(AG56:AH56)</f>
        <v>108923</v>
      </c>
      <c r="AG56" s="152">
        <f t="shared" ref="AG56:AH76" si="44">AA56</f>
        <v>56367</v>
      </c>
      <c r="AH56" s="153">
        <f t="shared" si="44"/>
        <v>52556</v>
      </c>
    </row>
    <row r="57" spans="1:34" s="134" customFormat="1" ht="17.25" customHeight="1">
      <c r="A57" s="154" t="s">
        <v>114</v>
      </c>
      <c r="B57" s="155">
        <f t="shared" si="37"/>
        <v>113553</v>
      </c>
      <c r="C57" s="155">
        <f t="shared" si="38"/>
        <v>58764</v>
      </c>
      <c r="D57" s="155">
        <f t="shared" si="38"/>
        <v>54789</v>
      </c>
      <c r="E57" s="156">
        <f t="shared" si="39"/>
        <v>0.52</v>
      </c>
      <c r="F57" s="156">
        <f t="shared" si="39"/>
        <v>0.48</v>
      </c>
      <c r="G57" s="155"/>
      <c r="H57" s="155"/>
      <c r="I57" s="157"/>
      <c r="J57" s="157"/>
      <c r="K57" s="157"/>
      <c r="L57" s="158"/>
      <c r="M57" s="158"/>
      <c r="N57" s="158"/>
      <c r="O57" s="159"/>
      <c r="P57" s="159"/>
      <c r="Q57" s="159"/>
      <c r="R57" s="157"/>
      <c r="S57" s="157"/>
      <c r="T57" s="157"/>
      <c r="U57" s="157"/>
      <c r="V57" s="157"/>
      <c r="W57" s="157"/>
      <c r="X57" s="183">
        <f>사망률추계값!H36</f>
        <v>0.99987000000000004</v>
      </c>
      <c r="Y57" s="183">
        <f>사망률추계값!I36</f>
        <v>0.99983999999999995</v>
      </c>
      <c r="Z57" s="155">
        <f t="shared" si="40"/>
        <v>107648</v>
      </c>
      <c r="AA57" s="160">
        <f t="shared" ref="AA57:AB72" si="45">ROUND(C56*X56,0)</f>
        <v>55707</v>
      </c>
      <c r="AB57" s="160">
        <f t="shared" si="45"/>
        <v>51941</v>
      </c>
      <c r="AC57" s="161">
        <f t="shared" si="41"/>
        <v>3.9E-2</v>
      </c>
      <c r="AD57" s="161">
        <f t="shared" si="42"/>
        <v>0.51700000000000002</v>
      </c>
      <c r="AE57" s="162">
        <f t="shared" si="42"/>
        <v>0.48299999999999998</v>
      </c>
      <c r="AF57" s="163">
        <f t="shared" si="43"/>
        <v>107648</v>
      </c>
      <c r="AG57" s="164">
        <f t="shared" si="44"/>
        <v>55707</v>
      </c>
      <c r="AH57" s="165">
        <f t="shared" si="44"/>
        <v>51941</v>
      </c>
    </row>
    <row r="58" spans="1:34" s="134" customFormat="1" ht="17.25" customHeight="1">
      <c r="A58" s="154" t="s">
        <v>115</v>
      </c>
      <c r="B58" s="155">
        <f t="shared" si="37"/>
        <v>112921</v>
      </c>
      <c r="C58" s="155">
        <f t="shared" si="38"/>
        <v>58333</v>
      </c>
      <c r="D58" s="155">
        <f t="shared" si="38"/>
        <v>54588</v>
      </c>
      <c r="E58" s="156">
        <f t="shared" si="39"/>
        <v>0.52</v>
      </c>
      <c r="F58" s="156">
        <f t="shared" si="39"/>
        <v>0.48</v>
      </c>
      <c r="G58" s="155"/>
      <c r="H58" s="155"/>
      <c r="I58" s="157"/>
      <c r="J58" s="157"/>
      <c r="K58" s="157"/>
      <c r="L58" s="158"/>
      <c r="M58" s="158"/>
      <c r="N58" s="158"/>
      <c r="O58" s="159"/>
      <c r="P58" s="159"/>
      <c r="Q58" s="159"/>
      <c r="R58" s="157"/>
      <c r="S58" s="157"/>
      <c r="T58" s="157"/>
      <c r="U58" s="157"/>
      <c r="V58" s="157"/>
      <c r="W58" s="157"/>
      <c r="X58" s="183">
        <f>사망률추계값!H37</f>
        <v>0.99978</v>
      </c>
      <c r="Y58" s="183">
        <f>사망률추계값!I37</f>
        <v>0.99990999999999997</v>
      </c>
      <c r="Z58" s="155">
        <f t="shared" si="40"/>
        <v>113536</v>
      </c>
      <c r="AA58" s="160">
        <f t="shared" si="45"/>
        <v>58756</v>
      </c>
      <c r="AB58" s="160">
        <f t="shared" si="45"/>
        <v>54780</v>
      </c>
      <c r="AC58" s="161">
        <f t="shared" si="41"/>
        <v>4.2000000000000003E-2</v>
      </c>
      <c r="AD58" s="161">
        <f t="shared" si="42"/>
        <v>0.51800000000000002</v>
      </c>
      <c r="AE58" s="162">
        <f t="shared" si="42"/>
        <v>0.48199999999999998</v>
      </c>
      <c r="AF58" s="163">
        <f t="shared" si="43"/>
        <v>113536</v>
      </c>
      <c r="AG58" s="164">
        <f t="shared" si="44"/>
        <v>58756</v>
      </c>
      <c r="AH58" s="165">
        <f t="shared" si="44"/>
        <v>54780</v>
      </c>
    </row>
    <row r="59" spans="1:34" s="134" customFormat="1" ht="17.25" customHeight="1">
      <c r="A59" s="154" t="s">
        <v>116</v>
      </c>
      <c r="B59" s="155">
        <f t="shared" si="37"/>
        <v>110347</v>
      </c>
      <c r="C59" s="155">
        <f t="shared" si="38"/>
        <v>57338</v>
      </c>
      <c r="D59" s="155">
        <f t="shared" si="38"/>
        <v>53009</v>
      </c>
      <c r="E59" s="156">
        <f t="shared" si="39"/>
        <v>0.52</v>
      </c>
      <c r="F59" s="156">
        <f t="shared" si="39"/>
        <v>0.48</v>
      </c>
      <c r="G59" s="166">
        <f>'여성출산율,출생성비'!$E$19</f>
        <v>0.51760733236854795</v>
      </c>
      <c r="H59" s="166">
        <f>'여성출산율,출생성비'!$E$20</f>
        <v>0.48239266763145205</v>
      </c>
      <c r="I59" s="184">
        <f>'여성출산율,출생성비'!E6</f>
        <v>1.22</v>
      </c>
      <c r="J59" s="157">
        <f t="shared" ref="J59:K65" si="46">ROUND(G59*$I59,2)</f>
        <v>0.63</v>
      </c>
      <c r="K59" s="157">
        <f t="shared" si="46"/>
        <v>0.59</v>
      </c>
      <c r="L59" s="160">
        <f>SUM(M59:N59)</f>
        <v>323</v>
      </c>
      <c r="M59" s="160">
        <f>ROUND(J59*L$54*$D59/1000,0)</f>
        <v>167</v>
      </c>
      <c r="N59" s="160">
        <f>ROUND(K59*L$54*$D59/1000,0)</f>
        <v>156</v>
      </c>
      <c r="O59" s="159"/>
      <c r="P59" s="159"/>
      <c r="Q59" s="159"/>
      <c r="R59" s="160">
        <f t="shared" ref="R59:R65" si="47">SUM(S59:T59)</f>
        <v>1</v>
      </c>
      <c r="S59" s="160">
        <f t="shared" ref="S59:T65" si="48">ROUND(M59*P$56,0)</f>
        <v>1</v>
      </c>
      <c r="T59" s="160">
        <f t="shared" si="48"/>
        <v>0</v>
      </c>
      <c r="U59" s="160">
        <f t="shared" ref="U59:U65" si="49">SUM(V59:W59)</f>
        <v>322</v>
      </c>
      <c r="V59" s="155">
        <f t="shared" ref="V59:W65" si="50">M59-S59</f>
        <v>166</v>
      </c>
      <c r="W59" s="155">
        <f t="shared" si="50"/>
        <v>156</v>
      </c>
      <c r="X59" s="183">
        <f>사망률추계값!H38</f>
        <v>0.99933000000000005</v>
      </c>
      <c r="Y59" s="183">
        <f>사망률추계값!I38</f>
        <v>0.99966999999999995</v>
      </c>
      <c r="Z59" s="155">
        <f t="shared" si="40"/>
        <v>112903</v>
      </c>
      <c r="AA59" s="160">
        <f t="shared" si="45"/>
        <v>58320</v>
      </c>
      <c r="AB59" s="160">
        <f t="shared" si="45"/>
        <v>54583</v>
      </c>
      <c r="AC59" s="161">
        <f t="shared" si="41"/>
        <v>4.1000000000000002E-2</v>
      </c>
      <c r="AD59" s="161">
        <f t="shared" si="42"/>
        <v>0.51700000000000002</v>
      </c>
      <c r="AE59" s="162">
        <f t="shared" si="42"/>
        <v>0.48299999999999998</v>
      </c>
      <c r="AF59" s="163">
        <f t="shared" si="43"/>
        <v>112903</v>
      </c>
      <c r="AG59" s="164">
        <f t="shared" si="44"/>
        <v>58320</v>
      </c>
      <c r="AH59" s="165">
        <f t="shared" si="44"/>
        <v>54583</v>
      </c>
    </row>
    <row r="60" spans="1:34" s="134" customFormat="1" ht="17.25" customHeight="1">
      <c r="A60" s="154" t="s">
        <v>117</v>
      </c>
      <c r="B60" s="155">
        <f t="shared" si="37"/>
        <v>116737</v>
      </c>
      <c r="C60" s="155">
        <f t="shared" si="38"/>
        <v>61430</v>
      </c>
      <c r="D60" s="155">
        <f t="shared" si="38"/>
        <v>55307</v>
      </c>
      <c r="E60" s="156">
        <f t="shared" si="39"/>
        <v>0.53</v>
      </c>
      <c r="F60" s="156">
        <f t="shared" si="39"/>
        <v>0.47</v>
      </c>
      <c r="G60" s="166">
        <f>'여성출산율,출생성비'!$E$19</f>
        <v>0.51760733236854795</v>
      </c>
      <c r="H60" s="166">
        <f>'여성출산율,출생성비'!$E$20</f>
        <v>0.48239266763145205</v>
      </c>
      <c r="I60" s="184">
        <f>'여성출산율,출생성비'!E7</f>
        <v>15.32</v>
      </c>
      <c r="J60" s="157">
        <f t="shared" si="46"/>
        <v>7.93</v>
      </c>
      <c r="K60" s="157">
        <f t="shared" si="46"/>
        <v>7.39</v>
      </c>
      <c r="L60" s="160">
        <f t="shared" ref="L60:L65" si="51">SUM(M60:N60)</f>
        <v>4237</v>
      </c>
      <c r="M60" s="160">
        <f t="shared" ref="M60:M65" si="52">ROUND(J60*L$54*$D60/1000,0)</f>
        <v>2193</v>
      </c>
      <c r="N60" s="160">
        <f t="shared" ref="N60:N65" si="53">ROUND(K60*L$54*$D60/1000,0)</f>
        <v>2044</v>
      </c>
      <c r="O60" s="159"/>
      <c r="P60" s="159"/>
      <c r="Q60" s="159"/>
      <c r="R60" s="160">
        <f t="shared" si="47"/>
        <v>14</v>
      </c>
      <c r="S60" s="160">
        <f t="shared" si="48"/>
        <v>8</v>
      </c>
      <c r="T60" s="160">
        <f t="shared" si="48"/>
        <v>6</v>
      </c>
      <c r="U60" s="160">
        <f t="shared" si="49"/>
        <v>4223</v>
      </c>
      <c r="V60" s="155">
        <f t="shared" si="50"/>
        <v>2185</v>
      </c>
      <c r="W60" s="155">
        <f t="shared" si="50"/>
        <v>2038</v>
      </c>
      <c r="X60" s="183">
        <f>사망률추계값!H39</f>
        <v>0.99863999999999997</v>
      </c>
      <c r="Y60" s="183">
        <f>사망률추계값!I39</f>
        <v>0.99948000000000004</v>
      </c>
      <c r="Z60" s="155">
        <f t="shared" si="40"/>
        <v>110292</v>
      </c>
      <c r="AA60" s="160">
        <f t="shared" si="45"/>
        <v>57300</v>
      </c>
      <c r="AB60" s="160">
        <f t="shared" si="45"/>
        <v>52992</v>
      </c>
      <c r="AC60" s="161">
        <f t="shared" si="41"/>
        <v>0.04</v>
      </c>
      <c r="AD60" s="161">
        <f t="shared" si="42"/>
        <v>0.52</v>
      </c>
      <c r="AE60" s="162">
        <f t="shared" si="42"/>
        <v>0.48</v>
      </c>
      <c r="AF60" s="163">
        <f t="shared" si="43"/>
        <v>110292</v>
      </c>
      <c r="AG60" s="164">
        <f t="shared" si="44"/>
        <v>57300</v>
      </c>
      <c r="AH60" s="165">
        <f t="shared" si="44"/>
        <v>52992</v>
      </c>
    </row>
    <row r="61" spans="1:34" s="134" customFormat="1" ht="17.25" customHeight="1">
      <c r="A61" s="154" t="s">
        <v>118</v>
      </c>
      <c r="B61" s="155">
        <f t="shared" si="37"/>
        <v>160129</v>
      </c>
      <c r="C61" s="155">
        <f t="shared" si="38"/>
        <v>85156</v>
      </c>
      <c r="D61" s="155">
        <f t="shared" si="38"/>
        <v>74973</v>
      </c>
      <c r="E61" s="156">
        <f t="shared" si="39"/>
        <v>0.53</v>
      </c>
      <c r="F61" s="156">
        <f t="shared" si="39"/>
        <v>0.47</v>
      </c>
      <c r="G61" s="166">
        <f>'여성출산율,출생성비'!$E$19</f>
        <v>0.51760733236854795</v>
      </c>
      <c r="H61" s="166">
        <f>'여성출산율,출생성비'!$E$20</f>
        <v>0.48239266763145205</v>
      </c>
      <c r="I61" s="184">
        <f>'여성출산율,출생성비'!E8</f>
        <v>69.3</v>
      </c>
      <c r="J61" s="157">
        <f t="shared" si="46"/>
        <v>35.869999999999997</v>
      </c>
      <c r="K61" s="157">
        <f t="shared" si="46"/>
        <v>33.43</v>
      </c>
      <c r="L61" s="160">
        <f t="shared" si="51"/>
        <v>25978</v>
      </c>
      <c r="M61" s="160">
        <f t="shared" si="52"/>
        <v>13446</v>
      </c>
      <c r="N61" s="160">
        <f t="shared" si="53"/>
        <v>12532</v>
      </c>
      <c r="O61" s="159"/>
      <c r="P61" s="159"/>
      <c r="Q61" s="159"/>
      <c r="R61" s="160">
        <f t="shared" si="47"/>
        <v>85</v>
      </c>
      <c r="S61" s="160">
        <f t="shared" si="48"/>
        <v>47</v>
      </c>
      <c r="T61" s="160">
        <f t="shared" si="48"/>
        <v>38</v>
      </c>
      <c r="U61" s="160">
        <f t="shared" si="49"/>
        <v>25893</v>
      </c>
      <c r="V61" s="155">
        <f t="shared" si="50"/>
        <v>13399</v>
      </c>
      <c r="W61" s="155">
        <f t="shared" si="50"/>
        <v>12494</v>
      </c>
      <c r="X61" s="183">
        <f>사망률추계값!H40</f>
        <v>0.99809000000000003</v>
      </c>
      <c r="Y61" s="183">
        <f>사망률추계값!I40</f>
        <v>0.99919000000000002</v>
      </c>
      <c r="Z61" s="155">
        <f t="shared" si="40"/>
        <v>116624</v>
      </c>
      <c r="AA61" s="160">
        <f t="shared" si="45"/>
        <v>61346</v>
      </c>
      <c r="AB61" s="160">
        <f t="shared" si="45"/>
        <v>55278</v>
      </c>
      <c r="AC61" s="161">
        <f t="shared" si="41"/>
        <v>4.2999999999999997E-2</v>
      </c>
      <c r="AD61" s="161">
        <f t="shared" si="42"/>
        <v>0.52600000000000002</v>
      </c>
      <c r="AE61" s="162">
        <f t="shared" si="42"/>
        <v>0.47399999999999998</v>
      </c>
      <c r="AF61" s="163">
        <f t="shared" si="43"/>
        <v>116624</v>
      </c>
      <c r="AG61" s="164">
        <f t="shared" si="44"/>
        <v>61346</v>
      </c>
      <c r="AH61" s="165">
        <f t="shared" si="44"/>
        <v>55278</v>
      </c>
    </row>
    <row r="62" spans="1:34" s="134" customFormat="1" ht="17.25" customHeight="1">
      <c r="A62" s="154" t="s">
        <v>119</v>
      </c>
      <c r="B62" s="155">
        <f t="shared" si="37"/>
        <v>168908</v>
      </c>
      <c r="C62" s="155">
        <f t="shared" si="38"/>
        <v>93468</v>
      </c>
      <c r="D62" s="155">
        <f t="shared" si="38"/>
        <v>75440</v>
      </c>
      <c r="E62" s="156">
        <f t="shared" si="39"/>
        <v>0.55000000000000004</v>
      </c>
      <c r="F62" s="156">
        <f t="shared" si="39"/>
        <v>0.45</v>
      </c>
      <c r="G62" s="166">
        <f>'여성출산율,출생성비'!$E$19</f>
        <v>0.51760733236854795</v>
      </c>
      <c r="H62" s="166">
        <f>'여성출산율,출생성비'!$E$20</f>
        <v>0.48239266763145205</v>
      </c>
      <c r="I62" s="184">
        <f>'여성출산율,출생성비'!E9</f>
        <v>123.32</v>
      </c>
      <c r="J62" s="157">
        <f t="shared" si="46"/>
        <v>63.83</v>
      </c>
      <c r="K62" s="157">
        <f t="shared" si="46"/>
        <v>59.49</v>
      </c>
      <c r="L62" s="160">
        <f t="shared" si="51"/>
        <v>46517</v>
      </c>
      <c r="M62" s="160">
        <f t="shared" si="52"/>
        <v>24077</v>
      </c>
      <c r="N62" s="160">
        <f t="shared" si="53"/>
        <v>22440</v>
      </c>
      <c r="O62" s="159"/>
      <c r="P62" s="159"/>
      <c r="Q62" s="159"/>
      <c r="R62" s="160">
        <f t="shared" si="47"/>
        <v>154</v>
      </c>
      <c r="S62" s="160">
        <f t="shared" si="48"/>
        <v>85</v>
      </c>
      <c r="T62" s="160">
        <f t="shared" si="48"/>
        <v>69</v>
      </c>
      <c r="U62" s="160">
        <f t="shared" si="49"/>
        <v>46363</v>
      </c>
      <c r="V62" s="155">
        <f t="shared" si="50"/>
        <v>23992</v>
      </c>
      <c r="W62" s="155">
        <f t="shared" si="50"/>
        <v>22371</v>
      </c>
      <c r="X62" s="183">
        <f>사망률추계값!H41</f>
        <v>0.99717</v>
      </c>
      <c r="Y62" s="183">
        <f>사망률추계값!I41</f>
        <v>0.99856</v>
      </c>
      <c r="Z62" s="155">
        <f t="shared" si="40"/>
        <v>159905</v>
      </c>
      <c r="AA62" s="160">
        <f t="shared" si="45"/>
        <v>84993</v>
      </c>
      <c r="AB62" s="160">
        <f t="shared" si="45"/>
        <v>74912</v>
      </c>
      <c r="AC62" s="161">
        <f t="shared" si="41"/>
        <v>5.8999999999999997E-2</v>
      </c>
      <c r="AD62" s="161">
        <f t="shared" si="42"/>
        <v>0.53200000000000003</v>
      </c>
      <c r="AE62" s="162">
        <f t="shared" si="42"/>
        <v>0.46800000000000003</v>
      </c>
      <c r="AF62" s="163">
        <f t="shared" si="43"/>
        <v>159905</v>
      </c>
      <c r="AG62" s="164">
        <f t="shared" si="44"/>
        <v>84993</v>
      </c>
      <c r="AH62" s="165">
        <f t="shared" si="44"/>
        <v>74912</v>
      </c>
    </row>
    <row r="63" spans="1:34" s="134" customFormat="1" ht="17.25" customHeight="1">
      <c r="A63" s="154" t="s">
        <v>120</v>
      </c>
      <c r="B63" s="155">
        <f t="shared" si="37"/>
        <v>141187</v>
      </c>
      <c r="C63" s="155">
        <f t="shared" si="38"/>
        <v>78548</v>
      </c>
      <c r="D63" s="155">
        <f t="shared" si="38"/>
        <v>62639</v>
      </c>
      <c r="E63" s="156">
        <f t="shared" si="39"/>
        <v>0.56000000000000005</v>
      </c>
      <c r="F63" s="156">
        <f t="shared" si="39"/>
        <v>0.44</v>
      </c>
      <c r="G63" s="166">
        <f>'여성출산율,출생성비'!$E$19</f>
        <v>0.51760733236854795</v>
      </c>
      <c r="H63" s="166">
        <f>'여성출산율,출생성비'!$E$20</f>
        <v>0.48239266763145205</v>
      </c>
      <c r="I63" s="184">
        <f>'여성출산율,출생성비'!E10</f>
        <v>75.14</v>
      </c>
      <c r="J63" s="157">
        <f t="shared" si="46"/>
        <v>38.89</v>
      </c>
      <c r="K63" s="157">
        <f t="shared" si="46"/>
        <v>36.25</v>
      </c>
      <c r="L63" s="160">
        <f t="shared" si="51"/>
        <v>23533</v>
      </c>
      <c r="M63" s="160">
        <f t="shared" si="52"/>
        <v>12180</v>
      </c>
      <c r="N63" s="160">
        <f t="shared" si="53"/>
        <v>11353</v>
      </c>
      <c r="O63" s="159"/>
      <c r="P63" s="159"/>
      <c r="Q63" s="159"/>
      <c r="R63" s="160">
        <f t="shared" si="47"/>
        <v>78</v>
      </c>
      <c r="S63" s="160">
        <f t="shared" si="48"/>
        <v>43</v>
      </c>
      <c r="T63" s="160">
        <f t="shared" si="48"/>
        <v>35</v>
      </c>
      <c r="U63" s="160">
        <f t="shared" si="49"/>
        <v>23455</v>
      </c>
      <c r="V63" s="155">
        <f t="shared" si="50"/>
        <v>12137</v>
      </c>
      <c r="W63" s="155">
        <f t="shared" si="50"/>
        <v>11318</v>
      </c>
      <c r="X63" s="183">
        <f>사망률추계값!H42</f>
        <v>0.99629000000000001</v>
      </c>
      <c r="Y63" s="183">
        <f>사망률추계값!I42</f>
        <v>0.99780999999999997</v>
      </c>
      <c r="Z63" s="155">
        <f t="shared" si="40"/>
        <v>168534</v>
      </c>
      <c r="AA63" s="160">
        <f t="shared" si="45"/>
        <v>93203</v>
      </c>
      <c r="AB63" s="160">
        <f t="shared" si="45"/>
        <v>75331</v>
      </c>
      <c r="AC63" s="161">
        <f t="shared" si="41"/>
        <v>6.2E-2</v>
      </c>
      <c r="AD63" s="161">
        <f t="shared" si="42"/>
        <v>0.55300000000000005</v>
      </c>
      <c r="AE63" s="162">
        <f t="shared" si="42"/>
        <v>0.44700000000000001</v>
      </c>
      <c r="AF63" s="163">
        <f t="shared" si="43"/>
        <v>168534</v>
      </c>
      <c r="AG63" s="164">
        <f t="shared" si="44"/>
        <v>93203</v>
      </c>
      <c r="AH63" s="165">
        <f t="shared" si="44"/>
        <v>75331</v>
      </c>
    </row>
    <row r="64" spans="1:34" s="134" customFormat="1" ht="17.25" customHeight="1">
      <c r="A64" s="154" t="s">
        <v>121</v>
      </c>
      <c r="B64" s="155">
        <f t="shared" si="37"/>
        <v>167262</v>
      </c>
      <c r="C64" s="155">
        <f t="shared" si="38"/>
        <v>87908</v>
      </c>
      <c r="D64" s="155">
        <f t="shared" si="38"/>
        <v>79354</v>
      </c>
      <c r="E64" s="156">
        <f t="shared" si="39"/>
        <v>0.53</v>
      </c>
      <c r="F64" s="156">
        <f t="shared" si="39"/>
        <v>0.47</v>
      </c>
      <c r="G64" s="166">
        <f>'여성출산율,출생성비'!$E$19</f>
        <v>0.51760733236854795</v>
      </c>
      <c r="H64" s="166">
        <f>'여성출산율,출생성비'!$E$20</f>
        <v>0.48239266763145205</v>
      </c>
      <c r="I64" s="184">
        <f>'여성출산율,출생성비'!E11</f>
        <v>19.079999999999998</v>
      </c>
      <c r="J64" s="157">
        <f t="shared" si="46"/>
        <v>9.8800000000000008</v>
      </c>
      <c r="K64" s="157">
        <f t="shared" si="46"/>
        <v>9.1999999999999993</v>
      </c>
      <c r="L64" s="160">
        <f t="shared" si="51"/>
        <v>7570</v>
      </c>
      <c r="M64" s="160">
        <f t="shared" si="52"/>
        <v>3920</v>
      </c>
      <c r="N64" s="160">
        <f t="shared" si="53"/>
        <v>3650</v>
      </c>
      <c r="O64" s="159"/>
      <c r="P64" s="159"/>
      <c r="Q64" s="159"/>
      <c r="R64" s="160">
        <f t="shared" si="47"/>
        <v>25</v>
      </c>
      <c r="S64" s="160">
        <f t="shared" si="48"/>
        <v>14</v>
      </c>
      <c r="T64" s="160">
        <f t="shared" si="48"/>
        <v>11</v>
      </c>
      <c r="U64" s="160">
        <f t="shared" si="49"/>
        <v>7545</v>
      </c>
      <c r="V64" s="155">
        <f t="shared" si="50"/>
        <v>3906</v>
      </c>
      <c r="W64" s="155">
        <f t="shared" si="50"/>
        <v>3639</v>
      </c>
      <c r="X64" s="183">
        <f>사망률추계값!H43</f>
        <v>0.99473999999999996</v>
      </c>
      <c r="Y64" s="183">
        <f>사망률추계값!I43</f>
        <v>0.99714999999999998</v>
      </c>
      <c r="Z64" s="155">
        <f t="shared" si="40"/>
        <v>140759</v>
      </c>
      <c r="AA64" s="160">
        <f t="shared" si="45"/>
        <v>78257</v>
      </c>
      <c r="AB64" s="160">
        <f t="shared" si="45"/>
        <v>62502</v>
      </c>
      <c r="AC64" s="161">
        <f t="shared" si="41"/>
        <v>5.1999999999999998E-2</v>
      </c>
      <c r="AD64" s="161">
        <f t="shared" si="42"/>
        <v>0.55600000000000005</v>
      </c>
      <c r="AE64" s="162">
        <f t="shared" si="42"/>
        <v>0.44400000000000001</v>
      </c>
      <c r="AF64" s="163">
        <f t="shared" si="43"/>
        <v>140759</v>
      </c>
      <c r="AG64" s="164">
        <f t="shared" si="44"/>
        <v>78257</v>
      </c>
      <c r="AH64" s="165">
        <f t="shared" si="44"/>
        <v>62502</v>
      </c>
    </row>
    <row r="65" spans="1:34" s="134" customFormat="1" ht="17.25" customHeight="1">
      <c r="A65" s="154" t="s">
        <v>122</v>
      </c>
      <c r="B65" s="155">
        <f t="shared" si="37"/>
        <v>177446</v>
      </c>
      <c r="C65" s="155">
        <f t="shared" si="38"/>
        <v>92752</v>
      </c>
      <c r="D65" s="155">
        <f t="shared" si="38"/>
        <v>84694</v>
      </c>
      <c r="E65" s="156">
        <f t="shared" si="39"/>
        <v>0.52</v>
      </c>
      <c r="F65" s="156">
        <f t="shared" si="39"/>
        <v>0.48</v>
      </c>
      <c r="G65" s="166">
        <f>'여성출산율,출생성비'!$E$19</f>
        <v>0.51760733236854795</v>
      </c>
      <c r="H65" s="166">
        <f>'여성출산율,출생성비'!$E$20</f>
        <v>0.48239266763145205</v>
      </c>
      <c r="I65" s="184">
        <f>'여성출산율,출생성비'!E12</f>
        <v>2.66</v>
      </c>
      <c r="J65" s="157">
        <f t="shared" si="46"/>
        <v>1.38</v>
      </c>
      <c r="K65" s="157">
        <f t="shared" si="46"/>
        <v>1.28</v>
      </c>
      <c r="L65" s="160">
        <f t="shared" si="51"/>
        <v>1126</v>
      </c>
      <c r="M65" s="160">
        <f t="shared" si="52"/>
        <v>584</v>
      </c>
      <c r="N65" s="160">
        <f t="shared" si="53"/>
        <v>542</v>
      </c>
      <c r="O65" s="159"/>
      <c r="P65" s="159"/>
      <c r="Q65" s="159"/>
      <c r="R65" s="160">
        <f t="shared" si="47"/>
        <v>4</v>
      </c>
      <c r="S65" s="160">
        <f t="shared" si="48"/>
        <v>2</v>
      </c>
      <c r="T65" s="160">
        <f t="shared" si="48"/>
        <v>2</v>
      </c>
      <c r="U65" s="160">
        <f t="shared" si="49"/>
        <v>1122</v>
      </c>
      <c r="V65" s="155">
        <f t="shared" si="50"/>
        <v>582</v>
      </c>
      <c r="W65" s="155">
        <f t="shared" si="50"/>
        <v>540</v>
      </c>
      <c r="X65" s="183">
        <f>사망률추계값!H44</f>
        <v>0.98980000000000001</v>
      </c>
      <c r="Y65" s="183">
        <f>사망률추계값!I44</f>
        <v>0.99590000000000001</v>
      </c>
      <c r="Z65" s="155">
        <f t="shared" si="40"/>
        <v>166574</v>
      </c>
      <c r="AA65" s="160">
        <f t="shared" si="45"/>
        <v>87446</v>
      </c>
      <c r="AB65" s="160">
        <f t="shared" si="45"/>
        <v>79128</v>
      </c>
      <c r="AC65" s="161">
        <f t="shared" si="41"/>
        <v>6.0999999999999999E-2</v>
      </c>
      <c r="AD65" s="161">
        <f t="shared" si="42"/>
        <v>0.52500000000000002</v>
      </c>
      <c r="AE65" s="162">
        <f t="shared" si="42"/>
        <v>0.47499999999999998</v>
      </c>
      <c r="AF65" s="163">
        <f t="shared" si="43"/>
        <v>166574</v>
      </c>
      <c r="AG65" s="164">
        <f t="shared" si="44"/>
        <v>87446</v>
      </c>
      <c r="AH65" s="165">
        <f t="shared" si="44"/>
        <v>79128</v>
      </c>
    </row>
    <row r="66" spans="1:34" s="134" customFormat="1" ht="17.25" customHeight="1">
      <c r="A66" s="154" t="s">
        <v>123</v>
      </c>
      <c r="B66" s="155">
        <f t="shared" si="37"/>
        <v>203053</v>
      </c>
      <c r="C66" s="155">
        <f t="shared" si="38"/>
        <v>105635</v>
      </c>
      <c r="D66" s="155">
        <f t="shared" si="38"/>
        <v>97418</v>
      </c>
      <c r="E66" s="156">
        <f t="shared" si="39"/>
        <v>0.52</v>
      </c>
      <c r="F66" s="156">
        <f t="shared" si="39"/>
        <v>0.48</v>
      </c>
      <c r="G66" s="167"/>
      <c r="H66" s="155"/>
      <c r="I66" s="157"/>
      <c r="J66" s="157"/>
      <c r="K66" s="157"/>
      <c r="L66" s="157"/>
      <c r="M66" s="157"/>
      <c r="N66" s="157"/>
      <c r="O66" s="159"/>
      <c r="P66" s="159"/>
      <c r="Q66" s="159"/>
      <c r="R66" s="157"/>
      <c r="S66" s="157"/>
      <c r="T66" s="157"/>
      <c r="U66" s="157"/>
      <c r="V66" s="157"/>
      <c r="W66" s="157"/>
      <c r="X66" s="183">
        <f>사망률추계값!H45</f>
        <v>0.98438000000000003</v>
      </c>
      <c r="Y66" s="183">
        <f>사망률추계값!I45</f>
        <v>0.99458999999999997</v>
      </c>
      <c r="Z66" s="155">
        <f t="shared" si="40"/>
        <v>176153</v>
      </c>
      <c r="AA66" s="160">
        <f t="shared" si="45"/>
        <v>91806</v>
      </c>
      <c r="AB66" s="160">
        <f t="shared" si="45"/>
        <v>84347</v>
      </c>
      <c r="AC66" s="161">
        <f t="shared" si="41"/>
        <v>6.4000000000000001E-2</v>
      </c>
      <c r="AD66" s="161">
        <f t="shared" si="42"/>
        <v>0.52100000000000002</v>
      </c>
      <c r="AE66" s="162">
        <f t="shared" si="42"/>
        <v>0.47899999999999998</v>
      </c>
      <c r="AF66" s="163">
        <f t="shared" si="43"/>
        <v>176153</v>
      </c>
      <c r="AG66" s="164">
        <f t="shared" si="44"/>
        <v>91806</v>
      </c>
      <c r="AH66" s="165">
        <f t="shared" si="44"/>
        <v>84347</v>
      </c>
    </row>
    <row r="67" spans="1:34" s="134" customFormat="1" ht="17.25" customHeight="1">
      <c r="A67" s="154" t="s">
        <v>124</v>
      </c>
      <c r="B67" s="155">
        <f t="shared" si="37"/>
        <v>217306</v>
      </c>
      <c r="C67" s="155">
        <f t="shared" si="38"/>
        <v>112568</v>
      </c>
      <c r="D67" s="155">
        <f t="shared" si="38"/>
        <v>104738</v>
      </c>
      <c r="E67" s="156">
        <f t="shared" si="39"/>
        <v>0.52</v>
      </c>
      <c r="F67" s="156">
        <f t="shared" si="39"/>
        <v>0.48</v>
      </c>
      <c r="G67" s="155"/>
      <c r="H67" s="155"/>
      <c r="I67" s="157"/>
      <c r="J67" s="157"/>
      <c r="K67" s="157"/>
      <c r="L67" s="157"/>
      <c r="M67" s="157"/>
      <c r="N67" s="157"/>
      <c r="O67" s="159"/>
      <c r="P67" s="159"/>
      <c r="Q67" s="159"/>
      <c r="R67" s="157"/>
      <c r="S67" s="157"/>
      <c r="T67" s="157"/>
      <c r="U67" s="157"/>
      <c r="V67" s="157"/>
      <c r="W67" s="157"/>
      <c r="X67" s="183">
        <f>사망률추계값!H46</f>
        <v>0.97936000000000001</v>
      </c>
      <c r="Y67" s="183">
        <f>사망률추계값!I46</f>
        <v>0.99260999999999999</v>
      </c>
      <c r="Z67" s="155">
        <f t="shared" si="40"/>
        <v>200876</v>
      </c>
      <c r="AA67" s="160">
        <f t="shared" si="45"/>
        <v>103985</v>
      </c>
      <c r="AB67" s="160">
        <f t="shared" si="45"/>
        <v>96891</v>
      </c>
      <c r="AC67" s="161">
        <f t="shared" si="41"/>
        <v>7.3999999999999996E-2</v>
      </c>
      <c r="AD67" s="161">
        <f t="shared" si="42"/>
        <v>0.51800000000000002</v>
      </c>
      <c r="AE67" s="162">
        <f t="shared" si="42"/>
        <v>0.48199999999999998</v>
      </c>
      <c r="AF67" s="163">
        <f t="shared" si="43"/>
        <v>200876</v>
      </c>
      <c r="AG67" s="164">
        <f t="shared" si="44"/>
        <v>103985</v>
      </c>
      <c r="AH67" s="165">
        <f t="shared" si="44"/>
        <v>96891</v>
      </c>
    </row>
    <row r="68" spans="1:34" s="134" customFormat="1" ht="17.25" customHeight="1">
      <c r="A68" s="154" t="s">
        <v>125</v>
      </c>
      <c r="B68" s="155">
        <f t="shared" si="37"/>
        <v>221485</v>
      </c>
      <c r="C68" s="155">
        <f t="shared" si="38"/>
        <v>112666</v>
      </c>
      <c r="D68" s="155">
        <f t="shared" si="38"/>
        <v>108819</v>
      </c>
      <c r="E68" s="156">
        <f t="shared" si="39"/>
        <v>0.51</v>
      </c>
      <c r="F68" s="156">
        <f t="shared" si="39"/>
        <v>0.49</v>
      </c>
      <c r="G68" s="155"/>
      <c r="H68" s="155"/>
      <c r="I68" s="157"/>
      <c r="J68" s="157"/>
      <c r="K68" s="157"/>
      <c r="L68" s="157"/>
      <c r="M68" s="157"/>
      <c r="N68" s="157"/>
      <c r="O68" s="159"/>
      <c r="P68" s="159"/>
      <c r="Q68" s="159"/>
      <c r="R68" s="157"/>
      <c r="S68" s="157"/>
      <c r="T68" s="157"/>
      <c r="U68" s="157"/>
      <c r="V68" s="157"/>
      <c r="W68" s="157"/>
      <c r="X68" s="183">
        <f>사망률추계값!H47</f>
        <v>0.96984999999999999</v>
      </c>
      <c r="Y68" s="183">
        <f>사망률추계값!I47</f>
        <v>0.98965000000000003</v>
      </c>
      <c r="Z68" s="155">
        <f t="shared" si="40"/>
        <v>214209</v>
      </c>
      <c r="AA68" s="160">
        <f t="shared" si="45"/>
        <v>110245</v>
      </c>
      <c r="AB68" s="160">
        <f t="shared" si="45"/>
        <v>103964</v>
      </c>
      <c r="AC68" s="161">
        <f t="shared" si="41"/>
        <v>7.8E-2</v>
      </c>
      <c r="AD68" s="161">
        <f t="shared" si="42"/>
        <v>0.51500000000000001</v>
      </c>
      <c r="AE68" s="162">
        <f t="shared" si="42"/>
        <v>0.48499999999999999</v>
      </c>
      <c r="AF68" s="163">
        <f t="shared" si="43"/>
        <v>214209</v>
      </c>
      <c r="AG68" s="164">
        <f t="shared" si="44"/>
        <v>110245</v>
      </c>
      <c r="AH68" s="165">
        <f t="shared" si="44"/>
        <v>103964</v>
      </c>
    </row>
    <row r="69" spans="1:34" s="134" customFormat="1" ht="17.25" customHeight="1">
      <c r="A69" s="154" t="s">
        <v>126</v>
      </c>
      <c r="B69" s="155">
        <f t="shared" si="37"/>
        <v>218021</v>
      </c>
      <c r="C69" s="155">
        <f t="shared" si="38"/>
        <v>107755</v>
      </c>
      <c r="D69" s="155">
        <f t="shared" si="38"/>
        <v>110266</v>
      </c>
      <c r="E69" s="156">
        <f t="shared" si="39"/>
        <v>0.49</v>
      </c>
      <c r="F69" s="156">
        <f t="shared" si="39"/>
        <v>0.51</v>
      </c>
      <c r="G69" s="155"/>
      <c r="H69" s="155"/>
      <c r="I69" s="157"/>
      <c r="J69" s="157"/>
      <c r="K69" s="157"/>
      <c r="L69" s="157"/>
      <c r="M69" s="157"/>
      <c r="N69" s="157"/>
      <c r="O69" s="159"/>
      <c r="P69" s="159"/>
      <c r="Q69" s="159"/>
      <c r="R69" s="157"/>
      <c r="S69" s="157"/>
      <c r="T69" s="157"/>
      <c r="U69" s="157"/>
      <c r="V69" s="157"/>
      <c r="W69" s="157"/>
      <c r="X69" s="183">
        <f>사망률추계값!H48</f>
        <v>0.95165</v>
      </c>
      <c r="Y69" s="183">
        <f>사망률추계값!I48</f>
        <v>0.98092000000000001</v>
      </c>
      <c r="Z69" s="155">
        <f t="shared" si="40"/>
        <v>216962</v>
      </c>
      <c r="AA69" s="160">
        <f t="shared" si="45"/>
        <v>109269</v>
      </c>
      <c r="AB69" s="160">
        <f t="shared" si="45"/>
        <v>107693</v>
      </c>
      <c r="AC69" s="161">
        <f t="shared" si="41"/>
        <v>7.9000000000000001E-2</v>
      </c>
      <c r="AD69" s="161">
        <f t="shared" si="42"/>
        <v>0.504</v>
      </c>
      <c r="AE69" s="162">
        <f t="shared" si="42"/>
        <v>0.496</v>
      </c>
      <c r="AF69" s="163">
        <f t="shared" si="43"/>
        <v>216962</v>
      </c>
      <c r="AG69" s="164">
        <f t="shared" si="44"/>
        <v>109269</v>
      </c>
      <c r="AH69" s="165">
        <f t="shared" si="44"/>
        <v>107693</v>
      </c>
    </row>
    <row r="70" spans="1:34" s="134" customFormat="1" ht="17.25" customHeight="1">
      <c r="A70" s="154" t="s">
        <v>127</v>
      </c>
      <c r="B70" s="155">
        <f t="shared" si="37"/>
        <v>166432</v>
      </c>
      <c r="C70" s="155">
        <f t="shared" si="38"/>
        <v>78768</v>
      </c>
      <c r="D70" s="155">
        <f t="shared" si="38"/>
        <v>87664</v>
      </c>
      <c r="E70" s="156">
        <f t="shared" si="39"/>
        <v>0.47</v>
      </c>
      <c r="F70" s="156">
        <f t="shared" si="39"/>
        <v>0.53</v>
      </c>
      <c r="G70" s="155"/>
      <c r="H70" s="155"/>
      <c r="I70" s="157"/>
      <c r="J70" s="157"/>
      <c r="K70" s="157"/>
      <c r="L70" s="157"/>
      <c r="M70" s="157"/>
      <c r="N70" s="157"/>
      <c r="O70" s="159"/>
      <c r="P70" s="159"/>
      <c r="Q70" s="159"/>
      <c r="R70" s="157"/>
      <c r="S70" s="157"/>
      <c r="T70" s="157"/>
      <c r="U70" s="157"/>
      <c r="V70" s="157"/>
      <c r="W70" s="157"/>
      <c r="X70" s="183">
        <f>사망률추계값!H49</f>
        <v>0.91015999999999997</v>
      </c>
      <c r="Y70" s="183">
        <f>사망률추계값!I49</f>
        <v>0.96111999999999997</v>
      </c>
      <c r="Z70" s="155">
        <f t="shared" si="40"/>
        <v>210707</v>
      </c>
      <c r="AA70" s="160">
        <f t="shared" si="45"/>
        <v>102545</v>
      </c>
      <c r="AB70" s="160">
        <f t="shared" si="45"/>
        <v>108162</v>
      </c>
      <c r="AC70" s="161">
        <f t="shared" si="41"/>
        <v>7.6999999999999999E-2</v>
      </c>
      <c r="AD70" s="161">
        <f t="shared" si="42"/>
        <v>0.48699999999999999</v>
      </c>
      <c r="AE70" s="162">
        <f t="shared" si="42"/>
        <v>0.51300000000000001</v>
      </c>
      <c r="AF70" s="163">
        <f t="shared" si="43"/>
        <v>210707</v>
      </c>
      <c r="AG70" s="164">
        <f t="shared" si="44"/>
        <v>102545</v>
      </c>
      <c r="AH70" s="165">
        <f t="shared" si="44"/>
        <v>108162</v>
      </c>
    </row>
    <row r="71" spans="1:34" s="134" customFormat="1" ht="17.25" customHeight="1">
      <c r="A71" s="154" t="s">
        <v>128</v>
      </c>
      <c r="B71" s="155">
        <f t="shared" si="37"/>
        <v>120920</v>
      </c>
      <c r="C71" s="155">
        <f t="shared" si="38"/>
        <v>55824</v>
      </c>
      <c r="D71" s="155">
        <f t="shared" si="38"/>
        <v>65096</v>
      </c>
      <c r="E71" s="156">
        <f t="shared" si="39"/>
        <v>0.46</v>
      </c>
      <c r="F71" s="156">
        <f t="shared" si="39"/>
        <v>0.54</v>
      </c>
      <c r="G71" s="155"/>
      <c r="H71" s="155"/>
      <c r="I71" s="157"/>
      <c r="J71" s="157"/>
      <c r="K71" s="157"/>
      <c r="L71" s="157"/>
      <c r="M71" s="157"/>
      <c r="N71" s="157"/>
      <c r="O71" s="159"/>
      <c r="P71" s="159"/>
      <c r="Q71" s="159"/>
      <c r="R71" s="157"/>
      <c r="S71" s="157"/>
      <c r="T71" s="157"/>
      <c r="U71" s="157"/>
      <c r="V71" s="157"/>
      <c r="W71" s="157"/>
      <c r="X71" s="183">
        <f>사망률추계값!H50</f>
        <v>0.83787</v>
      </c>
      <c r="Y71" s="183">
        <f>사망률추계값!I50</f>
        <v>0.92164000000000001</v>
      </c>
      <c r="Z71" s="155">
        <f t="shared" si="40"/>
        <v>155947</v>
      </c>
      <c r="AA71" s="160">
        <f t="shared" si="45"/>
        <v>71691</v>
      </c>
      <c r="AB71" s="160">
        <f t="shared" si="45"/>
        <v>84256</v>
      </c>
      <c r="AC71" s="161">
        <f t="shared" si="41"/>
        <v>5.7000000000000002E-2</v>
      </c>
      <c r="AD71" s="161">
        <f t="shared" si="42"/>
        <v>0.46</v>
      </c>
      <c r="AE71" s="162">
        <f t="shared" si="42"/>
        <v>0.54</v>
      </c>
      <c r="AF71" s="163">
        <f t="shared" si="43"/>
        <v>155947</v>
      </c>
      <c r="AG71" s="164">
        <f t="shared" si="44"/>
        <v>71691</v>
      </c>
      <c r="AH71" s="165">
        <f t="shared" si="44"/>
        <v>84256</v>
      </c>
    </row>
    <row r="72" spans="1:34" s="134" customFormat="1" ht="17.25" customHeight="1">
      <c r="A72" s="154" t="s">
        <v>129</v>
      </c>
      <c r="B72" s="155">
        <f t="shared" si="37"/>
        <v>98282</v>
      </c>
      <c r="C72" s="155">
        <f t="shared" si="38"/>
        <v>37849</v>
      </c>
      <c r="D72" s="155">
        <f t="shared" si="38"/>
        <v>60433</v>
      </c>
      <c r="E72" s="156">
        <f t="shared" si="39"/>
        <v>0.39</v>
      </c>
      <c r="F72" s="156">
        <f t="shared" si="39"/>
        <v>0.61</v>
      </c>
      <c r="G72" s="155"/>
      <c r="H72" s="155"/>
      <c r="I72" s="157"/>
      <c r="J72" s="157"/>
      <c r="K72" s="157"/>
      <c r="L72" s="157"/>
      <c r="M72" s="157"/>
      <c r="N72" s="157"/>
      <c r="O72" s="159"/>
      <c r="P72" s="159"/>
      <c r="Q72" s="159"/>
      <c r="R72" s="157"/>
      <c r="S72" s="157"/>
      <c r="T72" s="157"/>
      <c r="U72" s="157"/>
      <c r="V72" s="157"/>
      <c r="W72" s="157"/>
      <c r="X72" s="183">
        <f>사망률추계값!H51</f>
        <v>0.71879000000000004</v>
      </c>
      <c r="Y72" s="183">
        <f>사망률추계값!I51</f>
        <v>0.84623000000000004</v>
      </c>
      <c r="Z72" s="155">
        <f t="shared" si="40"/>
        <v>106768</v>
      </c>
      <c r="AA72" s="160">
        <f t="shared" si="45"/>
        <v>46773</v>
      </c>
      <c r="AB72" s="160">
        <f t="shared" si="45"/>
        <v>59995</v>
      </c>
      <c r="AC72" s="161">
        <f t="shared" si="41"/>
        <v>3.9E-2</v>
      </c>
      <c r="AD72" s="161">
        <f t="shared" si="42"/>
        <v>0.438</v>
      </c>
      <c r="AE72" s="162">
        <f t="shared" si="42"/>
        <v>0.56200000000000006</v>
      </c>
      <c r="AF72" s="163">
        <f t="shared" si="43"/>
        <v>106768</v>
      </c>
      <c r="AG72" s="164">
        <f t="shared" si="44"/>
        <v>46773</v>
      </c>
      <c r="AH72" s="165">
        <f t="shared" si="44"/>
        <v>59995</v>
      </c>
    </row>
    <row r="73" spans="1:34" s="134" customFormat="1" ht="17.25" customHeight="1">
      <c r="A73" s="154" t="s">
        <v>151</v>
      </c>
      <c r="B73" s="155">
        <f>SUM(C73:D73)</f>
        <v>72860</v>
      </c>
      <c r="C73" s="155">
        <f t="shared" si="38"/>
        <v>23190</v>
      </c>
      <c r="D73" s="155">
        <f t="shared" si="38"/>
        <v>49670</v>
      </c>
      <c r="E73" s="156">
        <f t="shared" si="39"/>
        <v>0.32</v>
      </c>
      <c r="F73" s="156">
        <f t="shared" si="39"/>
        <v>0.68</v>
      </c>
      <c r="G73" s="155"/>
      <c r="H73" s="155"/>
      <c r="I73" s="157"/>
      <c r="J73" s="157"/>
      <c r="K73" s="157"/>
      <c r="L73" s="157"/>
      <c r="M73" s="157"/>
      <c r="N73" s="157"/>
      <c r="O73" s="159"/>
      <c r="P73" s="159"/>
      <c r="Q73" s="159"/>
      <c r="R73" s="157"/>
      <c r="S73" s="157"/>
      <c r="T73" s="157"/>
      <c r="U73" s="157"/>
      <c r="V73" s="157"/>
      <c r="W73" s="157"/>
      <c r="X73" s="183">
        <f>사망률추계값!H52</f>
        <v>0.54499999999999993</v>
      </c>
      <c r="Y73" s="183">
        <f>사망률추계값!I52</f>
        <v>0.71341999999999994</v>
      </c>
      <c r="Z73" s="155">
        <f t="shared" si="40"/>
        <v>78345</v>
      </c>
      <c r="AA73" s="160">
        <f t="shared" ref="AA73:AB75" si="54">ROUND(C72*X72,0)</f>
        <v>27205</v>
      </c>
      <c r="AB73" s="160">
        <f t="shared" si="54"/>
        <v>51140</v>
      </c>
      <c r="AC73" s="161">
        <f t="shared" si="41"/>
        <v>2.9000000000000001E-2</v>
      </c>
      <c r="AD73" s="161">
        <f t="shared" si="42"/>
        <v>0.34699999999999998</v>
      </c>
      <c r="AE73" s="162">
        <f t="shared" si="42"/>
        <v>0.65300000000000002</v>
      </c>
      <c r="AF73" s="163">
        <f t="shared" si="43"/>
        <v>78345</v>
      </c>
      <c r="AG73" s="164">
        <f t="shared" si="44"/>
        <v>27205</v>
      </c>
      <c r="AH73" s="165">
        <f t="shared" si="44"/>
        <v>51140</v>
      </c>
    </row>
    <row r="74" spans="1:34" s="134" customFormat="1" ht="17.25" customHeight="1">
      <c r="A74" s="154" t="s">
        <v>152</v>
      </c>
      <c r="B74" s="155">
        <f>SUM(C74:D74)</f>
        <v>34382</v>
      </c>
      <c r="C74" s="155">
        <f t="shared" si="38"/>
        <v>8070</v>
      </c>
      <c r="D74" s="155">
        <f t="shared" si="38"/>
        <v>26312</v>
      </c>
      <c r="E74" s="156">
        <f t="shared" si="39"/>
        <v>0.23</v>
      </c>
      <c r="F74" s="156">
        <f t="shared" si="39"/>
        <v>0.77</v>
      </c>
      <c r="G74" s="155"/>
      <c r="H74" s="155"/>
      <c r="I74" s="157"/>
      <c r="J74" s="157"/>
      <c r="K74" s="157"/>
      <c r="L74" s="157"/>
      <c r="M74" s="157"/>
      <c r="N74" s="157"/>
      <c r="O74" s="159"/>
      <c r="P74" s="159"/>
      <c r="Q74" s="159"/>
      <c r="R74" s="157"/>
      <c r="S74" s="157"/>
      <c r="T74" s="157"/>
      <c r="U74" s="157"/>
      <c r="V74" s="157"/>
      <c r="W74" s="157"/>
      <c r="X74" s="183">
        <f>사망률추계값!H53</f>
        <v>0.33694000000000002</v>
      </c>
      <c r="Y74" s="183">
        <f>사망률추계값!I53</f>
        <v>0.51268000000000002</v>
      </c>
      <c r="Z74" s="155">
        <f t="shared" si="40"/>
        <v>48075</v>
      </c>
      <c r="AA74" s="160">
        <f t="shared" si="54"/>
        <v>12639</v>
      </c>
      <c r="AB74" s="160">
        <f t="shared" si="54"/>
        <v>35436</v>
      </c>
      <c r="AC74" s="161">
        <f t="shared" si="41"/>
        <v>1.7999999999999999E-2</v>
      </c>
      <c r="AD74" s="161">
        <f t="shared" si="42"/>
        <v>0.26300000000000001</v>
      </c>
      <c r="AE74" s="162">
        <f t="shared" si="42"/>
        <v>0.73699999999999999</v>
      </c>
      <c r="AF74" s="163">
        <f t="shared" si="43"/>
        <v>48075</v>
      </c>
      <c r="AG74" s="164">
        <f t="shared" si="44"/>
        <v>12639</v>
      </c>
      <c r="AH74" s="165">
        <f t="shared" si="44"/>
        <v>35436</v>
      </c>
    </row>
    <row r="75" spans="1:34" s="134" customFormat="1" ht="17.25" customHeight="1">
      <c r="A75" s="154" t="s">
        <v>153</v>
      </c>
      <c r="B75" s="155">
        <f>SUM(C75:D75)</f>
        <v>8941</v>
      </c>
      <c r="C75" s="155">
        <f t="shared" si="38"/>
        <v>1278</v>
      </c>
      <c r="D75" s="155">
        <f t="shared" si="38"/>
        <v>7663</v>
      </c>
      <c r="E75" s="156">
        <f t="shared" si="39"/>
        <v>0.14000000000000001</v>
      </c>
      <c r="F75" s="156">
        <f t="shared" si="39"/>
        <v>0.86</v>
      </c>
      <c r="G75" s="155"/>
      <c r="H75" s="155"/>
      <c r="I75" s="157"/>
      <c r="J75" s="157"/>
      <c r="K75" s="157"/>
      <c r="M75" s="157"/>
      <c r="N75" s="157"/>
      <c r="O75" s="159"/>
      <c r="P75" s="159"/>
      <c r="Q75" s="159"/>
      <c r="R75" s="157"/>
      <c r="S75" s="157"/>
      <c r="T75" s="157"/>
      <c r="U75" s="157"/>
      <c r="V75" s="157"/>
      <c r="W75" s="157"/>
      <c r="X75" s="183">
        <f>사망률추계값!H54</f>
        <v>0.15251000000000003</v>
      </c>
      <c r="Y75" s="183">
        <f>사망률추계값!I54</f>
        <v>0.27903999999999995</v>
      </c>
      <c r="Z75" s="155">
        <f t="shared" si="40"/>
        <v>16209</v>
      </c>
      <c r="AA75" s="160">
        <f t="shared" si="54"/>
        <v>2719</v>
      </c>
      <c r="AB75" s="160">
        <f t="shared" si="54"/>
        <v>13490</v>
      </c>
      <c r="AC75" s="161">
        <f t="shared" si="41"/>
        <v>6.0000000000000001E-3</v>
      </c>
      <c r="AD75" s="161">
        <f t="shared" si="42"/>
        <v>0.16800000000000001</v>
      </c>
      <c r="AE75" s="162">
        <f t="shared" si="42"/>
        <v>0.83199999999999996</v>
      </c>
      <c r="AF75" s="163">
        <f t="shared" si="43"/>
        <v>16209</v>
      </c>
      <c r="AG75" s="164">
        <f t="shared" si="44"/>
        <v>2719</v>
      </c>
      <c r="AH75" s="165">
        <f t="shared" si="44"/>
        <v>13490</v>
      </c>
    </row>
    <row r="76" spans="1:34" s="134" customFormat="1" ht="17.25" customHeight="1">
      <c r="A76" s="154" t="s">
        <v>43</v>
      </c>
      <c r="B76" s="155">
        <f>SUM(C76:D76)</f>
        <v>1149</v>
      </c>
      <c r="C76" s="155">
        <f t="shared" si="38"/>
        <v>101</v>
      </c>
      <c r="D76" s="155">
        <f t="shared" si="38"/>
        <v>1048</v>
      </c>
      <c r="E76" s="156">
        <f t="shared" si="39"/>
        <v>0.09</v>
      </c>
      <c r="F76" s="156">
        <f t="shared" si="39"/>
        <v>0.91</v>
      </c>
      <c r="G76" s="155"/>
      <c r="H76" s="155"/>
      <c r="I76" s="157"/>
      <c r="J76" s="157"/>
      <c r="K76" s="157"/>
      <c r="L76" s="157"/>
      <c r="M76" s="157"/>
      <c r="N76" s="157"/>
      <c r="O76" s="159"/>
      <c r="P76" s="159"/>
      <c r="Q76" s="159"/>
      <c r="R76" s="157"/>
      <c r="S76" s="157"/>
      <c r="T76" s="157"/>
      <c r="U76" s="157"/>
      <c r="V76" s="157"/>
      <c r="W76" s="157"/>
      <c r="X76" s="183">
        <f>사망률추계값!H55</f>
        <v>0</v>
      </c>
      <c r="Y76" s="183">
        <f>사망률추계값!I55</f>
        <v>0</v>
      </c>
      <c r="Z76" s="155">
        <f t="shared" si="40"/>
        <v>2333</v>
      </c>
      <c r="AA76" s="160">
        <f>ROUND(C75*X75+C76*X76,0)</f>
        <v>195</v>
      </c>
      <c r="AB76" s="160">
        <f>ROUND(D75*Y75+D76*Y76,0)</f>
        <v>2138</v>
      </c>
      <c r="AC76" s="161">
        <f t="shared" si="41"/>
        <v>1E-3</v>
      </c>
      <c r="AD76" s="161">
        <f t="shared" si="42"/>
        <v>8.4000000000000005E-2</v>
      </c>
      <c r="AE76" s="162">
        <f t="shared" si="42"/>
        <v>0.91600000000000004</v>
      </c>
      <c r="AF76" s="163">
        <f t="shared" si="43"/>
        <v>2333</v>
      </c>
      <c r="AG76" s="164">
        <f t="shared" si="44"/>
        <v>195</v>
      </c>
      <c r="AH76" s="165">
        <f t="shared" si="44"/>
        <v>2138</v>
      </c>
    </row>
    <row r="77" spans="1:34" s="134" customFormat="1" ht="17.25" customHeight="1" thickBot="1">
      <c r="A77" s="168" t="s">
        <v>39</v>
      </c>
      <c r="B77" s="169">
        <f>SUM(B56:B76)</f>
        <v>2738990</v>
      </c>
      <c r="C77" s="170">
        <f>SUM(C56:C76)</f>
        <v>1373120</v>
      </c>
      <c r="D77" s="170">
        <f>SUM(D56:D76)</f>
        <v>1365870</v>
      </c>
      <c r="E77" s="171"/>
      <c r="F77" s="171"/>
      <c r="G77" s="171"/>
      <c r="H77" s="171"/>
      <c r="I77" s="171"/>
      <c r="J77" s="171"/>
      <c r="K77" s="171"/>
      <c r="L77" s="172">
        <f>SUM(L59:L76)</f>
        <v>109284</v>
      </c>
      <c r="M77" s="171"/>
      <c r="N77" s="171"/>
      <c r="O77" s="173"/>
      <c r="P77" s="173"/>
      <c r="Q77" s="173"/>
      <c r="R77" s="172">
        <f t="shared" ref="R77:W77" si="55">SUM(R59:R76)</f>
        <v>361</v>
      </c>
      <c r="S77" s="172">
        <f t="shared" si="55"/>
        <v>200</v>
      </c>
      <c r="T77" s="172">
        <f t="shared" si="55"/>
        <v>161</v>
      </c>
      <c r="U77" s="172">
        <f t="shared" si="55"/>
        <v>108923</v>
      </c>
      <c r="V77" s="172">
        <f t="shared" si="55"/>
        <v>56367</v>
      </c>
      <c r="W77" s="172">
        <f t="shared" si="55"/>
        <v>52556</v>
      </c>
      <c r="X77" s="171"/>
      <c r="Y77" s="171"/>
      <c r="Z77" s="170">
        <f>SUM(AA77:AB77)</f>
        <v>2732282</v>
      </c>
      <c r="AA77" s="170">
        <f>SUM(AA56:AA76)</f>
        <v>1370767</v>
      </c>
      <c r="AB77" s="170">
        <f>SUM(AB56:AB76)</f>
        <v>1361515</v>
      </c>
      <c r="AC77" s="174">
        <f>ROUND(SUM(AC56:AC76),0)</f>
        <v>1</v>
      </c>
      <c r="AD77" s="171"/>
      <c r="AE77" s="175"/>
      <c r="AF77" s="176">
        <f>SUM(AF56:AF76)</f>
        <v>2732282</v>
      </c>
      <c r="AG77" s="177">
        <f>SUM(AG56:AG76)</f>
        <v>1370767</v>
      </c>
      <c r="AH77" s="178">
        <f>SUM(AH56:AH76)</f>
        <v>1361515</v>
      </c>
    </row>
    <row r="78" spans="1:34" s="134" customFormat="1" ht="17.25" customHeight="1" thickBot="1">
      <c r="O78" s="179"/>
      <c r="P78" s="179"/>
      <c r="Q78" s="179"/>
      <c r="AF78" s="180"/>
      <c r="AG78" s="180"/>
      <c r="AH78" s="180"/>
    </row>
    <row r="79" spans="1:34" s="134" customFormat="1" ht="17.25" customHeight="1">
      <c r="A79" s="247" t="s">
        <v>3</v>
      </c>
      <c r="B79" s="249">
        <f>AF54</f>
        <v>2030</v>
      </c>
      <c r="C79" s="249"/>
      <c r="D79" s="249"/>
      <c r="E79" s="243" t="s">
        <v>107</v>
      </c>
      <c r="F79" s="243"/>
      <c r="G79" s="243" t="s">
        <v>234</v>
      </c>
      <c r="H79" s="243"/>
      <c r="I79" s="250" t="s">
        <v>235</v>
      </c>
      <c r="J79" s="250"/>
      <c r="K79" s="250"/>
      <c r="L79" s="251">
        <v>5</v>
      </c>
      <c r="M79" s="251"/>
      <c r="N79" s="251"/>
      <c r="O79" s="243" t="s">
        <v>236</v>
      </c>
      <c r="P79" s="243"/>
      <c r="Q79" s="243"/>
      <c r="R79" s="243" t="s">
        <v>108</v>
      </c>
      <c r="S79" s="243"/>
      <c r="T79" s="243"/>
      <c r="U79" s="243" t="s">
        <v>109</v>
      </c>
      <c r="V79" s="243"/>
      <c r="W79" s="243"/>
      <c r="X79" s="243" t="s">
        <v>237</v>
      </c>
      <c r="Y79" s="243"/>
      <c r="Z79" s="244">
        <v>2035</v>
      </c>
      <c r="AA79" s="244"/>
      <c r="AB79" s="244"/>
      <c r="AC79" s="245">
        <f>Z79</f>
        <v>2035</v>
      </c>
      <c r="AD79" s="238">
        <f>Z79</f>
        <v>2035</v>
      </c>
      <c r="AE79" s="239"/>
      <c r="AF79" s="240">
        <f>Z79</f>
        <v>2035</v>
      </c>
      <c r="AG79" s="241"/>
      <c r="AH79" s="242"/>
    </row>
    <row r="80" spans="1:34" s="140" customFormat="1" ht="17.25" customHeight="1" thickBot="1">
      <c r="A80" s="248"/>
      <c r="B80" s="135" t="s">
        <v>7</v>
      </c>
      <c r="C80" s="135" t="s">
        <v>111</v>
      </c>
      <c r="D80" s="135" t="s">
        <v>112</v>
      </c>
      <c r="E80" s="135" t="s">
        <v>111</v>
      </c>
      <c r="F80" s="135" t="s">
        <v>112</v>
      </c>
      <c r="G80" s="135" t="s">
        <v>111</v>
      </c>
      <c r="H80" s="135" t="s">
        <v>112</v>
      </c>
      <c r="I80" s="135" t="s">
        <v>7</v>
      </c>
      <c r="J80" s="135" t="s">
        <v>111</v>
      </c>
      <c r="K80" s="135" t="s">
        <v>112</v>
      </c>
      <c r="L80" s="111" t="s">
        <v>7</v>
      </c>
      <c r="M80" s="111" t="s">
        <v>111</v>
      </c>
      <c r="N80" s="111" t="s">
        <v>112</v>
      </c>
      <c r="O80" s="135" t="s">
        <v>7</v>
      </c>
      <c r="P80" s="135" t="s">
        <v>111</v>
      </c>
      <c r="Q80" s="135" t="s">
        <v>112</v>
      </c>
      <c r="R80" s="135" t="s">
        <v>7</v>
      </c>
      <c r="S80" s="135" t="s">
        <v>111</v>
      </c>
      <c r="T80" s="135" t="s">
        <v>112</v>
      </c>
      <c r="U80" s="135" t="s">
        <v>7</v>
      </c>
      <c r="V80" s="135" t="s">
        <v>111</v>
      </c>
      <c r="W80" s="135" t="s">
        <v>112</v>
      </c>
      <c r="X80" s="135" t="s">
        <v>111</v>
      </c>
      <c r="Y80" s="135" t="s">
        <v>112</v>
      </c>
      <c r="Z80" s="135" t="s">
        <v>7</v>
      </c>
      <c r="AA80" s="135" t="s">
        <v>111</v>
      </c>
      <c r="AB80" s="135" t="s">
        <v>112</v>
      </c>
      <c r="AC80" s="246"/>
      <c r="AD80" s="135" t="s">
        <v>111</v>
      </c>
      <c r="AE80" s="136" t="s">
        <v>112</v>
      </c>
      <c r="AF80" s="137" t="s">
        <v>7</v>
      </c>
      <c r="AG80" s="138" t="s">
        <v>111</v>
      </c>
      <c r="AH80" s="139" t="s">
        <v>112</v>
      </c>
    </row>
    <row r="81" spans="1:34" s="134" customFormat="1" ht="17.25" customHeight="1" thickTop="1">
      <c r="A81" s="141" t="s">
        <v>113</v>
      </c>
      <c r="B81" s="142">
        <f t="shared" ref="B81:B97" si="56">SUM(C81:D81)</f>
        <v>108923</v>
      </c>
      <c r="C81" s="142">
        <f t="shared" ref="C81:D101" si="57">AG56</f>
        <v>56367</v>
      </c>
      <c r="D81" s="142">
        <f t="shared" si="57"/>
        <v>52556</v>
      </c>
      <c r="E81" s="143">
        <f t="shared" ref="E81:F101" si="58">ROUND(C81/$B81,2)</f>
        <v>0.52</v>
      </c>
      <c r="F81" s="143">
        <f t="shared" si="58"/>
        <v>0.48</v>
      </c>
      <c r="G81" s="142"/>
      <c r="H81" s="142"/>
      <c r="I81" s="144"/>
      <c r="J81" s="144"/>
      <c r="K81" s="144"/>
      <c r="L81" s="145"/>
      <c r="M81" s="145"/>
      <c r="N81" s="145"/>
      <c r="O81" s="146">
        <f>AVERAGE(P81:Q81)</f>
        <v>2.9550000000000002E-3</v>
      </c>
      <c r="P81" s="147">
        <f>사망률추계값!J6</f>
        <v>3.1900000000000001E-3</v>
      </c>
      <c r="Q81" s="147">
        <f>사망률추계값!K6</f>
        <v>2.7200000000000002E-3</v>
      </c>
      <c r="R81" s="144"/>
      <c r="S81" s="144"/>
      <c r="T81" s="144"/>
      <c r="U81" s="144"/>
      <c r="V81" s="144"/>
      <c r="W81" s="144"/>
      <c r="X81" s="182">
        <f>사망률추계값!J35</f>
        <v>0.99985000000000002</v>
      </c>
      <c r="Y81" s="182">
        <f>사망률추계값!K35</f>
        <v>0.99987999999999999</v>
      </c>
      <c r="Z81" s="142">
        <f t="shared" ref="Z81:Z101" si="59">SUM(AA81:AB81)</f>
        <v>105675</v>
      </c>
      <c r="AA81" s="148">
        <f>ROUND(V102,0)</f>
        <v>54686</v>
      </c>
      <c r="AB81" s="148">
        <f>ROUND(W102,0)</f>
        <v>50989</v>
      </c>
      <c r="AC81" s="149">
        <f>ROUND(Z81/$Z$102,3)</f>
        <v>3.9E-2</v>
      </c>
      <c r="AD81" s="149">
        <f t="shared" ref="AD81:AE101" si="60">ROUND(AA81/$Z81,3)</f>
        <v>0.51700000000000002</v>
      </c>
      <c r="AE81" s="150">
        <f t="shared" si="60"/>
        <v>0.48299999999999998</v>
      </c>
      <c r="AF81" s="151">
        <f t="shared" ref="AF81:AF101" si="61">SUM(AG81:AH81)</f>
        <v>105675</v>
      </c>
      <c r="AG81" s="152">
        <f t="shared" ref="AG81:AH101" si="62">AA81</f>
        <v>54686</v>
      </c>
      <c r="AH81" s="153">
        <f t="shared" si="62"/>
        <v>50989</v>
      </c>
    </row>
    <row r="82" spans="1:34" s="134" customFormat="1" ht="17.25" customHeight="1">
      <c r="A82" s="154" t="s">
        <v>114</v>
      </c>
      <c r="B82" s="155">
        <f t="shared" si="56"/>
        <v>107648</v>
      </c>
      <c r="C82" s="155">
        <f t="shared" si="57"/>
        <v>55707</v>
      </c>
      <c r="D82" s="155">
        <f t="shared" si="57"/>
        <v>51941</v>
      </c>
      <c r="E82" s="156">
        <f t="shared" si="58"/>
        <v>0.52</v>
      </c>
      <c r="F82" s="156">
        <f t="shared" si="58"/>
        <v>0.48</v>
      </c>
      <c r="G82" s="155"/>
      <c r="H82" s="155"/>
      <c r="I82" s="157"/>
      <c r="J82" s="157"/>
      <c r="K82" s="157"/>
      <c r="L82" s="158"/>
      <c r="M82" s="158"/>
      <c r="N82" s="158"/>
      <c r="O82" s="159"/>
      <c r="P82" s="159"/>
      <c r="Q82" s="159"/>
      <c r="R82" s="157"/>
      <c r="S82" s="157"/>
      <c r="T82" s="157"/>
      <c r="U82" s="157"/>
      <c r="V82" s="157"/>
      <c r="W82" s="157"/>
      <c r="X82" s="182">
        <f>사망률추계값!J36</f>
        <v>0.99990999999999997</v>
      </c>
      <c r="Y82" s="182">
        <f>사망률추계값!K36</f>
        <v>0.99988999999999995</v>
      </c>
      <c r="Z82" s="155">
        <f t="shared" si="59"/>
        <v>108909</v>
      </c>
      <c r="AA82" s="160">
        <f t="shared" ref="AA82:AB100" si="63">ROUND(C81*X81,0)</f>
        <v>56359</v>
      </c>
      <c r="AB82" s="160">
        <f t="shared" si="63"/>
        <v>52550</v>
      </c>
      <c r="AC82" s="149">
        <f t="shared" ref="AC82:AC101" si="64">ROUND(Z82/$Z$102,3)</f>
        <v>0.04</v>
      </c>
      <c r="AD82" s="161">
        <f t="shared" si="60"/>
        <v>0.51700000000000002</v>
      </c>
      <c r="AE82" s="162">
        <f t="shared" si="60"/>
        <v>0.48299999999999998</v>
      </c>
      <c r="AF82" s="163">
        <f t="shared" si="61"/>
        <v>108909</v>
      </c>
      <c r="AG82" s="164">
        <f t="shared" si="62"/>
        <v>56359</v>
      </c>
      <c r="AH82" s="165">
        <f t="shared" si="62"/>
        <v>52550</v>
      </c>
    </row>
    <row r="83" spans="1:34" s="134" customFormat="1" ht="17.25" customHeight="1">
      <c r="A83" s="154" t="s">
        <v>115</v>
      </c>
      <c r="B83" s="155">
        <f t="shared" si="56"/>
        <v>113536</v>
      </c>
      <c r="C83" s="155">
        <f t="shared" si="57"/>
        <v>58756</v>
      </c>
      <c r="D83" s="155">
        <f t="shared" si="57"/>
        <v>54780</v>
      </c>
      <c r="E83" s="156">
        <f t="shared" si="58"/>
        <v>0.52</v>
      </c>
      <c r="F83" s="156">
        <f t="shared" si="58"/>
        <v>0.48</v>
      </c>
      <c r="G83" s="155"/>
      <c r="H83" s="155"/>
      <c r="I83" s="157"/>
      <c r="J83" s="157"/>
      <c r="K83" s="157"/>
      <c r="L83" s="158"/>
      <c r="M83" s="158"/>
      <c r="N83" s="158"/>
      <c r="O83" s="159"/>
      <c r="P83" s="159"/>
      <c r="Q83" s="159"/>
      <c r="R83" s="157"/>
      <c r="S83" s="157"/>
      <c r="T83" s="157"/>
      <c r="U83" s="157"/>
      <c r="V83" s="157"/>
      <c r="W83" s="157"/>
      <c r="X83" s="182">
        <f>사망률추계값!J37</f>
        <v>0.99983999999999995</v>
      </c>
      <c r="Y83" s="182">
        <f>사망률추계값!K37</f>
        <v>0.99992999999999999</v>
      </c>
      <c r="Z83" s="155">
        <f t="shared" si="59"/>
        <v>107637</v>
      </c>
      <c r="AA83" s="160">
        <f t="shared" si="63"/>
        <v>55702</v>
      </c>
      <c r="AB83" s="160">
        <f t="shared" si="63"/>
        <v>51935</v>
      </c>
      <c r="AC83" s="149">
        <f t="shared" si="64"/>
        <v>0.04</v>
      </c>
      <c r="AD83" s="161">
        <f t="shared" si="60"/>
        <v>0.51700000000000002</v>
      </c>
      <c r="AE83" s="162">
        <f t="shared" si="60"/>
        <v>0.48299999999999998</v>
      </c>
      <c r="AF83" s="163">
        <f t="shared" si="61"/>
        <v>107637</v>
      </c>
      <c r="AG83" s="164">
        <f t="shared" si="62"/>
        <v>55702</v>
      </c>
      <c r="AH83" s="165">
        <f t="shared" si="62"/>
        <v>51935</v>
      </c>
    </row>
    <row r="84" spans="1:34" s="134" customFormat="1" ht="17.25" customHeight="1">
      <c r="A84" s="154" t="s">
        <v>116</v>
      </c>
      <c r="B84" s="155">
        <f t="shared" si="56"/>
        <v>112903</v>
      </c>
      <c r="C84" s="155">
        <f t="shared" si="57"/>
        <v>58320</v>
      </c>
      <c r="D84" s="155">
        <f t="shared" si="57"/>
        <v>54583</v>
      </c>
      <c r="E84" s="156">
        <f t="shared" si="58"/>
        <v>0.52</v>
      </c>
      <c r="F84" s="156">
        <f t="shared" si="58"/>
        <v>0.48</v>
      </c>
      <c r="G84" s="166">
        <f>'여성출산율,출생성비'!$E$19</f>
        <v>0.51760733236854795</v>
      </c>
      <c r="H84" s="166">
        <f>'여성출산율,출생성비'!$E$20</f>
        <v>0.48239266763145205</v>
      </c>
      <c r="I84" s="184">
        <f>'여성출산율,출생성비'!F6</f>
        <v>1.22</v>
      </c>
      <c r="J84" s="157">
        <f t="shared" ref="J84:K90" si="65">ROUND(G84*$I84,2)</f>
        <v>0.63</v>
      </c>
      <c r="K84" s="157">
        <f t="shared" si="65"/>
        <v>0.59</v>
      </c>
      <c r="L84" s="160">
        <f>SUM(M84:N84)</f>
        <v>333</v>
      </c>
      <c r="M84" s="160">
        <f>ROUND(J84*L$79*$D84/1000,0)</f>
        <v>172</v>
      </c>
      <c r="N84" s="160">
        <f>ROUND(K84*L$79*$D84/1000,0)</f>
        <v>161</v>
      </c>
      <c r="O84" s="159"/>
      <c r="P84" s="159"/>
      <c r="Q84" s="159"/>
      <c r="R84" s="160">
        <f t="shared" ref="R84:R90" si="66">SUM(S84:T84)</f>
        <v>1</v>
      </c>
      <c r="S84" s="160">
        <f>ROUND(M84*P$81,0)</f>
        <v>1</v>
      </c>
      <c r="T84" s="160">
        <f>ROUND(N84*Q$81,0)</f>
        <v>0</v>
      </c>
      <c r="U84" s="160">
        <f t="shared" ref="U84:U90" si="67">SUM(V84:W84)</f>
        <v>332</v>
      </c>
      <c r="V84" s="155">
        <f t="shared" ref="V84:W90" si="68">M84-S84</f>
        <v>171</v>
      </c>
      <c r="W84" s="155">
        <f t="shared" si="68"/>
        <v>161</v>
      </c>
      <c r="X84" s="182">
        <f>사망률추계값!J38</f>
        <v>0.99946999999999997</v>
      </c>
      <c r="Y84" s="182">
        <f>사망률추계값!K38</f>
        <v>0.99973999999999996</v>
      </c>
      <c r="Z84" s="155">
        <f t="shared" si="59"/>
        <v>113523</v>
      </c>
      <c r="AA84" s="160">
        <f t="shared" si="63"/>
        <v>58747</v>
      </c>
      <c r="AB84" s="160">
        <f t="shared" si="63"/>
        <v>54776</v>
      </c>
      <c r="AC84" s="149">
        <f t="shared" si="64"/>
        <v>4.2000000000000003E-2</v>
      </c>
      <c r="AD84" s="161">
        <f t="shared" si="60"/>
        <v>0.51700000000000002</v>
      </c>
      <c r="AE84" s="162">
        <f t="shared" si="60"/>
        <v>0.48299999999999998</v>
      </c>
      <c r="AF84" s="163">
        <f t="shared" si="61"/>
        <v>113523</v>
      </c>
      <c r="AG84" s="164">
        <f t="shared" si="62"/>
        <v>58747</v>
      </c>
      <c r="AH84" s="165">
        <f t="shared" si="62"/>
        <v>54776</v>
      </c>
    </row>
    <row r="85" spans="1:34" s="134" customFormat="1" ht="17.25" customHeight="1">
      <c r="A85" s="154" t="s">
        <v>117</v>
      </c>
      <c r="B85" s="155">
        <f t="shared" si="56"/>
        <v>110292</v>
      </c>
      <c r="C85" s="155">
        <f t="shared" si="57"/>
        <v>57300</v>
      </c>
      <c r="D85" s="155">
        <f t="shared" si="57"/>
        <v>52992</v>
      </c>
      <c r="E85" s="156">
        <f t="shared" si="58"/>
        <v>0.52</v>
      </c>
      <c r="F85" s="156">
        <f t="shared" si="58"/>
        <v>0.48</v>
      </c>
      <c r="G85" s="166">
        <f>'여성출산율,출생성비'!$E$19</f>
        <v>0.51760733236854795</v>
      </c>
      <c r="H85" s="166">
        <f>'여성출산율,출생성비'!$E$20</f>
        <v>0.48239266763145205</v>
      </c>
      <c r="I85" s="184">
        <f>'여성출산율,출생성비'!F7</f>
        <v>15.32</v>
      </c>
      <c r="J85" s="157">
        <f t="shared" si="65"/>
        <v>7.93</v>
      </c>
      <c r="K85" s="157">
        <f t="shared" si="65"/>
        <v>7.39</v>
      </c>
      <c r="L85" s="160">
        <f t="shared" ref="L85:L90" si="69">SUM(M85:N85)</f>
        <v>4059</v>
      </c>
      <c r="M85" s="160">
        <f t="shared" ref="M85:M90" si="70">ROUND(J85*L$79*$D85/1000,0)</f>
        <v>2101</v>
      </c>
      <c r="N85" s="160">
        <f t="shared" ref="N85:N90" si="71">ROUND(K85*L$79*$D85/1000,0)</f>
        <v>1958</v>
      </c>
      <c r="O85" s="159"/>
      <c r="P85" s="159"/>
      <c r="Q85" s="159"/>
      <c r="R85" s="160">
        <f t="shared" si="66"/>
        <v>12</v>
      </c>
      <c r="S85" s="160">
        <f t="shared" ref="S85:T90" si="72">ROUND(M85*P$81,0)</f>
        <v>7</v>
      </c>
      <c r="T85" s="160">
        <f t="shared" si="72"/>
        <v>5</v>
      </c>
      <c r="U85" s="160">
        <f t="shared" si="67"/>
        <v>4047</v>
      </c>
      <c r="V85" s="155">
        <f t="shared" si="68"/>
        <v>2094</v>
      </c>
      <c r="W85" s="155">
        <f t="shared" si="68"/>
        <v>1953</v>
      </c>
      <c r="X85" s="182">
        <f>사망률추계값!J39</f>
        <v>0.99890999999999996</v>
      </c>
      <c r="Y85" s="182">
        <f>사망률추계값!K39</f>
        <v>0.99958999999999998</v>
      </c>
      <c r="Z85" s="155">
        <f t="shared" si="59"/>
        <v>112858</v>
      </c>
      <c r="AA85" s="160">
        <f t="shared" si="63"/>
        <v>58289</v>
      </c>
      <c r="AB85" s="160">
        <f t="shared" si="63"/>
        <v>54569</v>
      </c>
      <c r="AC85" s="149">
        <f t="shared" si="64"/>
        <v>4.2000000000000003E-2</v>
      </c>
      <c r="AD85" s="161">
        <f t="shared" si="60"/>
        <v>0.51600000000000001</v>
      </c>
      <c r="AE85" s="162">
        <f t="shared" si="60"/>
        <v>0.48399999999999999</v>
      </c>
      <c r="AF85" s="163">
        <f t="shared" si="61"/>
        <v>112858</v>
      </c>
      <c r="AG85" s="164">
        <f t="shared" si="62"/>
        <v>58289</v>
      </c>
      <c r="AH85" s="165">
        <f t="shared" si="62"/>
        <v>54569</v>
      </c>
    </row>
    <row r="86" spans="1:34" s="134" customFormat="1" ht="17.25" customHeight="1">
      <c r="A86" s="154" t="s">
        <v>118</v>
      </c>
      <c r="B86" s="155">
        <f t="shared" si="56"/>
        <v>116624</v>
      </c>
      <c r="C86" s="155">
        <f t="shared" si="57"/>
        <v>61346</v>
      </c>
      <c r="D86" s="155">
        <f t="shared" si="57"/>
        <v>55278</v>
      </c>
      <c r="E86" s="156">
        <f t="shared" si="58"/>
        <v>0.53</v>
      </c>
      <c r="F86" s="156">
        <f t="shared" si="58"/>
        <v>0.47</v>
      </c>
      <c r="G86" s="166">
        <f>'여성출산율,출생성비'!$E$19</f>
        <v>0.51760733236854795</v>
      </c>
      <c r="H86" s="166">
        <f>'여성출산율,출생성비'!$E$20</f>
        <v>0.48239266763145205</v>
      </c>
      <c r="I86" s="184">
        <f>'여성출산율,출생성비'!F8</f>
        <v>69.3</v>
      </c>
      <c r="J86" s="157">
        <f t="shared" si="65"/>
        <v>35.869999999999997</v>
      </c>
      <c r="K86" s="157">
        <f t="shared" si="65"/>
        <v>33.43</v>
      </c>
      <c r="L86" s="160">
        <f t="shared" si="69"/>
        <v>19154</v>
      </c>
      <c r="M86" s="160">
        <f t="shared" si="70"/>
        <v>9914</v>
      </c>
      <c r="N86" s="160">
        <f t="shared" si="71"/>
        <v>9240</v>
      </c>
      <c r="O86" s="159"/>
      <c r="P86" s="159"/>
      <c r="Q86" s="159"/>
      <c r="R86" s="160">
        <f t="shared" si="66"/>
        <v>57</v>
      </c>
      <c r="S86" s="160">
        <f t="shared" si="72"/>
        <v>32</v>
      </c>
      <c r="T86" s="160">
        <f t="shared" si="72"/>
        <v>25</v>
      </c>
      <c r="U86" s="160">
        <f t="shared" si="67"/>
        <v>19097</v>
      </c>
      <c r="V86" s="155">
        <f t="shared" si="68"/>
        <v>9882</v>
      </c>
      <c r="W86" s="155">
        <f t="shared" si="68"/>
        <v>9215</v>
      </c>
      <c r="X86" s="182">
        <f>사망률추계값!J40</f>
        <v>0.99843000000000004</v>
      </c>
      <c r="Y86" s="182">
        <f>사망률추계값!K40</f>
        <v>0.99933000000000005</v>
      </c>
      <c r="Z86" s="155">
        <f t="shared" si="59"/>
        <v>110208</v>
      </c>
      <c r="AA86" s="160">
        <f t="shared" si="63"/>
        <v>57238</v>
      </c>
      <c r="AB86" s="160">
        <f t="shared" si="63"/>
        <v>52970</v>
      </c>
      <c r="AC86" s="149">
        <f t="shared" si="64"/>
        <v>4.1000000000000002E-2</v>
      </c>
      <c r="AD86" s="161">
        <f t="shared" si="60"/>
        <v>0.51900000000000002</v>
      </c>
      <c r="AE86" s="162">
        <f t="shared" si="60"/>
        <v>0.48099999999999998</v>
      </c>
      <c r="AF86" s="163">
        <f t="shared" si="61"/>
        <v>110208</v>
      </c>
      <c r="AG86" s="164">
        <f t="shared" si="62"/>
        <v>57238</v>
      </c>
      <c r="AH86" s="165">
        <f t="shared" si="62"/>
        <v>52970</v>
      </c>
    </row>
    <row r="87" spans="1:34" s="134" customFormat="1" ht="17.25" customHeight="1">
      <c r="A87" s="154" t="s">
        <v>119</v>
      </c>
      <c r="B87" s="155">
        <f t="shared" si="56"/>
        <v>159905</v>
      </c>
      <c r="C87" s="155">
        <f t="shared" si="57"/>
        <v>84993</v>
      </c>
      <c r="D87" s="155">
        <f t="shared" si="57"/>
        <v>74912</v>
      </c>
      <c r="E87" s="156">
        <f t="shared" si="58"/>
        <v>0.53</v>
      </c>
      <c r="F87" s="156">
        <f t="shared" si="58"/>
        <v>0.47</v>
      </c>
      <c r="G87" s="166">
        <f>'여성출산율,출생성비'!$E$19</f>
        <v>0.51760733236854795</v>
      </c>
      <c r="H87" s="166">
        <f>'여성출산율,출생성비'!$E$20</f>
        <v>0.48239266763145205</v>
      </c>
      <c r="I87" s="184">
        <f>'여성출산율,출생성비'!F9</f>
        <v>123.32</v>
      </c>
      <c r="J87" s="157">
        <f t="shared" si="65"/>
        <v>63.83</v>
      </c>
      <c r="K87" s="157">
        <f t="shared" si="65"/>
        <v>59.49</v>
      </c>
      <c r="L87" s="160">
        <f t="shared" si="69"/>
        <v>46191</v>
      </c>
      <c r="M87" s="160">
        <f t="shared" si="70"/>
        <v>23908</v>
      </c>
      <c r="N87" s="160">
        <f t="shared" si="71"/>
        <v>22283</v>
      </c>
      <c r="O87" s="159"/>
      <c r="P87" s="159"/>
      <c r="Q87" s="159"/>
      <c r="R87" s="160">
        <f t="shared" si="66"/>
        <v>137</v>
      </c>
      <c r="S87" s="160">
        <f t="shared" si="72"/>
        <v>76</v>
      </c>
      <c r="T87" s="160">
        <f t="shared" si="72"/>
        <v>61</v>
      </c>
      <c r="U87" s="160">
        <f t="shared" si="67"/>
        <v>46054</v>
      </c>
      <c r="V87" s="155">
        <f t="shared" si="68"/>
        <v>23832</v>
      </c>
      <c r="W87" s="155">
        <f t="shared" si="68"/>
        <v>22222</v>
      </c>
      <c r="X87" s="182">
        <f>사망률추계값!J41</f>
        <v>0.99765000000000004</v>
      </c>
      <c r="Y87" s="182">
        <f>사망률추계값!K41</f>
        <v>0.99880000000000002</v>
      </c>
      <c r="Z87" s="155">
        <f t="shared" si="59"/>
        <v>116491</v>
      </c>
      <c r="AA87" s="160">
        <f t="shared" si="63"/>
        <v>61250</v>
      </c>
      <c r="AB87" s="160">
        <f t="shared" si="63"/>
        <v>55241</v>
      </c>
      <c r="AC87" s="149">
        <f t="shared" si="64"/>
        <v>4.2999999999999997E-2</v>
      </c>
      <c r="AD87" s="161">
        <f t="shared" si="60"/>
        <v>0.52600000000000002</v>
      </c>
      <c r="AE87" s="162">
        <f t="shared" si="60"/>
        <v>0.47399999999999998</v>
      </c>
      <c r="AF87" s="163">
        <f t="shared" si="61"/>
        <v>116491</v>
      </c>
      <c r="AG87" s="164">
        <f t="shared" si="62"/>
        <v>61250</v>
      </c>
      <c r="AH87" s="165">
        <f t="shared" si="62"/>
        <v>55241</v>
      </c>
    </row>
    <row r="88" spans="1:34" s="134" customFormat="1" ht="17.25" customHeight="1">
      <c r="A88" s="154" t="s">
        <v>120</v>
      </c>
      <c r="B88" s="155">
        <f t="shared" si="56"/>
        <v>168534</v>
      </c>
      <c r="C88" s="155">
        <f t="shared" si="57"/>
        <v>93203</v>
      </c>
      <c r="D88" s="155">
        <f t="shared" si="57"/>
        <v>75331</v>
      </c>
      <c r="E88" s="156">
        <f t="shared" si="58"/>
        <v>0.55000000000000004</v>
      </c>
      <c r="F88" s="156">
        <f t="shared" si="58"/>
        <v>0.45</v>
      </c>
      <c r="G88" s="166">
        <f>'여성출산율,출생성비'!$E$19</f>
        <v>0.51760733236854795</v>
      </c>
      <c r="H88" s="166">
        <f>'여성출산율,출생성비'!$E$20</f>
        <v>0.48239266763145205</v>
      </c>
      <c r="I88" s="184">
        <f>'여성출산율,출생성비'!F10</f>
        <v>75.86</v>
      </c>
      <c r="J88" s="157">
        <f t="shared" si="65"/>
        <v>39.270000000000003</v>
      </c>
      <c r="K88" s="157">
        <f t="shared" si="65"/>
        <v>36.590000000000003</v>
      </c>
      <c r="L88" s="160">
        <f t="shared" si="69"/>
        <v>28573</v>
      </c>
      <c r="M88" s="160">
        <f t="shared" si="70"/>
        <v>14791</v>
      </c>
      <c r="N88" s="160">
        <f t="shared" si="71"/>
        <v>13782</v>
      </c>
      <c r="O88" s="159"/>
      <c r="P88" s="159"/>
      <c r="Q88" s="159"/>
      <c r="R88" s="160">
        <f t="shared" si="66"/>
        <v>84</v>
      </c>
      <c r="S88" s="160">
        <f t="shared" si="72"/>
        <v>47</v>
      </c>
      <c r="T88" s="160">
        <f t="shared" si="72"/>
        <v>37</v>
      </c>
      <c r="U88" s="160">
        <f t="shared" si="67"/>
        <v>28489</v>
      </c>
      <c r="V88" s="155">
        <f t="shared" si="68"/>
        <v>14744</v>
      </c>
      <c r="W88" s="155">
        <f t="shared" si="68"/>
        <v>13745</v>
      </c>
      <c r="X88" s="182">
        <f>사망률추계값!J42</f>
        <v>0.99687000000000003</v>
      </c>
      <c r="Y88" s="182">
        <f>사망률추계값!K42</f>
        <v>0.99816000000000005</v>
      </c>
      <c r="Z88" s="155">
        <f t="shared" si="59"/>
        <v>159615</v>
      </c>
      <c r="AA88" s="160">
        <f t="shared" si="63"/>
        <v>84793</v>
      </c>
      <c r="AB88" s="160">
        <f t="shared" si="63"/>
        <v>74822</v>
      </c>
      <c r="AC88" s="149">
        <f t="shared" si="64"/>
        <v>5.8999999999999997E-2</v>
      </c>
      <c r="AD88" s="161">
        <f t="shared" si="60"/>
        <v>0.53100000000000003</v>
      </c>
      <c r="AE88" s="162">
        <f t="shared" si="60"/>
        <v>0.46899999999999997</v>
      </c>
      <c r="AF88" s="163">
        <f t="shared" si="61"/>
        <v>159615</v>
      </c>
      <c r="AG88" s="164">
        <f t="shared" si="62"/>
        <v>84793</v>
      </c>
      <c r="AH88" s="165">
        <f t="shared" si="62"/>
        <v>74822</v>
      </c>
    </row>
    <row r="89" spans="1:34" s="134" customFormat="1" ht="17.25" customHeight="1">
      <c r="A89" s="154" t="s">
        <v>121</v>
      </c>
      <c r="B89" s="155">
        <f t="shared" si="56"/>
        <v>140759</v>
      </c>
      <c r="C89" s="155">
        <f t="shared" si="57"/>
        <v>78257</v>
      </c>
      <c r="D89" s="155">
        <f t="shared" si="57"/>
        <v>62502</v>
      </c>
      <c r="E89" s="156">
        <f t="shared" si="58"/>
        <v>0.56000000000000005</v>
      </c>
      <c r="F89" s="156">
        <f t="shared" si="58"/>
        <v>0.44</v>
      </c>
      <c r="G89" s="166">
        <f>'여성출산율,출생성비'!$E$19</f>
        <v>0.51760733236854795</v>
      </c>
      <c r="H89" s="166">
        <f>'여성출산율,출생성비'!$E$20</f>
        <v>0.48239266763145205</v>
      </c>
      <c r="I89" s="184">
        <f>'여성출산율,출생성비'!F11</f>
        <v>20.6</v>
      </c>
      <c r="J89" s="157">
        <f t="shared" si="65"/>
        <v>10.66</v>
      </c>
      <c r="K89" s="157">
        <f t="shared" si="65"/>
        <v>9.94</v>
      </c>
      <c r="L89" s="160">
        <f t="shared" si="69"/>
        <v>6437</v>
      </c>
      <c r="M89" s="160">
        <f t="shared" si="70"/>
        <v>3331</v>
      </c>
      <c r="N89" s="160">
        <f t="shared" si="71"/>
        <v>3106</v>
      </c>
      <c r="O89" s="159"/>
      <c r="P89" s="159"/>
      <c r="Q89" s="159"/>
      <c r="R89" s="160">
        <f t="shared" si="66"/>
        <v>19</v>
      </c>
      <c r="S89" s="160">
        <f t="shared" si="72"/>
        <v>11</v>
      </c>
      <c r="T89" s="160">
        <f t="shared" si="72"/>
        <v>8</v>
      </c>
      <c r="U89" s="160">
        <f t="shared" si="67"/>
        <v>6418</v>
      </c>
      <c r="V89" s="155">
        <f t="shared" si="68"/>
        <v>3320</v>
      </c>
      <c r="W89" s="155">
        <f t="shared" si="68"/>
        <v>3098</v>
      </c>
      <c r="X89" s="182">
        <f>사망률추계값!J43</f>
        <v>0.99551999999999996</v>
      </c>
      <c r="Y89" s="182">
        <f>사망률추계값!K43</f>
        <v>0.99758000000000002</v>
      </c>
      <c r="Z89" s="155">
        <f t="shared" si="59"/>
        <v>168103</v>
      </c>
      <c r="AA89" s="160">
        <f t="shared" si="63"/>
        <v>92911</v>
      </c>
      <c r="AB89" s="160">
        <f t="shared" si="63"/>
        <v>75192</v>
      </c>
      <c r="AC89" s="149">
        <f t="shared" si="64"/>
        <v>6.2E-2</v>
      </c>
      <c r="AD89" s="161">
        <f t="shared" si="60"/>
        <v>0.55300000000000005</v>
      </c>
      <c r="AE89" s="162">
        <f t="shared" si="60"/>
        <v>0.44700000000000001</v>
      </c>
      <c r="AF89" s="163">
        <f t="shared" si="61"/>
        <v>168103</v>
      </c>
      <c r="AG89" s="164">
        <f t="shared" si="62"/>
        <v>92911</v>
      </c>
      <c r="AH89" s="165">
        <f t="shared" si="62"/>
        <v>75192</v>
      </c>
    </row>
    <row r="90" spans="1:34" s="134" customFormat="1" ht="17.25" customHeight="1">
      <c r="A90" s="154" t="s">
        <v>122</v>
      </c>
      <c r="B90" s="155">
        <f t="shared" si="56"/>
        <v>166574</v>
      </c>
      <c r="C90" s="155">
        <f t="shared" si="57"/>
        <v>87446</v>
      </c>
      <c r="D90" s="155">
        <f t="shared" si="57"/>
        <v>79128</v>
      </c>
      <c r="E90" s="156">
        <f t="shared" si="58"/>
        <v>0.52</v>
      </c>
      <c r="F90" s="156">
        <f t="shared" si="58"/>
        <v>0.48</v>
      </c>
      <c r="G90" s="166">
        <f>'여성출산율,출생성비'!$E$19</f>
        <v>0.51760733236854795</v>
      </c>
      <c r="H90" s="166">
        <f>'여성출산율,출생성비'!$E$20</f>
        <v>0.48239266763145205</v>
      </c>
      <c r="I90" s="184">
        <f>'여성출산율,출생성비'!F12</f>
        <v>3.14</v>
      </c>
      <c r="J90" s="157">
        <f t="shared" si="65"/>
        <v>1.63</v>
      </c>
      <c r="K90" s="157">
        <f t="shared" si="65"/>
        <v>1.51</v>
      </c>
      <c r="L90" s="160">
        <f t="shared" si="69"/>
        <v>1242</v>
      </c>
      <c r="M90" s="160">
        <f t="shared" si="70"/>
        <v>645</v>
      </c>
      <c r="N90" s="160">
        <f t="shared" si="71"/>
        <v>597</v>
      </c>
      <c r="O90" s="159"/>
      <c r="P90" s="159"/>
      <c r="Q90" s="159"/>
      <c r="R90" s="160">
        <f t="shared" si="66"/>
        <v>4</v>
      </c>
      <c r="S90" s="160">
        <f t="shared" si="72"/>
        <v>2</v>
      </c>
      <c r="T90" s="160">
        <f t="shared" si="72"/>
        <v>2</v>
      </c>
      <c r="U90" s="160">
        <f t="shared" si="67"/>
        <v>1238</v>
      </c>
      <c r="V90" s="155">
        <f t="shared" si="68"/>
        <v>643</v>
      </c>
      <c r="W90" s="155">
        <f t="shared" si="68"/>
        <v>595</v>
      </c>
      <c r="X90" s="182">
        <f>사망률추계값!J44</f>
        <v>0.99126000000000003</v>
      </c>
      <c r="Y90" s="182">
        <f>사망률추계값!K44</f>
        <v>0.99648999999999999</v>
      </c>
      <c r="Z90" s="155">
        <f t="shared" si="59"/>
        <v>140257</v>
      </c>
      <c r="AA90" s="160">
        <f t="shared" si="63"/>
        <v>77906</v>
      </c>
      <c r="AB90" s="160">
        <f t="shared" si="63"/>
        <v>62351</v>
      </c>
      <c r="AC90" s="149">
        <f t="shared" si="64"/>
        <v>5.1999999999999998E-2</v>
      </c>
      <c r="AD90" s="161">
        <f t="shared" si="60"/>
        <v>0.55500000000000005</v>
      </c>
      <c r="AE90" s="162">
        <f t="shared" si="60"/>
        <v>0.44500000000000001</v>
      </c>
      <c r="AF90" s="163">
        <f t="shared" si="61"/>
        <v>140257</v>
      </c>
      <c r="AG90" s="164">
        <f t="shared" si="62"/>
        <v>77906</v>
      </c>
      <c r="AH90" s="165">
        <f t="shared" si="62"/>
        <v>62351</v>
      </c>
    </row>
    <row r="91" spans="1:34" s="134" customFormat="1" ht="17.25" customHeight="1">
      <c r="A91" s="154" t="s">
        <v>123</v>
      </c>
      <c r="B91" s="155">
        <f t="shared" si="56"/>
        <v>176153</v>
      </c>
      <c r="C91" s="155">
        <f t="shared" si="57"/>
        <v>91806</v>
      </c>
      <c r="D91" s="155">
        <f t="shared" si="57"/>
        <v>84347</v>
      </c>
      <c r="E91" s="156">
        <f t="shared" si="58"/>
        <v>0.52</v>
      </c>
      <c r="F91" s="156">
        <f t="shared" si="58"/>
        <v>0.48</v>
      </c>
      <c r="G91" s="167"/>
      <c r="H91" s="155"/>
      <c r="I91" s="157"/>
      <c r="J91" s="157"/>
      <c r="K91" s="157"/>
      <c r="L91" s="157"/>
      <c r="M91" s="157"/>
      <c r="N91" s="157"/>
      <c r="O91" s="159"/>
      <c r="P91" s="159"/>
      <c r="Q91" s="159"/>
      <c r="R91" s="157"/>
      <c r="S91" s="157"/>
      <c r="T91" s="157"/>
      <c r="U91" s="157"/>
      <c r="V91" s="157"/>
      <c r="W91" s="157"/>
      <c r="X91" s="182">
        <f>사망률추계값!J45</f>
        <v>0.98660999999999999</v>
      </c>
      <c r="Y91" s="182">
        <f>사망률추계값!K45</f>
        <v>0.99536000000000002</v>
      </c>
      <c r="Z91" s="155">
        <f t="shared" si="59"/>
        <v>165532</v>
      </c>
      <c r="AA91" s="160">
        <f t="shared" si="63"/>
        <v>86682</v>
      </c>
      <c r="AB91" s="160">
        <f t="shared" si="63"/>
        <v>78850</v>
      </c>
      <c r="AC91" s="149">
        <f t="shared" si="64"/>
        <v>6.0999999999999999E-2</v>
      </c>
      <c r="AD91" s="161">
        <f t="shared" si="60"/>
        <v>0.52400000000000002</v>
      </c>
      <c r="AE91" s="162">
        <f t="shared" si="60"/>
        <v>0.47599999999999998</v>
      </c>
      <c r="AF91" s="163">
        <f t="shared" si="61"/>
        <v>165532</v>
      </c>
      <c r="AG91" s="164">
        <f t="shared" si="62"/>
        <v>86682</v>
      </c>
      <c r="AH91" s="165">
        <f t="shared" si="62"/>
        <v>78850</v>
      </c>
    </row>
    <row r="92" spans="1:34" s="134" customFormat="1" ht="17.25" customHeight="1">
      <c r="A92" s="154" t="s">
        <v>124</v>
      </c>
      <c r="B92" s="155">
        <f t="shared" si="56"/>
        <v>200876</v>
      </c>
      <c r="C92" s="155">
        <f t="shared" si="57"/>
        <v>103985</v>
      </c>
      <c r="D92" s="155">
        <f t="shared" si="57"/>
        <v>96891</v>
      </c>
      <c r="E92" s="156">
        <f t="shared" si="58"/>
        <v>0.52</v>
      </c>
      <c r="F92" s="156">
        <f t="shared" si="58"/>
        <v>0.48</v>
      </c>
      <c r="G92" s="155"/>
      <c r="H92" s="155"/>
      <c r="I92" s="157"/>
      <c r="J92" s="157"/>
      <c r="K92" s="157"/>
      <c r="L92" s="157"/>
      <c r="M92" s="157"/>
      <c r="N92" s="157"/>
      <c r="O92" s="159"/>
      <c r="P92" s="159"/>
      <c r="Q92" s="159"/>
      <c r="R92" s="157"/>
      <c r="S92" s="157"/>
      <c r="T92" s="157"/>
      <c r="U92" s="157"/>
      <c r="V92" s="157"/>
      <c r="W92" s="157"/>
      <c r="X92" s="182">
        <f>사망률추계값!J46</f>
        <v>0.98231000000000002</v>
      </c>
      <c r="Y92" s="182">
        <f>사망률추계값!K46</f>
        <v>0.99367000000000005</v>
      </c>
      <c r="Z92" s="155">
        <f t="shared" si="59"/>
        <v>174533</v>
      </c>
      <c r="AA92" s="160">
        <f t="shared" si="63"/>
        <v>90577</v>
      </c>
      <c r="AB92" s="160">
        <f t="shared" si="63"/>
        <v>83956</v>
      </c>
      <c r="AC92" s="149">
        <f t="shared" si="64"/>
        <v>6.4000000000000001E-2</v>
      </c>
      <c r="AD92" s="161">
        <f t="shared" si="60"/>
        <v>0.51900000000000002</v>
      </c>
      <c r="AE92" s="162">
        <f t="shared" si="60"/>
        <v>0.48099999999999998</v>
      </c>
      <c r="AF92" s="163">
        <f t="shared" si="61"/>
        <v>174533</v>
      </c>
      <c r="AG92" s="164">
        <f t="shared" si="62"/>
        <v>90577</v>
      </c>
      <c r="AH92" s="165">
        <f t="shared" si="62"/>
        <v>83956</v>
      </c>
    </row>
    <row r="93" spans="1:34" s="134" customFormat="1" ht="17.25" customHeight="1">
      <c r="A93" s="154" t="s">
        <v>125</v>
      </c>
      <c r="B93" s="155">
        <f t="shared" si="56"/>
        <v>214209</v>
      </c>
      <c r="C93" s="155">
        <f t="shared" si="57"/>
        <v>110245</v>
      </c>
      <c r="D93" s="155">
        <f t="shared" si="57"/>
        <v>103964</v>
      </c>
      <c r="E93" s="156">
        <f t="shared" si="58"/>
        <v>0.51</v>
      </c>
      <c r="F93" s="156">
        <f t="shared" si="58"/>
        <v>0.49</v>
      </c>
      <c r="G93" s="155"/>
      <c r="H93" s="155"/>
      <c r="I93" s="157"/>
      <c r="J93" s="157"/>
      <c r="K93" s="157"/>
      <c r="L93" s="157"/>
      <c r="M93" s="157"/>
      <c r="N93" s="157"/>
      <c r="O93" s="159"/>
      <c r="P93" s="159"/>
      <c r="Q93" s="159"/>
      <c r="R93" s="157"/>
      <c r="S93" s="157"/>
      <c r="T93" s="157"/>
      <c r="U93" s="157"/>
      <c r="V93" s="157"/>
      <c r="W93" s="157"/>
      <c r="X93" s="182">
        <f>사망률추계값!J47</f>
        <v>0.97411000000000003</v>
      </c>
      <c r="Y93" s="182">
        <f>사망률추계값!K47</f>
        <v>0.99112</v>
      </c>
      <c r="Z93" s="155">
        <f t="shared" si="59"/>
        <v>198424</v>
      </c>
      <c r="AA93" s="160">
        <f t="shared" si="63"/>
        <v>102146</v>
      </c>
      <c r="AB93" s="160">
        <f t="shared" si="63"/>
        <v>96278</v>
      </c>
      <c r="AC93" s="149">
        <f t="shared" si="64"/>
        <v>7.2999999999999995E-2</v>
      </c>
      <c r="AD93" s="161">
        <f t="shared" si="60"/>
        <v>0.51500000000000001</v>
      </c>
      <c r="AE93" s="162">
        <f t="shared" si="60"/>
        <v>0.48499999999999999</v>
      </c>
      <c r="AF93" s="163">
        <f t="shared" si="61"/>
        <v>198424</v>
      </c>
      <c r="AG93" s="164">
        <f t="shared" si="62"/>
        <v>102146</v>
      </c>
      <c r="AH93" s="165">
        <f t="shared" si="62"/>
        <v>96278</v>
      </c>
    </row>
    <row r="94" spans="1:34" s="134" customFormat="1" ht="17.25" customHeight="1">
      <c r="A94" s="154" t="s">
        <v>126</v>
      </c>
      <c r="B94" s="155">
        <f t="shared" si="56"/>
        <v>216962</v>
      </c>
      <c r="C94" s="155">
        <f t="shared" si="57"/>
        <v>109269</v>
      </c>
      <c r="D94" s="155">
        <f t="shared" si="57"/>
        <v>107693</v>
      </c>
      <c r="E94" s="156">
        <f t="shared" si="58"/>
        <v>0.5</v>
      </c>
      <c r="F94" s="156">
        <f t="shared" si="58"/>
        <v>0.5</v>
      </c>
      <c r="G94" s="155"/>
      <c r="H94" s="155"/>
      <c r="I94" s="157"/>
      <c r="J94" s="157"/>
      <c r="K94" s="157"/>
      <c r="L94" s="157"/>
      <c r="M94" s="157"/>
      <c r="N94" s="157"/>
      <c r="O94" s="159"/>
      <c r="P94" s="159"/>
      <c r="Q94" s="159"/>
      <c r="R94" s="157"/>
      <c r="S94" s="157"/>
      <c r="T94" s="157"/>
      <c r="U94" s="157"/>
      <c r="V94" s="157"/>
      <c r="W94" s="157"/>
      <c r="X94" s="182">
        <f>사망률추계값!J48</f>
        <v>0.95787999999999995</v>
      </c>
      <c r="Y94" s="182">
        <f>사망률추계값!K48</f>
        <v>0.98338999999999999</v>
      </c>
      <c r="Z94" s="155">
        <f t="shared" si="59"/>
        <v>210432</v>
      </c>
      <c r="AA94" s="160">
        <f t="shared" si="63"/>
        <v>107391</v>
      </c>
      <c r="AB94" s="160">
        <f t="shared" si="63"/>
        <v>103041</v>
      </c>
      <c r="AC94" s="149">
        <f t="shared" si="64"/>
        <v>7.8E-2</v>
      </c>
      <c r="AD94" s="161">
        <f t="shared" si="60"/>
        <v>0.51</v>
      </c>
      <c r="AE94" s="162">
        <f t="shared" si="60"/>
        <v>0.49</v>
      </c>
      <c r="AF94" s="163">
        <f t="shared" si="61"/>
        <v>210432</v>
      </c>
      <c r="AG94" s="164">
        <f t="shared" si="62"/>
        <v>107391</v>
      </c>
      <c r="AH94" s="165">
        <f t="shared" si="62"/>
        <v>103041</v>
      </c>
    </row>
    <row r="95" spans="1:34" s="134" customFormat="1" ht="17.25" customHeight="1">
      <c r="A95" s="154" t="s">
        <v>127</v>
      </c>
      <c r="B95" s="155">
        <f t="shared" si="56"/>
        <v>210707</v>
      </c>
      <c r="C95" s="155">
        <f t="shared" si="57"/>
        <v>102545</v>
      </c>
      <c r="D95" s="155">
        <f t="shared" si="57"/>
        <v>108162</v>
      </c>
      <c r="E95" s="156">
        <f t="shared" si="58"/>
        <v>0.49</v>
      </c>
      <c r="F95" s="156">
        <f t="shared" si="58"/>
        <v>0.51</v>
      </c>
      <c r="G95" s="155"/>
      <c r="H95" s="155"/>
      <c r="I95" s="157"/>
      <c r="J95" s="157"/>
      <c r="K95" s="157"/>
      <c r="L95" s="157"/>
      <c r="M95" s="157"/>
      <c r="N95" s="157"/>
      <c r="O95" s="159"/>
      <c r="P95" s="159"/>
      <c r="Q95" s="159"/>
      <c r="R95" s="157"/>
      <c r="S95" s="157"/>
      <c r="T95" s="157"/>
      <c r="U95" s="157"/>
      <c r="V95" s="157"/>
      <c r="W95" s="157"/>
      <c r="X95" s="182">
        <f>사망률추계값!J49</f>
        <v>0.91991999999999996</v>
      </c>
      <c r="Y95" s="182">
        <f>사망률추계값!K49</f>
        <v>0.96540000000000004</v>
      </c>
      <c r="Z95" s="155">
        <f t="shared" si="59"/>
        <v>210571</v>
      </c>
      <c r="AA95" s="160">
        <f t="shared" si="63"/>
        <v>104667</v>
      </c>
      <c r="AB95" s="160">
        <f t="shared" si="63"/>
        <v>105904</v>
      </c>
      <c r="AC95" s="149">
        <f t="shared" si="64"/>
        <v>7.8E-2</v>
      </c>
      <c r="AD95" s="161">
        <f t="shared" si="60"/>
        <v>0.497</v>
      </c>
      <c r="AE95" s="162">
        <f t="shared" si="60"/>
        <v>0.503</v>
      </c>
      <c r="AF95" s="163">
        <f t="shared" si="61"/>
        <v>210571</v>
      </c>
      <c r="AG95" s="164">
        <f t="shared" si="62"/>
        <v>104667</v>
      </c>
      <c r="AH95" s="165">
        <f t="shared" si="62"/>
        <v>105904</v>
      </c>
    </row>
    <row r="96" spans="1:34" s="134" customFormat="1" ht="17.25" customHeight="1">
      <c r="A96" s="154" t="s">
        <v>128</v>
      </c>
      <c r="B96" s="155">
        <f t="shared" si="56"/>
        <v>155947</v>
      </c>
      <c r="C96" s="155">
        <f t="shared" si="57"/>
        <v>71691</v>
      </c>
      <c r="D96" s="155">
        <f t="shared" si="57"/>
        <v>84256</v>
      </c>
      <c r="E96" s="156">
        <f t="shared" si="58"/>
        <v>0.46</v>
      </c>
      <c r="F96" s="156">
        <f t="shared" si="58"/>
        <v>0.54</v>
      </c>
      <c r="G96" s="155"/>
      <c r="H96" s="155"/>
      <c r="I96" s="157"/>
      <c r="J96" s="157"/>
      <c r="K96" s="157"/>
      <c r="L96" s="157"/>
      <c r="M96" s="157"/>
      <c r="N96" s="157"/>
      <c r="O96" s="159"/>
      <c r="P96" s="159"/>
      <c r="Q96" s="159"/>
      <c r="R96" s="157"/>
      <c r="S96" s="157"/>
      <c r="T96" s="157"/>
      <c r="U96" s="157"/>
      <c r="V96" s="157"/>
      <c r="W96" s="157"/>
      <c r="X96" s="182">
        <f>사망률추계값!J50</f>
        <v>0.85209999999999997</v>
      </c>
      <c r="Y96" s="182">
        <f>사망률추계값!K50</f>
        <v>0.92871999999999999</v>
      </c>
      <c r="Z96" s="155">
        <f t="shared" si="59"/>
        <v>198753</v>
      </c>
      <c r="AA96" s="160">
        <f t="shared" si="63"/>
        <v>94333</v>
      </c>
      <c r="AB96" s="160">
        <f t="shared" si="63"/>
        <v>104420</v>
      </c>
      <c r="AC96" s="149">
        <f t="shared" si="64"/>
        <v>7.2999999999999995E-2</v>
      </c>
      <c r="AD96" s="161">
        <f t="shared" si="60"/>
        <v>0.47499999999999998</v>
      </c>
      <c r="AE96" s="162">
        <f t="shared" si="60"/>
        <v>0.52500000000000002</v>
      </c>
      <c r="AF96" s="163">
        <f t="shared" si="61"/>
        <v>198753</v>
      </c>
      <c r="AG96" s="164">
        <f t="shared" si="62"/>
        <v>94333</v>
      </c>
      <c r="AH96" s="165">
        <f t="shared" si="62"/>
        <v>104420</v>
      </c>
    </row>
    <row r="97" spans="1:34" s="134" customFormat="1" ht="17.25" customHeight="1">
      <c r="A97" s="154" t="s">
        <v>129</v>
      </c>
      <c r="B97" s="155">
        <f t="shared" si="56"/>
        <v>106768</v>
      </c>
      <c r="C97" s="155">
        <f t="shared" si="57"/>
        <v>46773</v>
      </c>
      <c r="D97" s="155">
        <f t="shared" si="57"/>
        <v>59995</v>
      </c>
      <c r="E97" s="156">
        <f t="shared" si="58"/>
        <v>0.44</v>
      </c>
      <c r="F97" s="156">
        <f t="shared" si="58"/>
        <v>0.56000000000000005</v>
      </c>
      <c r="G97" s="155"/>
      <c r="H97" s="155"/>
      <c r="I97" s="157"/>
      <c r="J97" s="157"/>
      <c r="K97" s="157"/>
      <c r="L97" s="157"/>
      <c r="M97" s="157"/>
      <c r="N97" s="157"/>
      <c r="O97" s="159"/>
      <c r="P97" s="159"/>
      <c r="Q97" s="159"/>
      <c r="R97" s="157"/>
      <c r="S97" s="157"/>
      <c r="T97" s="157"/>
      <c r="U97" s="157"/>
      <c r="V97" s="157"/>
      <c r="W97" s="157"/>
      <c r="X97" s="182">
        <f>사망률추계값!J51</f>
        <v>0.73717999999999995</v>
      </c>
      <c r="Y97" s="182">
        <f>사망률추계값!K51</f>
        <v>0.85682000000000003</v>
      </c>
      <c r="Z97" s="155">
        <f t="shared" si="59"/>
        <v>139338</v>
      </c>
      <c r="AA97" s="160">
        <f t="shared" si="63"/>
        <v>61088</v>
      </c>
      <c r="AB97" s="160">
        <f t="shared" si="63"/>
        <v>78250</v>
      </c>
      <c r="AC97" s="149">
        <f t="shared" si="64"/>
        <v>5.0999999999999997E-2</v>
      </c>
      <c r="AD97" s="161">
        <f t="shared" si="60"/>
        <v>0.438</v>
      </c>
      <c r="AE97" s="162">
        <f t="shared" si="60"/>
        <v>0.56200000000000006</v>
      </c>
      <c r="AF97" s="163">
        <f t="shared" si="61"/>
        <v>139338</v>
      </c>
      <c r="AG97" s="164">
        <f t="shared" si="62"/>
        <v>61088</v>
      </c>
      <c r="AH97" s="165">
        <f t="shared" si="62"/>
        <v>78250</v>
      </c>
    </row>
    <row r="98" spans="1:34" s="134" customFormat="1" ht="17.25" customHeight="1">
      <c r="A98" s="154" t="s">
        <v>151</v>
      </c>
      <c r="B98" s="155">
        <f>SUM(C98:D98)</f>
        <v>78345</v>
      </c>
      <c r="C98" s="155">
        <f t="shared" si="57"/>
        <v>27205</v>
      </c>
      <c r="D98" s="155">
        <f t="shared" si="57"/>
        <v>51140</v>
      </c>
      <c r="E98" s="156">
        <f t="shared" si="58"/>
        <v>0.35</v>
      </c>
      <c r="F98" s="156">
        <f t="shared" si="58"/>
        <v>0.65</v>
      </c>
      <c r="G98" s="155"/>
      <c r="H98" s="155"/>
      <c r="I98" s="157"/>
      <c r="J98" s="157"/>
      <c r="K98" s="157"/>
      <c r="L98" s="157"/>
      <c r="M98" s="157"/>
      <c r="N98" s="157"/>
      <c r="O98" s="159"/>
      <c r="P98" s="159"/>
      <c r="Q98" s="159"/>
      <c r="R98" s="157"/>
      <c r="S98" s="157"/>
      <c r="T98" s="157"/>
      <c r="U98" s="157"/>
      <c r="V98" s="157"/>
      <c r="W98" s="157"/>
      <c r="X98" s="182">
        <f>사망률추계값!J52</f>
        <v>0.56451000000000007</v>
      </c>
      <c r="Y98" s="182">
        <f>사망률추계값!K52</f>
        <v>0.72690999999999995</v>
      </c>
      <c r="Z98" s="155">
        <f t="shared" si="59"/>
        <v>85885</v>
      </c>
      <c r="AA98" s="160">
        <f t="shared" si="63"/>
        <v>34480</v>
      </c>
      <c r="AB98" s="160">
        <f t="shared" si="63"/>
        <v>51405</v>
      </c>
      <c r="AC98" s="149">
        <f t="shared" si="64"/>
        <v>3.2000000000000001E-2</v>
      </c>
      <c r="AD98" s="161">
        <f t="shared" si="60"/>
        <v>0.40100000000000002</v>
      </c>
      <c r="AE98" s="162">
        <f t="shared" si="60"/>
        <v>0.59899999999999998</v>
      </c>
      <c r="AF98" s="163">
        <f t="shared" si="61"/>
        <v>85885</v>
      </c>
      <c r="AG98" s="164">
        <f t="shared" si="62"/>
        <v>34480</v>
      </c>
      <c r="AH98" s="165">
        <f t="shared" si="62"/>
        <v>51405</v>
      </c>
    </row>
    <row r="99" spans="1:34" s="134" customFormat="1" ht="17.25" customHeight="1">
      <c r="A99" s="154" t="s">
        <v>152</v>
      </c>
      <c r="B99" s="155">
        <f>SUM(C99:D99)</f>
        <v>48075</v>
      </c>
      <c r="C99" s="155">
        <f t="shared" si="57"/>
        <v>12639</v>
      </c>
      <c r="D99" s="155">
        <f t="shared" si="57"/>
        <v>35436</v>
      </c>
      <c r="E99" s="156">
        <f t="shared" si="58"/>
        <v>0.26</v>
      </c>
      <c r="F99" s="156">
        <f t="shared" si="58"/>
        <v>0.74</v>
      </c>
      <c r="G99" s="155"/>
      <c r="H99" s="155"/>
      <c r="I99" s="157"/>
      <c r="J99" s="157"/>
      <c r="K99" s="157"/>
      <c r="L99" s="157"/>
      <c r="M99" s="157"/>
      <c r="N99" s="157"/>
      <c r="O99" s="159"/>
      <c r="P99" s="159"/>
      <c r="Q99" s="159"/>
      <c r="R99" s="157"/>
      <c r="S99" s="157"/>
      <c r="T99" s="157"/>
      <c r="U99" s="157"/>
      <c r="V99" s="157"/>
      <c r="W99" s="157"/>
      <c r="X99" s="182">
        <f>사망률추계값!J53</f>
        <v>0.35202</v>
      </c>
      <c r="Y99" s="182">
        <f>사망률추계값!K53</f>
        <v>0.52570000000000006</v>
      </c>
      <c r="Z99" s="155">
        <f t="shared" si="59"/>
        <v>52531</v>
      </c>
      <c r="AA99" s="160">
        <f t="shared" si="63"/>
        <v>15357</v>
      </c>
      <c r="AB99" s="160">
        <f t="shared" si="63"/>
        <v>37174</v>
      </c>
      <c r="AC99" s="149">
        <f t="shared" si="64"/>
        <v>1.9E-2</v>
      </c>
      <c r="AD99" s="161">
        <f t="shared" si="60"/>
        <v>0.29199999999999998</v>
      </c>
      <c r="AE99" s="162">
        <f t="shared" si="60"/>
        <v>0.70799999999999996</v>
      </c>
      <c r="AF99" s="163">
        <f t="shared" si="61"/>
        <v>52531</v>
      </c>
      <c r="AG99" s="164">
        <f t="shared" si="62"/>
        <v>15357</v>
      </c>
      <c r="AH99" s="165">
        <f t="shared" si="62"/>
        <v>37174</v>
      </c>
    </row>
    <row r="100" spans="1:34" s="134" customFormat="1" ht="17.25" customHeight="1">
      <c r="A100" s="154" t="s">
        <v>153</v>
      </c>
      <c r="B100" s="155">
        <f>SUM(C100:D100)</f>
        <v>16209</v>
      </c>
      <c r="C100" s="155">
        <f t="shared" si="57"/>
        <v>2719</v>
      </c>
      <c r="D100" s="155">
        <f t="shared" si="57"/>
        <v>13490</v>
      </c>
      <c r="E100" s="156">
        <f t="shared" si="58"/>
        <v>0.17</v>
      </c>
      <c r="F100" s="156">
        <f t="shared" si="58"/>
        <v>0.83</v>
      </c>
      <c r="G100" s="155"/>
      <c r="H100" s="155"/>
      <c r="I100" s="157"/>
      <c r="J100" s="157"/>
      <c r="K100" s="157"/>
      <c r="M100" s="157"/>
      <c r="N100" s="157"/>
      <c r="O100" s="159"/>
      <c r="P100" s="159"/>
      <c r="Q100" s="159"/>
      <c r="R100" s="157"/>
      <c r="S100" s="157"/>
      <c r="T100" s="157"/>
      <c r="U100" s="157"/>
      <c r="V100" s="157"/>
      <c r="W100" s="157"/>
      <c r="X100" s="182">
        <f>사망률추계값!J54</f>
        <v>0.15944999999999998</v>
      </c>
      <c r="Y100" s="182">
        <f>사망률추계값!K54</f>
        <v>0.28669</v>
      </c>
      <c r="Z100" s="155">
        <f t="shared" si="59"/>
        <v>23078</v>
      </c>
      <c r="AA100" s="160">
        <f t="shared" si="63"/>
        <v>4449</v>
      </c>
      <c r="AB100" s="160">
        <f t="shared" si="63"/>
        <v>18629</v>
      </c>
      <c r="AC100" s="149">
        <f t="shared" si="64"/>
        <v>8.9999999999999993E-3</v>
      </c>
      <c r="AD100" s="161">
        <f t="shared" si="60"/>
        <v>0.193</v>
      </c>
      <c r="AE100" s="162">
        <f t="shared" si="60"/>
        <v>0.80700000000000005</v>
      </c>
      <c r="AF100" s="163">
        <f t="shared" si="61"/>
        <v>23078</v>
      </c>
      <c r="AG100" s="164">
        <f t="shared" si="62"/>
        <v>4449</v>
      </c>
      <c r="AH100" s="165">
        <f t="shared" si="62"/>
        <v>18629</v>
      </c>
    </row>
    <row r="101" spans="1:34" s="134" customFormat="1" ht="17.25" customHeight="1">
      <c r="A101" s="154" t="s">
        <v>43</v>
      </c>
      <c r="B101" s="155">
        <f>SUM(C101:D101)</f>
        <v>2333</v>
      </c>
      <c r="C101" s="155">
        <f t="shared" si="57"/>
        <v>195</v>
      </c>
      <c r="D101" s="155">
        <f t="shared" si="57"/>
        <v>2138</v>
      </c>
      <c r="E101" s="156">
        <f t="shared" si="58"/>
        <v>0.08</v>
      </c>
      <c r="F101" s="156">
        <f t="shared" si="58"/>
        <v>0.92</v>
      </c>
      <c r="G101" s="155"/>
      <c r="H101" s="155"/>
      <c r="I101" s="157"/>
      <c r="J101" s="157"/>
      <c r="K101" s="157"/>
      <c r="L101" s="157"/>
      <c r="M101" s="157"/>
      <c r="N101" s="157"/>
      <c r="O101" s="159"/>
      <c r="P101" s="159"/>
      <c r="Q101" s="159"/>
      <c r="R101" s="157"/>
      <c r="S101" s="157"/>
      <c r="T101" s="157"/>
      <c r="U101" s="157"/>
      <c r="V101" s="157"/>
      <c r="W101" s="157"/>
      <c r="X101" s="182">
        <f>사망률추계값!J55</f>
        <v>0</v>
      </c>
      <c r="Y101" s="182">
        <f>사망률추계값!K55</f>
        <v>0</v>
      </c>
      <c r="Z101" s="155">
        <f t="shared" si="59"/>
        <v>4301</v>
      </c>
      <c r="AA101" s="160">
        <f>ROUND(C100*X100+C101*X101,0)</f>
        <v>434</v>
      </c>
      <c r="AB101" s="160">
        <f>ROUND(D100*Y100+D101*Y101,0)</f>
        <v>3867</v>
      </c>
      <c r="AC101" s="149">
        <f t="shared" si="64"/>
        <v>2E-3</v>
      </c>
      <c r="AD101" s="161">
        <f t="shared" si="60"/>
        <v>0.10100000000000001</v>
      </c>
      <c r="AE101" s="162">
        <f t="shared" si="60"/>
        <v>0.89900000000000002</v>
      </c>
      <c r="AF101" s="163">
        <f t="shared" si="61"/>
        <v>4301</v>
      </c>
      <c r="AG101" s="164">
        <f t="shared" si="62"/>
        <v>434</v>
      </c>
      <c r="AH101" s="165">
        <f t="shared" si="62"/>
        <v>3867</v>
      </c>
    </row>
    <row r="102" spans="1:34" s="134" customFormat="1" ht="17.25" customHeight="1" thickBot="1">
      <c r="A102" s="168" t="s">
        <v>39</v>
      </c>
      <c r="B102" s="169">
        <f>SUM(B81:B101)</f>
        <v>2732282</v>
      </c>
      <c r="C102" s="170">
        <f>SUM(C81:C101)</f>
        <v>1370767</v>
      </c>
      <c r="D102" s="170">
        <f>SUM(D81:D101)</f>
        <v>1361515</v>
      </c>
      <c r="E102" s="171"/>
      <c r="F102" s="171"/>
      <c r="G102" s="171"/>
      <c r="H102" s="171"/>
      <c r="I102" s="171"/>
      <c r="J102" s="171"/>
      <c r="K102" s="171"/>
      <c r="L102" s="172">
        <f>SUM(L84:L101)</f>
        <v>105989</v>
      </c>
      <c r="M102" s="171"/>
      <c r="N102" s="171"/>
      <c r="O102" s="173"/>
      <c r="P102" s="173"/>
      <c r="Q102" s="173"/>
      <c r="R102" s="172">
        <f t="shared" ref="R102:W102" si="73">SUM(R84:R101)</f>
        <v>314</v>
      </c>
      <c r="S102" s="172">
        <f t="shared" si="73"/>
        <v>176</v>
      </c>
      <c r="T102" s="172">
        <f t="shared" si="73"/>
        <v>138</v>
      </c>
      <c r="U102" s="172">
        <f t="shared" si="73"/>
        <v>105675</v>
      </c>
      <c r="V102" s="172">
        <f t="shared" si="73"/>
        <v>54686</v>
      </c>
      <c r="W102" s="172">
        <f t="shared" si="73"/>
        <v>50989</v>
      </c>
      <c r="X102" s="171"/>
      <c r="Y102" s="171"/>
      <c r="Z102" s="170">
        <f>SUM(AA102:AB102)</f>
        <v>2706654</v>
      </c>
      <c r="AA102" s="170">
        <f>SUM(AA81:AA101)</f>
        <v>1359485</v>
      </c>
      <c r="AB102" s="170">
        <f>SUM(AB81:AB101)</f>
        <v>1347169</v>
      </c>
      <c r="AC102" s="174">
        <f>ROUND(SUM(AC81:AC101),0)</f>
        <v>1</v>
      </c>
      <c r="AD102" s="171"/>
      <c r="AE102" s="175"/>
      <c r="AF102" s="176">
        <f>SUM(AF81:AF101)</f>
        <v>2706654</v>
      </c>
      <c r="AG102" s="177">
        <f>SUM(AG81:AG101)</f>
        <v>1359485</v>
      </c>
      <c r="AH102" s="178">
        <f>SUM(AH81:AH101)</f>
        <v>1347169</v>
      </c>
    </row>
    <row r="103" spans="1:34" ht="17.25" customHeight="1"/>
    <row r="104" spans="1:34" ht="17.25" customHeight="1"/>
    <row r="105" spans="1:34" ht="17.25" customHeight="1"/>
    <row r="106" spans="1:34" ht="17.25" customHeight="1"/>
    <row r="107" spans="1:34" ht="17.25" customHeight="1"/>
    <row r="108" spans="1:34" ht="17.25" customHeight="1"/>
    <row r="109" spans="1:34" ht="17.25" customHeight="1"/>
    <row r="110" spans="1:34" ht="17.25" customHeight="1"/>
    <row r="111" spans="1:34" ht="17.25" customHeight="1"/>
    <row r="112" spans="1:34" ht="17.25" customHeight="1"/>
    <row r="113" ht="17.25" customHeight="1"/>
    <row r="114" ht="17.25" customHeight="1"/>
    <row r="115" ht="17.25" customHeight="1"/>
  </sheetData>
  <mergeCells count="56">
    <mergeCell ref="AF4:AH4"/>
    <mergeCell ref="A4:A5"/>
    <mergeCell ref="B4:D4"/>
    <mergeCell ref="E4:F4"/>
    <mergeCell ref="G4:H4"/>
    <mergeCell ref="I4:K4"/>
    <mergeCell ref="L4:N4"/>
    <mergeCell ref="O4:Q4"/>
    <mergeCell ref="R4:T4"/>
    <mergeCell ref="U4:W4"/>
    <mergeCell ref="X4:Y4"/>
    <mergeCell ref="Z4:AB4"/>
    <mergeCell ref="AC4:AC5"/>
    <mergeCell ref="AD4:AE4"/>
    <mergeCell ref="Z29:AB29"/>
    <mergeCell ref="AC29:AC30"/>
    <mergeCell ref="A29:A30"/>
    <mergeCell ref="B29:D29"/>
    <mergeCell ref="E29:F29"/>
    <mergeCell ref="G29:H29"/>
    <mergeCell ref="I29:K29"/>
    <mergeCell ref="L29:N29"/>
    <mergeCell ref="AD54:AE54"/>
    <mergeCell ref="AF54:AH54"/>
    <mergeCell ref="AD29:AE29"/>
    <mergeCell ref="AF29:AH29"/>
    <mergeCell ref="A54:A55"/>
    <mergeCell ref="B54:D54"/>
    <mergeCell ref="E54:F54"/>
    <mergeCell ref="G54:H54"/>
    <mergeCell ref="I54:K54"/>
    <mergeCell ref="L54:N54"/>
    <mergeCell ref="O54:Q54"/>
    <mergeCell ref="R54:T54"/>
    <mergeCell ref="O29:Q29"/>
    <mergeCell ref="R29:T29"/>
    <mergeCell ref="U29:W29"/>
    <mergeCell ref="X29:Y29"/>
    <mergeCell ref="L79:N79"/>
    <mergeCell ref="U54:W54"/>
    <mergeCell ref="X54:Y54"/>
    <mergeCell ref="Z54:AB54"/>
    <mergeCell ref="AC54:AC55"/>
    <mergeCell ref="A79:A80"/>
    <mergeCell ref="B79:D79"/>
    <mergeCell ref="E79:F79"/>
    <mergeCell ref="G79:H79"/>
    <mergeCell ref="I79:K79"/>
    <mergeCell ref="AD79:AE79"/>
    <mergeCell ref="AF79:AH79"/>
    <mergeCell ref="O79:Q79"/>
    <mergeCell ref="R79:T79"/>
    <mergeCell ref="U79:W79"/>
    <mergeCell ref="X79:Y79"/>
    <mergeCell ref="Z79:AB79"/>
    <mergeCell ref="AC79:AC80"/>
  </mergeCells>
  <phoneticPr fontId="2" type="noConversion"/>
  <printOptions horizontalCentered="1"/>
  <pageMargins left="0.59055118110236227" right="0.59055118110236227" top="0.98425196850393704" bottom="0.98425196850393704" header="0.51181102362204722" footer="0.51181102362204722"/>
  <pageSetup paperSize="8" scale="71" fitToHeight="0" orientation="landscape" r:id="rId1"/>
  <headerFooter alignWithMargins="0"/>
  <rowBreaks count="2" manualBreakCount="2">
    <brk id="28" max="16383" man="1"/>
    <brk id="7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AH115"/>
  <sheetViews>
    <sheetView view="pageBreakPreview" zoomScaleNormal="40" zoomScaleSheetLayoutView="70" workbookViewId="0">
      <selection activeCell="C6" sqref="C6"/>
    </sheetView>
  </sheetViews>
  <sheetFormatPr defaultRowHeight="18" customHeight="1"/>
  <cols>
    <col min="1" max="4" width="7.33203125" style="127" customWidth="1"/>
    <col min="5" max="14" width="6.77734375" style="127" customWidth="1"/>
    <col min="15" max="17" width="6.77734375" style="128" customWidth="1"/>
    <col min="18" max="25" width="6.77734375" style="127" customWidth="1"/>
    <col min="26" max="28" width="7.33203125" style="127" customWidth="1"/>
    <col min="29" max="31" width="6.77734375" style="127" customWidth="1"/>
    <col min="32" max="34" width="8.33203125" style="129" customWidth="1"/>
    <col min="35" max="59" width="5.77734375" style="127" customWidth="1"/>
    <col min="60" max="16384" width="8.88671875" style="127"/>
  </cols>
  <sheetData>
    <row r="1" spans="1:34" ht="17.25" customHeight="1">
      <c r="A1" s="126" t="s">
        <v>248</v>
      </c>
    </row>
    <row r="2" spans="1:34" s="131" customFormat="1" ht="17.25" customHeight="1">
      <c r="A2" s="130" t="s">
        <v>105</v>
      </c>
      <c r="B2" s="131" t="s">
        <v>287</v>
      </c>
      <c r="O2" s="132"/>
      <c r="P2" s="132"/>
      <c r="Q2" s="132"/>
      <c r="AF2" s="133"/>
      <c r="AG2" s="133"/>
      <c r="AH2" s="133"/>
    </row>
    <row r="3" spans="1:34" s="131" customFormat="1" ht="17.25" customHeight="1" thickBot="1">
      <c r="A3" s="130"/>
      <c r="B3" s="131" t="s">
        <v>106</v>
      </c>
      <c r="O3" s="132"/>
      <c r="P3" s="132"/>
      <c r="Q3" s="132"/>
      <c r="AF3" s="133"/>
      <c r="AG3" s="133"/>
      <c r="AH3" s="133"/>
    </row>
    <row r="4" spans="1:34" s="134" customFormat="1" ht="17.25" customHeight="1">
      <c r="A4" s="247" t="s">
        <v>130</v>
      </c>
      <c r="B4" s="249">
        <v>2015</v>
      </c>
      <c r="C4" s="249"/>
      <c r="D4" s="249"/>
      <c r="E4" s="243" t="s">
        <v>131</v>
      </c>
      <c r="F4" s="243"/>
      <c r="G4" s="243" t="s">
        <v>137</v>
      </c>
      <c r="H4" s="243"/>
      <c r="I4" s="250" t="s">
        <v>212</v>
      </c>
      <c r="J4" s="250"/>
      <c r="K4" s="250"/>
      <c r="L4" s="251">
        <v>5</v>
      </c>
      <c r="M4" s="251"/>
      <c r="N4" s="251"/>
      <c r="O4" s="243" t="s">
        <v>138</v>
      </c>
      <c r="P4" s="243"/>
      <c r="Q4" s="243"/>
      <c r="R4" s="243" t="s">
        <v>132</v>
      </c>
      <c r="S4" s="243"/>
      <c r="T4" s="243"/>
      <c r="U4" s="243" t="s">
        <v>133</v>
      </c>
      <c r="V4" s="243"/>
      <c r="W4" s="243"/>
      <c r="X4" s="243" t="s">
        <v>141</v>
      </c>
      <c r="Y4" s="243"/>
      <c r="Z4" s="244" t="s">
        <v>349</v>
      </c>
      <c r="AA4" s="244"/>
      <c r="AB4" s="244"/>
      <c r="AC4" s="245" t="s">
        <v>346</v>
      </c>
      <c r="AD4" s="238" t="s">
        <v>347</v>
      </c>
      <c r="AE4" s="239"/>
      <c r="AF4" s="240" t="s">
        <v>348</v>
      </c>
      <c r="AG4" s="241"/>
      <c r="AH4" s="242"/>
    </row>
    <row r="5" spans="1:34" s="140" customFormat="1" ht="17.25" customHeight="1" thickBot="1">
      <c r="A5" s="248"/>
      <c r="B5" s="135" t="s">
        <v>110</v>
      </c>
      <c r="C5" s="135" t="s">
        <v>111</v>
      </c>
      <c r="D5" s="135" t="s">
        <v>112</v>
      </c>
      <c r="E5" s="135" t="s">
        <v>111</v>
      </c>
      <c r="F5" s="135" t="s">
        <v>112</v>
      </c>
      <c r="G5" s="135" t="s">
        <v>111</v>
      </c>
      <c r="H5" s="135" t="s">
        <v>112</v>
      </c>
      <c r="I5" s="135" t="s">
        <v>110</v>
      </c>
      <c r="J5" s="135" t="s">
        <v>111</v>
      </c>
      <c r="K5" s="135" t="s">
        <v>112</v>
      </c>
      <c r="L5" s="111" t="s">
        <v>228</v>
      </c>
      <c r="M5" s="111" t="s">
        <v>229</v>
      </c>
      <c r="N5" s="111" t="s">
        <v>230</v>
      </c>
      <c r="O5" s="135" t="s">
        <v>110</v>
      </c>
      <c r="P5" s="135" t="s">
        <v>111</v>
      </c>
      <c r="Q5" s="135" t="s">
        <v>112</v>
      </c>
      <c r="R5" s="135" t="s">
        <v>110</v>
      </c>
      <c r="S5" s="135" t="s">
        <v>111</v>
      </c>
      <c r="T5" s="135" t="s">
        <v>112</v>
      </c>
      <c r="U5" s="135" t="s">
        <v>110</v>
      </c>
      <c r="V5" s="135" t="s">
        <v>111</v>
      </c>
      <c r="W5" s="135" t="s">
        <v>112</v>
      </c>
      <c r="X5" s="135" t="s">
        <v>111</v>
      </c>
      <c r="Y5" s="135" t="s">
        <v>112</v>
      </c>
      <c r="Z5" s="135" t="s">
        <v>110</v>
      </c>
      <c r="AA5" s="135" t="s">
        <v>111</v>
      </c>
      <c r="AB5" s="135" t="s">
        <v>112</v>
      </c>
      <c r="AC5" s="246"/>
      <c r="AD5" s="135" t="s">
        <v>111</v>
      </c>
      <c r="AE5" s="136" t="s">
        <v>112</v>
      </c>
      <c r="AF5" s="137" t="s">
        <v>110</v>
      </c>
      <c r="AG5" s="138" t="s">
        <v>111</v>
      </c>
      <c r="AH5" s="139" t="s">
        <v>112</v>
      </c>
    </row>
    <row r="6" spans="1:34" s="134" customFormat="1" ht="17.25" customHeight="1" thickTop="1">
      <c r="A6" s="141" t="s">
        <v>113</v>
      </c>
      <c r="B6" s="142">
        <f t="shared" ref="B6:B22" si="0">SUM(C6:D6)</f>
        <v>5726</v>
      </c>
      <c r="C6" s="142">
        <f>'연령별 인구현황(김천시)'!F6</f>
        <v>2953</v>
      </c>
      <c r="D6" s="142">
        <f>'연령별 인구현황(김천시)'!G6</f>
        <v>2773</v>
      </c>
      <c r="E6" s="143">
        <f t="shared" ref="E6:F14" si="1">ROUND(C6/$B6,2)</f>
        <v>0.52</v>
      </c>
      <c r="F6" s="143">
        <f t="shared" si="1"/>
        <v>0.48</v>
      </c>
      <c r="G6" s="142"/>
      <c r="H6" s="142"/>
      <c r="I6" s="144"/>
      <c r="J6" s="144"/>
      <c r="K6" s="144"/>
      <c r="L6" s="145"/>
      <c r="M6" s="145"/>
      <c r="N6" s="145"/>
      <c r="O6" s="181">
        <f>AVERAGE(P6:Q6)</f>
        <v>4.0800000000000003E-3</v>
      </c>
      <c r="P6" s="147">
        <f>사망률추계값!D6</f>
        <v>4.2900000000000004E-3</v>
      </c>
      <c r="Q6" s="147">
        <f>사망률추계값!E6</f>
        <v>3.8700000000000002E-3</v>
      </c>
      <c r="R6" s="144"/>
      <c r="S6" s="144"/>
      <c r="T6" s="144"/>
      <c r="U6" s="144"/>
      <c r="V6" s="144"/>
      <c r="W6" s="144"/>
      <c r="X6" s="182">
        <f>사망률추계값!D35</f>
        <v>0.99956</v>
      </c>
      <c r="Y6" s="182">
        <f>사망률추계값!E35</f>
        <v>0.99965000000000004</v>
      </c>
      <c r="Z6" s="142">
        <f t="shared" ref="Z6:Z26" si="2">SUM(AA6:AB6)</f>
        <v>5574</v>
      </c>
      <c r="AA6" s="148">
        <f>ROUND(V27,0)</f>
        <v>2885</v>
      </c>
      <c r="AB6" s="148">
        <f>ROUND(W27,0)</f>
        <v>2689</v>
      </c>
      <c r="AC6" s="149">
        <f t="shared" ref="AC6:AC20" si="3">ROUND(Z6/$Z$27,3)</f>
        <v>0.04</v>
      </c>
      <c r="AD6" s="149">
        <f t="shared" ref="AD6:AE26" si="4">ROUND(AA6/$Z6,3)</f>
        <v>0.51800000000000002</v>
      </c>
      <c r="AE6" s="150">
        <f t="shared" si="4"/>
        <v>0.48199999999999998</v>
      </c>
      <c r="AF6" s="151">
        <f t="shared" ref="AF6:AF26" si="5">SUM(AG6:AH6)</f>
        <v>5574</v>
      </c>
      <c r="AG6" s="152">
        <f t="shared" ref="AG6:AH26" si="6">AA6</f>
        <v>2885</v>
      </c>
      <c r="AH6" s="153">
        <f t="shared" si="6"/>
        <v>2689</v>
      </c>
    </row>
    <row r="7" spans="1:34" s="134" customFormat="1" ht="17.25" customHeight="1">
      <c r="A7" s="154" t="s">
        <v>114</v>
      </c>
      <c r="B7" s="155">
        <f t="shared" si="0"/>
        <v>5442</v>
      </c>
      <c r="C7" s="155">
        <f>'연령별 인구현황(김천시)'!F7</f>
        <v>2868</v>
      </c>
      <c r="D7" s="155">
        <f>'연령별 인구현황(김천시)'!G7</f>
        <v>2574</v>
      </c>
      <c r="E7" s="156">
        <f t="shared" si="1"/>
        <v>0.53</v>
      </c>
      <c r="F7" s="156">
        <f t="shared" si="1"/>
        <v>0.47</v>
      </c>
      <c r="G7" s="155"/>
      <c r="H7" s="155"/>
      <c r="I7" s="157"/>
      <c r="J7" s="157"/>
      <c r="K7" s="157"/>
      <c r="L7" s="158"/>
      <c r="M7" s="158"/>
      <c r="N7" s="158"/>
      <c r="O7" s="159"/>
      <c r="P7" s="159"/>
      <c r="Q7" s="159"/>
      <c r="R7" s="157"/>
      <c r="S7" s="157"/>
      <c r="T7" s="157"/>
      <c r="U7" s="157"/>
      <c r="V7" s="157"/>
      <c r="W7" s="157"/>
      <c r="X7" s="183">
        <f>사망률추계값!D36</f>
        <v>0.99973000000000001</v>
      </c>
      <c r="Y7" s="183">
        <f>사망률추계값!E36</f>
        <v>0.99965999999999999</v>
      </c>
      <c r="Z7" s="155">
        <f t="shared" si="2"/>
        <v>5724</v>
      </c>
      <c r="AA7" s="160">
        <f t="shared" ref="AA7:AB21" si="7">ROUND(C6*X6,0)</f>
        <v>2952</v>
      </c>
      <c r="AB7" s="160">
        <f t="shared" si="7"/>
        <v>2772</v>
      </c>
      <c r="AC7" s="161">
        <f t="shared" si="3"/>
        <v>4.1000000000000002E-2</v>
      </c>
      <c r="AD7" s="161">
        <f>ROUND(AA7/$Z7,3)</f>
        <v>0.51600000000000001</v>
      </c>
      <c r="AE7" s="162">
        <f t="shared" si="4"/>
        <v>0.48399999999999999</v>
      </c>
      <c r="AF7" s="163">
        <f t="shared" si="5"/>
        <v>5724</v>
      </c>
      <c r="AG7" s="164">
        <f t="shared" si="6"/>
        <v>2952</v>
      </c>
      <c r="AH7" s="165">
        <f t="shared" si="6"/>
        <v>2772</v>
      </c>
    </row>
    <row r="8" spans="1:34" s="134" customFormat="1" ht="17.25" customHeight="1">
      <c r="A8" s="154" t="s">
        <v>115</v>
      </c>
      <c r="B8" s="155">
        <f t="shared" si="0"/>
        <v>5621</v>
      </c>
      <c r="C8" s="155">
        <f>'연령별 인구현황(김천시)'!F8</f>
        <v>2911</v>
      </c>
      <c r="D8" s="155">
        <f>'연령별 인구현황(김천시)'!G8</f>
        <v>2710</v>
      </c>
      <c r="E8" s="156">
        <f t="shared" si="1"/>
        <v>0.52</v>
      </c>
      <c r="F8" s="156">
        <f t="shared" si="1"/>
        <v>0.48</v>
      </c>
      <c r="G8" s="155"/>
      <c r="H8" s="155"/>
      <c r="I8" s="157"/>
      <c r="J8" s="157"/>
      <c r="K8" s="157"/>
      <c r="L8" s="158"/>
      <c r="M8" s="158"/>
      <c r="N8" s="158"/>
      <c r="O8" s="159"/>
      <c r="P8" s="159"/>
      <c r="Q8" s="159"/>
      <c r="R8" s="157"/>
      <c r="S8" s="157"/>
      <c r="T8" s="157"/>
      <c r="U8" s="157"/>
      <c r="V8" s="157"/>
      <c r="W8" s="157"/>
      <c r="X8" s="183">
        <f>사망률추계값!D37</f>
        <v>0.99958000000000002</v>
      </c>
      <c r="Y8" s="183">
        <f>사망률추계값!E37</f>
        <v>0.99983</v>
      </c>
      <c r="Z8" s="155">
        <f t="shared" si="2"/>
        <v>5440</v>
      </c>
      <c r="AA8" s="160">
        <f t="shared" si="7"/>
        <v>2867</v>
      </c>
      <c r="AB8" s="160">
        <f t="shared" si="7"/>
        <v>2573</v>
      </c>
      <c r="AC8" s="161">
        <f t="shared" si="3"/>
        <v>3.9E-2</v>
      </c>
      <c r="AD8" s="161">
        <f t="shared" si="4"/>
        <v>0.52700000000000002</v>
      </c>
      <c r="AE8" s="162">
        <f t="shared" si="4"/>
        <v>0.47299999999999998</v>
      </c>
      <c r="AF8" s="163">
        <f t="shared" si="5"/>
        <v>5440</v>
      </c>
      <c r="AG8" s="164">
        <f t="shared" si="6"/>
        <v>2867</v>
      </c>
      <c r="AH8" s="165">
        <f t="shared" si="6"/>
        <v>2573</v>
      </c>
    </row>
    <row r="9" spans="1:34" s="134" customFormat="1" ht="17.25" customHeight="1">
      <c r="A9" s="154" t="s">
        <v>116</v>
      </c>
      <c r="B9" s="155">
        <f t="shared" si="0"/>
        <v>8238</v>
      </c>
      <c r="C9" s="155">
        <f>'연령별 인구현황(김천시)'!F9</f>
        <v>4395</v>
      </c>
      <c r="D9" s="155">
        <f>'연령별 인구현황(김천시)'!G9</f>
        <v>3843</v>
      </c>
      <c r="E9" s="156">
        <f t="shared" si="1"/>
        <v>0.53</v>
      </c>
      <c r="F9" s="156">
        <f t="shared" si="1"/>
        <v>0.47</v>
      </c>
      <c r="G9" s="166">
        <f>'여성출산율,출생성비'!$C$19</f>
        <v>0.51760733236854795</v>
      </c>
      <c r="H9" s="166">
        <f>'여성출산율,출생성비'!$C$20</f>
        <v>0.48239266763145205</v>
      </c>
      <c r="I9" s="184">
        <f>'여성출산율,출생성비'!C6</f>
        <v>1.22</v>
      </c>
      <c r="J9" s="157">
        <f>ROUND(G9*$I9,2)</f>
        <v>0.63</v>
      </c>
      <c r="K9" s="157">
        <f>ROUND(H9*$I9,2)</f>
        <v>0.59</v>
      </c>
      <c r="L9" s="160">
        <f>SUM(M9:N9)</f>
        <v>23</v>
      </c>
      <c r="M9" s="160">
        <f>ROUND(J9*L$4*$D9/1000,0)</f>
        <v>12</v>
      </c>
      <c r="N9" s="160">
        <f>ROUND(K9*L$4*$D9/1000,0)</f>
        <v>11</v>
      </c>
      <c r="O9" s="159"/>
      <c r="P9" s="159"/>
      <c r="Q9" s="159"/>
      <c r="R9" s="160">
        <f>SUM(S9:T9)</f>
        <v>0</v>
      </c>
      <c r="S9" s="160">
        <f>ROUND(M9*P$6,0)</f>
        <v>0</v>
      </c>
      <c r="T9" s="160">
        <f>ROUND(N9*Q$6,0)</f>
        <v>0</v>
      </c>
      <c r="U9" s="160">
        <f t="shared" ref="U9:U15" si="8">SUM(V9:W9)</f>
        <v>23</v>
      </c>
      <c r="V9" s="155">
        <f t="shared" ref="V9:W15" si="9">M9-S9</f>
        <v>12</v>
      </c>
      <c r="W9" s="155">
        <f t="shared" si="9"/>
        <v>11</v>
      </c>
      <c r="X9" s="183">
        <f>사망률추계값!D38</f>
        <v>0.99880999999999998</v>
      </c>
      <c r="Y9" s="183">
        <f>사망률추계값!E38</f>
        <v>0.99941999999999998</v>
      </c>
      <c r="Z9" s="155">
        <f t="shared" si="2"/>
        <v>5620</v>
      </c>
      <c r="AA9" s="160">
        <f t="shared" si="7"/>
        <v>2910</v>
      </c>
      <c r="AB9" s="160">
        <f t="shared" si="7"/>
        <v>2710</v>
      </c>
      <c r="AC9" s="161">
        <f t="shared" si="3"/>
        <v>0.04</v>
      </c>
      <c r="AD9" s="161">
        <f t="shared" si="4"/>
        <v>0.51800000000000002</v>
      </c>
      <c r="AE9" s="162">
        <f t="shared" si="4"/>
        <v>0.48199999999999998</v>
      </c>
      <c r="AF9" s="163">
        <f t="shared" si="5"/>
        <v>5620</v>
      </c>
      <c r="AG9" s="164">
        <f t="shared" si="6"/>
        <v>2910</v>
      </c>
      <c r="AH9" s="165">
        <f t="shared" si="6"/>
        <v>2710</v>
      </c>
    </row>
    <row r="10" spans="1:34" s="134" customFormat="1" ht="17.25" customHeight="1">
      <c r="A10" s="154" t="s">
        <v>117</v>
      </c>
      <c r="B10" s="155">
        <f t="shared" si="0"/>
        <v>8782</v>
      </c>
      <c r="C10" s="155">
        <f>'연령별 인구현황(김천시)'!F10</f>
        <v>4881</v>
      </c>
      <c r="D10" s="155">
        <f>'연령별 인구현황(김천시)'!G10</f>
        <v>3901</v>
      </c>
      <c r="E10" s="156">
        <f t="shared" si="1"/>
        <v>0.56000000000000005</v>
      </c>
      <c r="F10" s="156">
        <f t="shared" si="1"/>
        <v>0.44</v>
      </c>
      <c r="G10" s="166">
        <f>'여성출산율,출생성비'!$C$19</f>
        <v>0.51760733236854795</v>
      </c>
      <c r="H10" s="166">
        <f>'여성출산율,출생성비'!$C$20</f>
        <v>0.48239266763145205</v>
      </c>
      <c r="I10" s="184">
        <f>'여성출산율,출생성비'!C7</f>
        <v>15.32</v>
      </c>
      <c r="J10" s="157">
        <f t="shared" ref="J10:K15" si="10">ROUND(G10*$I10,2)</f>
        <v>7.93</v>
      </c>
      <c r="K10" s="157">
        <f t="shared" si="10"/>
        <v>7.39</v>
      </c>
      <c r="L10" s="160">
        <f t="shared" ref="L10:L15" si="11">SUM(M10:N10)</f>
        <v>299</v>
      </c>
      <c r="M10" s="160">
        <f t="shared" ref="M10:M15" si="12">ROUND(J10*L$4*$D10/1000,0)</f>
        <v>155</v>
      </c>
      <c r="N10" s="160">
        <f t="shared" ref="N10:N15" si="13">ROUND(K10*L$4*$D10/1000,0)</f>
        <v>144</v>
      </c>
      <c r="O10" s="159"/>
      <c r="P10" s="159"/>
      <c r="Q10" s="159"/>
      <c r="R10" s="160">
        <f t="shared" ref="R10:R15" si="14">SUM(S10:T10)</f>
        <v>2</v>
      </c>
      <c r="S10" s="160">
        <f>ROUND(M10*P$6,0)</f>
        <v>1</v>
      </c>
      <c r="T10" s="160">
        <f>ROUND(N10*Q$6,0)</f>
        <v>1</v>
      </c>
      <c r="U10" s="160">
        <f>SUM(V10:W10)</f>
        <v>297</v>
      </c>
      <c r="V10" s="155">
        <f t="shared" si="9"/>
        <v>154</v>
      </c>
      <c r="W10" s="155">
        <f t="shared" si="9"/>
        <v>143</v>
      </c>
      <c r="X10" s="183">
        <f>사망률추계값!D39</f>
        <v>0.99773000000000001</v>
      </c>
      <c r="Y10" s="183">
        <f>사망률추계값!E39</f>
        <v>0.99914000000000003</v>
      </c>
      <c r="Z10" s="155">
        <f t="shared" si="2"/>
        <v>8231</v>
      </c>
      <c r="AA10" s="160">
        <f t="shared" si="7"/>
        <v>4390</v>
      </c>
      <c r="AB10" s="160">
        <f t="shared" si="7"/>
        <v>3841</v>
      </c>
      <c r="AC10" s="161">
        <f t="shared" si="3"/>
        <v>5.8000000000000003E-2</v>
      </c>
      <c r="AD10" s="161">
        <f t="shared" si="4"/>
        <v>0.53300000000000003</v>
      </c>
      <c r="AE10" s="162">
        <f t="shared" si="4"/>
        <v>0.46700000000000003</v>
      </c>
      <c r="AF10" s="163">
        <f t="shared" si="5"/>
        <v>8231</v>
      </c>
      <c r="AG10" s="164">
        <f t="shared" si="6"/>
        <v>4390</v>
      </c>
      <c r="AH10" s="165">
        <f t="shared" si="6"/>
        <v>3841</v>
      </c>
    </row>
    <row r="11" spans="1:34" s="134" customFormat="1" ht="17.25" customHeight="1">
      <c r="A11" s="154" t="s">
        <v>118</v>
      </c>
      <c r="B11" s="155">
        <f t="shared" si="0"/>
        <v>7004</v>
      </c>
      <c r="C11" s="155">
        <f>'연령별 인구현황(김천시)'!F11</f>
        <v>3912</v>
      </c>
      <c r="D11" s="155">
        <f>'연령별 인구현황(김천시)'!G11</f>
        <v>3092</v>
      </c>
      <c r="E11" s="156">
        <f t="shared" si="1"/>
        <v>0.56000000000000005</v>
      </c>
      <c r="F11" s="156">
        <f t="shared" si="1"/>
        <v>0.44</v>
      </c>
      <c r="G11" s="166">
        <f>'여성출산율,출생성비'!$C$19</f>
        <v>0.51760733236854795</v>
      </c>
      <c r="H11" s="166">
        <f>'여성출산율,출생성비'!$C$20</f>
        <v>0.48239266763145205</v>
      </c>
      <c r="I11" s="184">
        <f>'여성출산율,출생성비'!C8</f>
        <v>70.94</v>
      </c>
      <c r="J11" s="157">
        <f t="shared" si="10"/>
        <v>36.72</v>
      </c>
      <c r="K11" s="157">
        <f t="shared" si="10"/>
        <v>34.22</v>
      </c>
      <c r="L11" s="160">
        <f>SUM(M11:N11)</f>
        <v>1097</v>
      </c>
      <c r="M11" s="160">
        <f t="shared" si="12"/>
        <v>568</v>
      </c>
      <c r="N11" s="160">
        <f t="shared" si="13"/>
        <v>529</v>
      </c>
      <c r="O11" s="159"/>
      <c r="P11" s="159"/>
      <c r="Q11" s="159"/>
      <c r="R11" s="160">
        <f t="shared" si="14"/>
        <v>4</v>
      </c>
      <c r="S11" s="160">
        <f t="shared" ref="S11:T15" si="15">ROUND(M11*P$6,0)</f>
        <v>2</v>
      </c>
      <c r="T11" s="160">
        <f t="shared" si="15"/>
        <v>2</v>
      </c>
      <c r="U11" s="160">
        <f t="shared" si="8"/>
        <v>1093</v>
      </c>
      <c r="V11" s="155">
        <f t="shared" si="9"/>
        <v>566</v>
      </c>
      <c r="W11" s="155">
        <f t="shared" si="9"/>
        <v>527</v>
      </c>
      <c r="X11" s="183">
        <f>사망률추계값!D40</f>
        <v>0.99699000000000004</v>
      </c>
      <c r="Y11" s="183">
        <f>사망률추계값!E40</f>
        <v>0.99872000000000005</v>
      </c>
      <c r="Z11" s="155">
        <f t="shared" si="2"/>
        <v>8768</v>
      </c>
      <c r="AA11" s="160">
        <f t="shared" si="7"/>
        <v>4870</v>
      </c>
      <c r="AB11" s="160">
        <f t="shared" si="7"/>
        <v>3898</v>
      </c>
      <c r="AC11" s="161">
        <f t="shared" si="3"/>
        <v>6.2E-2</v>
      </c>
      <c r="AD11" s="161">
        <f t="shared" si="4"/>
        <v>0.55500000000000005</v>
      </c>
      <c r="AE11" s="162">
        <f t="shared" si="4"/>
        <v>0.44500000000000001</v>
      </c>
      <c r="AF11" s="163">
        <f t="shared" si="5"/>
        <v>8768</v>
      </c>
      <c r="AG11" s="164">
        <f t="shared" si="6"/>
        <v>4870</v>
      </c>
      <c r="AH11" s="165">
        <f t="shared" si="6"/>
        <v>3898</v>
      </c>
    </row>
    <row r="12" spans="1:34" s="134" customFormat="1" ht="17.25" customHeight="1">
      <c r="A12" s="154" t="s">
        <v>119</v>
      </c>
      <c r="B12" s="155">
        <f t="shared" si="0"/>
        <v>8319</v>
      </c>
      <c r="C12" s="155">
        <f>'연령별 인구현황(김천시)'!F12</f>
        <v>4352</v>
      </c>
      <c r="D12" s="155">
        <f>'연령별 인구현황(김천시)'!G12</f>
        <v>3967</v>
      </c>
      <c r="E12" s="156">
        <f t="shared" si="1"/>
        <v>0.52</v>
      </c>
      <c r="F12" s="156">
        <f t="shared" si="1"/>
        <v>0.48</v>
      </c>
      <c r="G12" s="166">
        <f>'여성출산율,출생성비'!$C$19</f>
        <v>0.51760733236854795</v>
      </c>
      <c r="H12" s="166">
        <f>'여성출산율,출생성비'!$C$20</f>
        <v>0.48239266763145205</v>
      </c>
      <c r="I12" s="184">
        <f>'여성출산율,출생성비'!C9</f>
        <v>126.74</v>
      </c>
      <c r="J12" s="157">
        <f t="shared" si="10"/>
        <v>65.599999999999994</v>
      </c>
      <c r="K12" s="157">
        <f t="shared" si="10"/>
        <v>61.14</v>
      </c>
      <c r="L12" s="160">
        <f t="shared" si="11"/>
        <v>2514</v>
      </c>
      <c r="M12" s="160">
        <f t="shared" si="12"/>
        <v>1301</v>
      </c>
      <c r="N12" s="160">
        <f t="shared" si="13"/>
        <v>1213</v>
      </c>
      <c r="O12" s="159"/>
      <c r="P12" s="159"/>
      <c r="Q12" s="159"/>
      <c r="R12" s="160">
        <f t="shared" si="14"/>
        <v>11</v>
      </c>
      <c r="S12" s="160">
        <f t="shared" si="15"/>
        <v>6</v>
      </c>
      <c r="T12" s="160">
        <f t="shared" si="15"/>
        <v>5</v>
      </c>
      <c r="U12" s="160">
        <f t="shared" si="8"/>
        <v>2503</v>
      </c>
      <c r="V12" s="155">
        <f t="shared" si="9"/>
        <v>1295</v>
      </c>
      <c r="W12" s="155">
        <f t="shared" si="9"/>
        <v>1208</v>
      </c>
      <c r="X12" s="183">
        <f>사망률추계값!D41</f>
        <v>0.99568000000000001</v>
      </c>
      <c r="Y12" s="183">
        <f>사망률추계값!E41</f>
        <v>0.99780000000000002</v>
      </c>
      <c r="Z12" s="155">
        <f t="shared" si="2"/>
        <v>6988</v>
      </c>
      <c r="AA12" s="160">
        <f t="shared" si="7"/>
        <v>3900</v>
      </c>
      <c r="AB12" s="160">
        <f t="shared" si="7"/>
        <v>3088</v>
      </c>
      <c r="AC12" s="161">
        <f t="shared" si="3"/>
        <v>0.05</v>
      </c>
      <c r="AD12" s="161">
        <f t="shared" si="4"/>
        <v>0.55800000000000005</v>
      </c>
      <c r="AE12" s="162">
        <f t="shared" si="4"/>
        <v>0.442</v>
      </c>
      <c r="AF12" s="163">
        <f t="shared" si="5"/>
        <v>6988</v>
      </c>
      <c r="AG12" s="164">
        <f t="shared" si="6"/>
        <v>3900</v>
      </c>
      <c r="AH12" s="165">
        <f t="shared" si="6"/>
        <v>3088</v>
      </c>
    </row>
    <row r="13" spans="1:34" s="134" customFormat="1" ht="17.25" customHeight="1">
      <c r="A13" s="154" t="s">
        <v>120</v>
      </c>
      <c r="B13" s="155">
        <f t="shared" si="0"/>
        <v>8772</v>
      </c>
      <c r="C13" s="155">
        <f>'연령별 인구현황(김천시)'!F13</f>
        <v>4707</v>
      </c>
      <c r="D13" s="155">
        <f>'연령별 인구현황(김천시)'!G13</f>
        <v>4065</v>
      </c>
      <c r="E13" s="156">
        <f t="shared" si="1"/>
        <v>0.54</v>
      </c>
      <c r="F13" s="156">
        <f t="shared" si="1"/>
        <v>0.46</v>
      </c>
      <c r="G13" s="166">
        <f>'여성출산율,출생성비'!$C$19</f>
        <v>0.51760733236854795</v>
      </c>
      <c r="H13" s="166">
        <f>'여성출산율,출생성비'!$C$20</f>
        <v>0.48239266763145205</v>
      </c>
      <c r="I13" s="184">
        <f>'여성출산율,출생성비'!C10</f>
        <v>66.36</v>
      </c>
      <c r="J13" s="157">
        <f t="shared" si="10"/>
        <v>34.35</v>
      </c>
      <c r="K13" s="157">
        <f t="shared" si="10"/>
        <v>32.01</v>
      </c>
      <c r="L13" s="160">
        <f t="shared" si="11"/>
        <v>1349</v>
      </c>
      <c r="M13" s="160">
        <f t="shared" si="12"/>
        <v>698</v>
      </c>
      <c r="N13" s="160">
        <f t="shared" si="13"/>
        <v>651</v>
      </c>
      <c r="O13" s="159"/>
      <c r="P13" s="159"/>
      <c r="Q13" s="159"/>
      <c r="R13" s="160">
        <f t="shared" si="14"/>
        <v>6</v>
      </c>
      <c r="S13" s="160">
        <f t="shared" si="15"/>
        <v>3</v>
      </c>
      <c r="T13" s="160">
        <f t="shared" si="15"/>
        <v>3</v>
      </c>
      <c r="U13" s="160">
        <f t="shared" si="8"/>
        <v>1343</v>
      </c>
      <c r="V13" s="155">
        <f t="shared" si="9"/>
        <v>695</v>
      </c>
      <c r="W13" s="155">
        <f t="shared" si="9"/>
        <v>648</v>
      </c>
      <c r="X13" s="183">
        <f>사망률추계값!D42</f>
        <v>0.99451000000000001</v>
      </c>
      <c r="Y13" s="183">
        <f>사망률추계값!E42</f>
        <v>0.99677000000000004</v>
      </c>
      <c r="Z13" s="155">
        <f t="shared" si="2"/>
        <v>8291</v>
      </c>
      <c r="AA13" s="160">
        <f t="shared" si="7"/>
        <v>4333</v>
      </c>
      <c r="AB13" s="160">
        <f t="shared" si="7"/>
        <v>3958</v>
      </c>
      <c r="AC13" s="161">
        <f t="shared" si="3"/>
        <v>5.8999999999999997E-2</v>
      </c>
      <c r="AD13" s="161">
        <f t="shared" si="4"/>
        <v>0.52300000000000002</v>
      </c>
      <c r="AE13" s="162">
        <f t="shared" si="4"/>
        <v>0.47699999999999998</v>
      </c>
      <c r="AF13" s="163">
        <f t="shared" si="5"/>
        <v>8291</v>
      </c>
      <c r="AG13" s="164">
        <f t="shared" si="6"/>
        <v>4333</v>
      </c>
      <c r="AH13" s="165">
        <f t="shared" si="6"/>
        <v>3958</v>
      </c>
    </row>
    <row r="14" spans="1:34" s="134" customFormat="1" ht="17.25" customHeight="1">
      <c r="A14" s="154" t="s">
        <v>121</v>
      </c>
      <c r="B14" s="155">
        <f t="shared" si="0"/>
        <v>9845</v>
      </c>
      <c r="C14" s="155">
        <f>'연령별 인구현황(김천시)'!F14</f>
        <v>5217</v>
      </c>
      <c r="D14" s="155">
        <f>'연령별 인구현황(김천시)'!G14</f>
        <v>4628</v>
      </c>
      <c r="E14" s="156">
        <f t="shared" si="1"/>
        <v>0.53</v>
      </c>
      <c r="F14" s="156">
        <f t="shared" si="1"/>
        <v>0.47</v>
      </c>
      <c r="G14" s="166">
        <f>'여성출산율,출생성비'!$C$19</f>
        <v>0.51760733236854795</v>
      </c>
      <c r="H14" s="166">
        <f>'여성출산율,출생성비'!$C$20</f>
        <v>0.48239266763145205</v>
      </c>
      <c r="I14" s="184">
        <f>'여성출산율,출생성비'!C11</f>
        <v>12.48</v>
      </c>
      <c r="J14" s="157">
        <f t="shared" si="10"/>
        <v>6.46</v>
      </c>
      <c r="K14" s="157">
        <f t="shared" si="10"/>
        <v>6.02</v>
      </c>
      <c r="L14" s="160">
        <f t="shared" si="11"/>
        <v>288</v>
      </c>
      <c r="M14" s="160">
        <f t="shared" si="12"/>
        <v>149</v>
      </c>
      <c r="N14" s="160">
        <f t="shared" si="13"/>
        <v>139</v>
      </c>
      <c r="O14" s="159"/>
      <c r="P14" s="159"/>
      <c r="Q14" s="159"/>
      <c r="R14" s="160">
        <f t="shared" si="14"/>
        <v>2</v>
      </c>
      <c r="S14" s="160">
        <f t="shared" si="15"/>
        <v>1</v>
      </c>
      <c r="T14" s="160">
        <f t="shared" si="15"/>
        <v>1</v>
      </c>
      <c r="U14" s="160">
        <f t="shared" si="8"/>
        <v>286</v>
      </c>
      <c r="V14" s="155">
        <f t="shared" si="9"/>
        <v>148</v>
      </c>
      <c r="W14" s="155">
        <f t="shared" si="9"/>
        <v>138</v>
      </c>
      <c r="X14" s="183">
        <f>사망률추계값!D43</f>
        <v>0.99236999999999997</v>
      </c>
      <c r="Y14" s="183">
        <f>사망률추계값!E43</f>
        <v>0.99585999999999997</v>
      </c>
      <c r="Z14" s="155">
        <f t="shared" si="2"/>
        <v>8733</v>
      </c>
      <c r="AA14" s="160">
        <f t="shared" si="7"/>
        <v>4681</v>
      </c>
      <c r="AB14" s="160">
        <f t="shared" si="7"/>
        <v>4052</v>
      </c>
      <c r="AC14" s="161">
        <f t="shared" si="3"/>
        <v>6.2E-2</v>
      </c>
      <c r="AD14" s="161">
        <f t="shared" si="4"/>
        <v>0.53600000000000003</v>
      </c>
      <c r="AE14" s="162">
        <f t="shared" si="4"/>
        <v>0.46400000000000002</v>
      </c>
      <c r="AF14" s="163">
        <f t="shared" si="5"/>
        <v>8733</v>
      </c>
      <c r="AG14" s="164">
        <f t="shared" si="6"/>
        <v>4681</v>
      </c>
      <c r="AH14" s="165">
        <f t="shared" si="6"/>
        <v>4052</v>
      </c>
    </row>
    <row r="15" spans="1:34" s="134" customFormat="1" ht="17.25" customHeight="1">
      <c r="A15" s="154" t="s">
        <v>122</v>
      </c>
      <c r="B15" s="155">
        <f t="shared" si="0"/>
        <v>11274</v>
      </c>
      <c r="C15" s="155">
        <f>'연령별 인구현황(김천시)'!F15</f>
        <v>5923</v>
      </c>
      <c r="D15" s="155">
        <f>'연령별 인구현황(김천시)'!G15</f>
        <v>5351</v>
      </c>
      <c r="E15" s="156">
        <f t="shared" ref="E15:E26" si="16">ROUND(C15/$B15,2)</f>
        <v>0.53</v>
      </c>
      <c r="F15" s="156">
        <f t="shared" ref="F15:F26" si="17">ROUND(D15/$B15,2)</f>
        <v>0.47</v>
      </c>
      <c r="G15" s="166">
        <f>'여성출산율,출생성비'!$C$19</f>
        <v>0.51760733236854795</v>
      </c>
      <c r="H15" s="166">
        <f>'여성출산율,출생성비'!$C$20</f>
        <v>0.48239266763145205</v>
      </c>
      <c r="I15" s="184">
        <f>'여성출산율,출생성비'!C12</f>
        <v>1.06</v>
      </c>
      <c r="J15" s="157">
        <f t="shared" si="10"/>
        <v>0.55000000000000004</v>
      </c>
      <c r="K15" s="157">
        <f t="shared" si="10"/>
        <v>0.51</v>
      </c>
      <c r="L15" s="160">
        <f t="shared" si="11"/>
        <v>29</v>
      </c>
      <c r="M15" s="160">
        <f t="shared" si="12"/>
        <v>15</v>
      </c>
      <c r="N15" s="160">
        <f t="shared" si="13"/>
        <v>14</v>
      </c>
      <c r="O15" s="159"/>
      <c r="P15" s="159"/>
      <c r="Q15" s="159"/>
      <c r="R15" s="160">
        <f t="shared" si="14"/>
        <v>0</v>
      </c>
      <c r="S15" s="160">
        <f t="shared" si="15"/>
        <v>0</v>
      </c>
      <c r="T15" s="160">
        <f t="shared" si="15"/>
        <v>0</v>
      </c>
      <c r="U15" s="160">
        <f t="shared" si="8"/>
        <v>29</v>
      </c>
      <c r="V15" s="155">
        <f t="shared" si="9"/>
        <v>15</v>
      </c>
      <c r="W15" s="155">
        <f t="shared" si="9"/>
        <v>14</v>
      </c>
      <c r="X15" s="183">
        <f>사망률추계값!D44</f>
        <v>0.98548999999999998</v>
      </c>
      <c r="Y15" s="183">
        <f>사망률추계값!E44</f>
        <v>0.99416000000000004</v>
      </c>
      <c r="Z15" s="155">
        <f t="shared" si="2"/>
        <v>9786</v>
      </c>
      <c r="AA15" s="160">
        <f t="shared" si="7"/>
        <v>5177</v>
      </c>
      <c r="AB15" s="160">
        <f t="shared" si="7"/>
        <v>4609</v>
      </c>
      <c r="AC15" s="161">
        <f t="shared" si="3"/>
        <v>7.0000000000000007E-2</v>
      </c>
      <c r="AD15" s="161">
        <f t="shared" si="4"/>
        <v>0.52900000000000003</v>
      </c>
      <c r="AE15" s="162">
        <f t="shared" si="4"/>
        <v>0.47099999999999997</v>
      </c>
      <c r="AF15" s="163">
        <f t="shared" si="5"/>
        <v>9786</v>
      </c>
      <c r="AG15" s="164">
        <f t="shared" si="6"/>
        <v>5177</v>
      </c>
      <c r="AH15" s="165">
        <f t="shared" si="6"/>
        <v>4609</v>
      </c>
    </row>
    <row r="16" spans="1:34" s="134" customFormat="1" ht="17.25" customHeight="1">
      <c r="A16" s="154" t="s">
        <v>123</v>
      </c>
      <c r="B16" s="155">
        <f t="shared" si="0"/>
        <v>11702</v>
      </c>
      <c r="C16" s="155">
        <f>'연령별 인구현황(김천시)'!F16</f>
        <v>6164</v>
      </c>
      <c r="D16" s="155">
        <f>'연령별 인구현황(김천시)'!G16</f>
        <v>5538</v>
      </c>
      <c r="E16" s="156">
        <f t="shared" si="16"/>
        <v>0.53</v>
      </c>
      <c r="F16" s="156">
        <f t="shared" si="17"/>
        <v>0.47</v>
      </c>
      <c r="G16" s="167"/>
      <c r="H16" s="155"/>
      <c r="I16" s="157"/>
      <c r="J16" s="157"/>
      <c r="K16" s="157"/>
      <c r="L16" s="157"/>
      <c r="M16" s="157"/>
      <c r="N16" s="157"/>
      <c r="O16" s="159"/>
      <c r="P16" s="159"/>
      <c r="Q16" s="159"/>
      <c r="R16" s="157"/>
      <c r="S16" s="157"/>
      <c r="T16" s="157"/>
      <c r="U16" s="157"/>
      <c r="V16" s="157"/>
      <c r="W16" s="157"/>
      <c r="X16" s="183">
        <f>사망률추계값!D45</f>
        <v>0.9778</v>
      </c>
      <c r="Y16" s="183">
        <f>사망률추계값!E45</f>
        <v>0.99229000000000001</v>
      </c>
      <c r="Z16" s="155">
        <f t="shared" si="2"/>
        <v>11157</v>
      </c>
      <c r="AA16" s="160">
        <f t="shared" si="7"/>
        <v>5837</v>
      </c>
      <c r="AB16" s="160">
        <f t="shared" si="7"/>
        <v>5320</v>
      </c>
      <c r="AC16" s="161">
        <f t="shared" si="3"/>
        <v>7.9000000000000001E-2</v>
      </c>
      <c r="AD16" s="161">
        <f t="shared" si="4"/>
        <v>0.52300000000000002</v>
      </c>
      <c r="AE16" s="162">
        <f t="shared" si="4"/>
        <v>0.47699999999999998</v>
      </c>
      <c r="AF16" s="163">
        <f t="shared" si="5"/>
        <v>11157</v>
      </c>
      <c r="AG16" s="164">
        <f t="shared" si="6"/>
        <v>5837</v>
      </c>
      <c r="AH16" s="165">
        <f t="shared" si="6"/>
        <v>5320</v>
      </c>
    </row>
    <row r="17" spans="1:34" s="134" customFormat="1" ht="17.25" customHeight="1">
      <c r="A17" s="154" t="s">
        <v>124</v>
      </c>
      <c r="B17" s="155">
        <f t="shared" si="0"/>
        <v>11890</v>
      </c>
      <c r="C17" s="155">
        <f>'연령별 인구현황(김천시)'!F17</f>
        <v>5985</v>
      </c>
      <c r="D17" s="155">
        <f>'연령별 인구현황(김천시)'!G17</f>
        <v>5905</v>
      </c>
      <c r="E17" s="156">
        <f t="shared" si="16"/>
        <v>0.5</v>
      </c>
      <c r="F17" s="156">
        <f t="shared" si="17"/>
        <v>0.5</v>
      </c>
      <c r="G17" s="155"/>
      <c r="H17" s="155"/>
      <c r="I17" s="157"/>
      <c r="J17" s="157"/>
      <c r="K17" s="157"/>
      <c r="L17" s="157"/>
      <c r="M17" s="157"/>
      <c r="N17" s="157"/>
      <c r="O17" s="159"/>
      <c r="P17" s="159"/>
      <c r="Q17" s="159"/>
      <c r="R17" s="157"/>
      <c r="S17" s="157"/>
      <c r="T17" s="157"/>
      <c r="U17" s="157"/>
      <c r="V17" s="157"/>
      <c r="W17" s="157"/>
      <c r="X17" s="183">
        <f>사망률추계값!D46</f>
        <v>0.97065999999999997</v>
      </c>
      <c r="Y17" s="183">
        <f>사망률추계값!E46</f>
        <v>0.98946999999999996</v>
      </c>
      <c r="Z17" s="155">
        <f t="shared" si="2"/>
        <v>11522</v>
      </c>
      <c r="AA17" s="160">
        <f t="shared" si="7"/>
        <v>6027</v>
      </c>
      <c r="AB17" s="160">
        <f t="shared" si="7"/>
        <v>5495</v>
      </c>
      <c r="AC17" s="161">
        <f t="shared" si="3"/>
        <v>8.2000000000000003E-2</v>
      </c>
      <c r="AD17" s="161">
        <f t="shared" si="4"/>
        <v>0.52300000000000002</v>
      </c>
      <c r="AE17" s="162">
        <f t="shared" si="4"/>
        <v>0.47699999999999998</v>
      </c>
      <c r="AF17" s="163">
        <f t="shared" si="5"/>
        <v>11522</v>
      </c>
      <c r="AG17" s="164">
        <f t="shared" si="6"/>
        <v>6027</v>
      </c>
      <c r="AH17" s="165">
        <f t="shared" si="6"/>
        <v>5495</v>
      </c>
    </row>
    <row r="18" spans="1:34" s="134" customFormat="1" ht="17.25" customHeight="1">
      <c r="A18" s="154" t="s">
        <v>125</v>
      </c>
      <c r="B18" s="155">
        <f t="shared" si="0"/>
        <v>9678</v>
      </c>
      <c r="C18" s="155">
        <f>'연령별 인구현황(김천시)'!F18</f>
        <v>4650</v>
      </c>
      <c r="D18" s="155">
        <f>'연령별 인구현황(김천시)'!G18</f>
        <v>5028</v>
      </c>
      <c r="E18" s="156">
        <f t="shared" si="16"/>
        <v>0.48</v>
      </c>
      <c r="F18" s="156">
        <f t="shared" si="17"/>
        <v>0.52</v>
      </c>
      <c r="G18" s="155"/>
      <c r="H18" s="155"/>
      <c r="I18" s="157"/>
      <c r="J18" s="157"/>
      <c r="K18" s="157"/>
      <c r="L18" s="157"/>
      <c r="M18" s="157"/>
      <c r="N18" s="157"/>
      <c r="O18" s="159"/>
      <c r="P18" s="159"/>
      <c r="Q18" s="159"/>
      <c r="R18" s="157"/>
      <c r="S18" s="157"/>
      <c r="T18" s="157"/>
      <c r="U18" s="157"/>
      <c r="V18" s="157"/>
      <c r="W18" s="157"/>
      <c r="X18" s="183">
        <f>사망률추계값!D47</f>
        <v>0.95740000000000003</v>
      </c>
      <c r="Y18" s="183">
        <f>사망률추계값!E47</f>
        <v>0.98531999999999997</v>
      </c>
      <c r="Z18" s="155">
        <f t="shared" si="2"/>
        <v>11652</v>
      </c>
      <c r="AA18" s="160">
        <f t="shared" si="7"/>
        <v>5809</v>
      </c>
      <c r="AB18" s="160">
        <f t="shared" si="7"/>
        <v>5843</v>
      </c>
      <c r="AC18" s="161">
        <f t="shared" si="3"/>
        <v>8.3000000000000004E-2</v>
      </c>
      <c r="AD18" s="161">
        <f t="shared" si="4"/>
        <v>0.499</v>
      </c>
      <c r="AE18" s="162">
        <f t="shared" si="4"/>
        <v>0.501</v>
      </c>
      <c r="AF18" s="163">
        <f t="shared" si="5"/>
        <v>11652</v>
      </c>
      <c r="AG18" s="164">
        <f t="shared" si="6"/>
        <v>5809</v>
      </c>
      <c r="AH18" s="165">
        <f t="shared" si="6"/>
        <v>5843</v>
      </c>
    </row>
    <row r="19" spans="1:34" s="134" customFormat="1" ht="17.25" customHeight="1">
      <c r="A19" s="154" t="s">
        <v>126</v>
      </c>
      <c r="B19" s="155">
        <f t="shared" si="0"/>
        <v>7644</v>
      </c>
      <c r="C19" s="155">
        <f>'연령별 인구현황(김천시)'!F19</f>
        <v>3667</v>
      </c>
      <c r="D19" s="155">
        <f>'연령별 인구현황(김천시)'!G19</f>
        <v>3977</v>
      </c>
      <c r="E19" s="156">
        <f t="shared" si="16"/>
        <v>0.48</v>
      </c>
      <c r="F19" s="156">
        <f t="shared" si="17"/>
        <v>0.52</v>
      </c>
      <c r="G19" s="155"/>
      <c r="H19" s="155"/>
      <c r="I19" s="157"/>
      <c r="J19" s="157"/>
      <c r="K19" s="157"/>
      <c r="L19" s="157"/>
      <c r="M19" s="157"/>
      <c r="N19" s="157"/>
      <c r="O19" s="159"/>
      <c r="P19" s="159"/>
      <c r="Q19" s="159"/>
      <c r="R19" s="157"/>
      <c r="S19" s="157"/>
      <c r="T19" s="157"/>
      <c r="U19" s="157"/>
      <c r="V19" s="157"/>
      <c r="W19" s="157"/>
      <c r="X19" s="183">
        <f>사망률추계값!D48</f>
        <v>0.93389</v>
      </c>
      <c r="Y19" s="183">
        <f>사망률추계값!E48</f>
        <v>0.97379000000000004</v>
      </c>
      <c r="Z19" s="155">
        <f t="shared" si="2"/>
        <v>9406</v>
      </c>
      <c r="AA19" s="160">
        <f t="shared" si="7"/>
        <v>4452</v>
      </c>
      <c r="AB19" s="160">
        <f t="shared" si="7"/>
        <v>4954</v>
      </c>
      <c r="AC19" s="161">
        <f t="shared" si="3"/>
        <v>6.7000000000000004E-2</v>
      </c>
      <c r="AD19" s="161">
        <f t="shared" si="4"/>
        <v>0.47299999999999998</v>
      </c>
      <c r="AE19" s="162">
        <f t="shared" si="4"/>
        <v>0.52700000000000002</v>
      </c>
      <c r="AF19" s="163">
        <f t="shared" si="5"/>
        <v>9406</v>
      </c>
      <c r="AG19" s="164">
        <f t="shared" si="6"/>
        <v>4452</v>
      </c>
      <c r="AH19" s="165">
        <f t="shared" si="6"/>
        <v>4954</v>
      </c>
    </row>
    <row r="20" spans="1:34" s="134" customFormat="1" ht="17.25" customHeight="1">
      <c r="A20" s="154" t="s">
        <v>127</v>
      </c>
      <c r="B20" s="155">
        <f t="shared" si="0"/>
        <v>6702</v>
      </c>
      <c r="C20" s="155">
        <f>'연령별 인구현황(김천시)'!F20</f>
        <v>2776</v>
      </c>
      <c r="D20" s="155">
        <f>'연령별 인구현황(김천시)'!G20</f>
        <v>3926</v>
      </c>
      <c r="E20" s="156">
        <f t="shared" si="16"/>
        <v>0.41</v>
      </c>
      <c r="F20" s="156">
        <f t="shared" si="17"/>
        <v>0.59</v>
      </c>
      <c r="G20" s="155"/>
      <c r="H20" s="155"/>
      <c r="I20" s="157"/>
      <c r="J20" s="157"/>
      <c r="K20" s="157"/>
      <c r="L20" s="157"/>
      <c r="M20" s="157"/>
      <c r="N20" s="157"/>
      <c r="O20" s="159"/>
      <c r="P20" s="159"/>
      <c r="Q20" s="159"/>
      <c r="R20" s="157"/>
      <c r="S20" s="157"/>
      <c r="T20" s="157"/>
      <c r="U20" s="157"/>
      <c r="V20" s="157"/>
      <c r="W20" s="157"/>
      <c r="X20" s="183">
        <f>사망률추계값!D49</f>
        <v>0.88344999999999996</v>
      </c>
      <c r="Y20" s="183">
        <f>사망률추계값!E49</f>
        <v>0.94918999999999998</v>
      </c>
      <c r="Z20" s="155">
        <f t="shared" si="2"/>
        <v>7298</v>
      </c>
      <c r="AA20" s="160">
        <f t="shared" si="7"/>
        <v>3425</v>
      </c>
      <c r="AB20" s="160">
        <f t="shared" si="7"/>
        <v>3873</v>
      </c>
      <c r="AC20" s="161">
        <f t="shared" si="3"/>
        <v>5.1999999999999998E-2</v>
      </c>
      <c r="AD20" s="161">
        <f t="shared" si="4"/>
        <v>0.46899999999999997</v>
      </c>
      <c r="AE20" s="162">
        <f t="shared" si="4"/>
        <v>0.53100000000000003</v>
      </c>
      <c r="AF20" s="163">
        <f t="shared" si="5"/>
        <v>7298</v>
      </c>
      <c r="AG20" s="164">
        <f t="shared" si="6"/>
        <v>3425</v>
      </c>
      <c r="AH20" s="165">
        <f t="shared" si="6"/>
        <v>3873</v>
      </c>
    </row>
    <row r="21" spans="1:34" s="134" customFormat="1" ht="17.25" customHeight="1">
      <c r="A21" s="154" t="s">
        <v>128</v>
      </c>
      <c r="B21" s="155">
        <f t="shared" si="0"/>
        <v>6454</v>
      </c>
      <c r="C21" s="155">
        <f>'연령별 인구현황(김천시)'!F21</f>
        <v>2454</v>
      </c>
      <c r="D21" s="155">
        <f>'연령별 인구현황(김천시)'!G21</f>
        <v>4000</v>
      </c>
      <c r="E21" s="156">
        <f t="shared" si="16"/>
        <v>0.38</v>
      </c>
      <c r="F21" s="156">
        <f t="shared" si="17"/>
        <v>0.62</v>
      </c>
      <c r="G21" s="155"/>
      <c r="H21" s="155"/>
      <c r="I21" s="157"/>
      <c r="J21" s="157"/>
      <c r="K21" s="157"/>
      <c r="L21" s="157"/>
      <c r="M21" s="157"/>
      <c r="N21" s="157"/>
      <c r="O21" s="159"/>
      <c r="P21" s="159"/>
      <c r="Q21" s="159"/>
      <c r="R21" s="157"/>
      <c r="S21" s="157"/>
      <c r="T21" s="157"/>
      <c r="U21" s="157"/>
      <c r="V21" s="157"/>
      <c r="W21" s="157"/>
      <c r="X21" s="183">
        <f>사망률추계값!D50</f>
        <v>0.80052000000000001</v>
      </c>
      <c r="Y21" s="183">
        <f>사망률추계값!E50</f>
        <v>0.90263000000000004</v>
      </c>
      <c r="Z21" s="155">
        <f t="shared" si="2"/>
        <v>6179</v>
      </c>
      <c r="AA21" s="160">
        <f t="shared" si="7"/>
        <v>2452</v>
      </c>
      <c r="AB21" s="160">
        <f t="shared" si="7"/>
        <v>3727</v>
      </c>
      <c r="AC21" s="161">
        <f t="shared" ref="AC21:AC26" si="18">ROUND(Z21/$Z$27,3)</f>
        <v>4.3999999999999997E-2</v>
      </c>
      <c r="AD21" s="161">
        <f t="shared" si="4"/>
        <v>0.39700000000000002</v>
      </c>
      <c r="AE21" s="162">
        <f t="shared" si="4"/>
        <v>0.60299999999999998</v>
      </c>
      <c r="AF21" s="163">
        <f t="shared" si="5"/>
        <v>6179</v>
      </c>
      <c r="AG21" s="164">
        <f t="shared" si="6"/>
        <v>2452</v>
      </c>
      <c r="AH21" s="165">
        <f t="shared" si="6"/>
        <v>3727</v>
      </c>
    </row>
    <row r="22" spans="1:34" s="134" customFormat="1" ht="17.25" customHeight="1">
      <c r="A22" s="154" t="s">
        <v>129</v>
      </c>
      <c r="B22" s="155">
        <f t="shared" si="0"/>
        <v>4278</v>
      </c>
      <c r="C22" s="155">
        <f>'연령별 인구현황(김천시)'!F22</f>
        <v>1479</v>
      </c>
      <c r="D22" s="155">
        <f>'연령별 인구현황(김천시)'!G22</f>
        <v>2799</v>
      </c>
      <c r="E22" s="156">
        <f t="shared" si="16"/>
        <v>0.35</v>
      </c>
      <c r="F22" s="156">
        <f t="shared" si="17"/>
        <v>0.65</v>
      </c>
      <c r="G22" s="155"/>
      <c r="H22" s="155"/>
      <c r="I22" s="157"/>
      <c r="J22" s="157"/>
      <c r="K22" s="157"/>
      <c r="L22" s="157"/>
      <c r="M22" s="157"/>
      <c r="N22" s="157"/>
      <c r="O22" s="159"/>
      <c r="P22" s="159"/>
      <c r="Q22" s="159"/>
      <c r="R22" s="157"/>
      <c r="S22" s="157"/>
      <c r="T22" s="157"/>
      <c r="U22" s="157"/>
      <c r="V22" s="157"/>
      <c r="W22" s="157"/>
      <c r="X22" s="183">
        <f>사망률추계값!D51</f>
        <v>0.67274999999999996</v>
      </c>
      <c r="Y22" s="183">
        <f>사망률추계값!E51</f>
        <v>0.81877</v>
      </c>
      <c r="Z22" s="155">
        <f t="shared" si="2"/>
        <v>5575</v>
      </c>
      <c r="AA22" s="160">
        <f t="shared" ref="AA22:AB25" si="19">ROUND(C21*X21,0)</f>
        <v>1964</v>
      </c>
      <c r="AB22" s="160">
        <f t="shared" si="19"/>
        <v>3611</v>
      </c>
      <c r="AC22" s="161">
        <f t="shared" si="18"/>
        <v>0.04</v>
      </c>
      <c r="AD22" s="161">
        <f t="shared" si="4"/>
        <v>0.35199999999999998</v>
      </c>
      <c r="AE22" s="162">
        <f t="shared" si="4"/>
        <v>0.64800000000000002</v>
      </c>
      <c r="AF22" s="163">
        <f t="shared" si="5"/>
        <v>5575</v>
      </c>
      <c r="AG22" s="164">
        <f t="shared" si="6"/>
        <v>1964</v>
      </c>
      <c r="AH22" s="165">
        <f t="shared" si="6"/>
        <v>3611</v>
      </c>
    </row>
    <row r="23" spans="1:34" s="134" customFormat="1" ht="17.25" customHeight="1">
      <c r="A23" s="154" t="s">
        <v>151</v>
      </c>
      <c r="B23" s="155">
        <f>SUM(C23:D23)</f>
        <v>1981</v>
      </c>
      <c r="C23" s="155">
        <f>'연령별 인구현황(김천시)'!F23</f>
        <v>548</v>
      </c>
      <c r="D23" s="155">
        <f>'연령별 인구현황(김천시)'!G23</f>
        <v>1433</v>
      </c>
      <c r="E23" s="156">
        <f t="shared" si="16"/>
        <v>0.28000000000000003</v>
      </c>
      <c r="F23" s="156">
        <f t="shared" si="17"/>
        <v>0.72</v>
      </c>
      <c r="G23" s="155"/>
      <c r="H23" s="155"/>
      <c r="I23" s="157"/>
      <c r="J23" s="157"/>
      <c r="K23" s="157"/>
      <c r="L23" s="157"/>
      <c r="M23" s="157"/>
      <c r="N23" s="157"/>
      <c r="O23" s="159"/>
      <c r="P23" s="159"/>
      <c r="Q23" s="159"/>
      <c r="R23" s="157"/>
      <c r="S23" s="157"/>
      <c r="T23" s="157"/>
      <c r="U23" s="157"/>
      <c r="V23" s="157"/>
      <c r="W23" s="157"/>
      <c r="X23" s="183">
        <f>사망률추계값!D52</f>
        <v>0.49843000000000004</v>
      </c>
      <c r="Y23" s="183">
        <f>사망률추계값!E52</f>
        <v>0.67959999999999998</v>
      </c>
      <c r="Z23" s="155">
        <f t="shared" si="2"/>
        <v>3287</v>
      </c>
      <c r="AA23" s="160">
        <f t="shared" si="19"/>
        <v>995</v>
      </c>
      <c r="AB23" s="160">
        <f t="shared" si="19"/>
        <v>2292</v>
      </c>
      <c r="AC23" s="161">
        <f t="shared" si="18"/>
        <v>2.3E-2</v>
      </c>
      <c r="AD23" s="161">
        <f t="shared" si="4"/>
        <v>0.30299999999999999</v>
      </c>
      <c r="AE23" s="162">
        <f t="shared" si="4"/>
        <v>0.69699999999999995</v>
      </c>
      <c r="AF23" s="163">
        <f t="shared" si="5"/>
        <v>3287</v>
      </c>
      <c r="AG23" s="164">
        <f t="shared" si="6"/>
        <v>995</v>
      </c>
      <c r="AH23" s="165">
        <f t="shared" si="6"/>
        <v>2292</v>
      </c>
    </row>
    <row r="24" spans="1:34" s="134" customFormat="1" ht="17.25" customHeight="1">
      <c r="A24" s="154" t="s">
        <v>152</v>
      </c>
      <c r="B24" s="155">
        <f>SUM(C24:D24)</f>
        <v>598</v>
      </c>
      <c r="C24" s="155">
        <f>'연령별 인구현황(김천시)'!F24</f>
        <v>134</v>
      </c>
      <c r="D24" s="155">
        <f>'연령별 인구현황(김천시)'!G24</f>
        <v>464</v>
      </c>
      <c r="E24" s="156">
        <f t="shared" si="16"/>
        <v>0.22</v>
      </c>
      <c r="F24" s="156">
        <f t="shared" si="17"/>
        <v>0.78</v>
      </c>
      <c r="G24" s="155"/>
      <c r="H24" s="155"/>
      <c r="I24" s="157"/>
      <c r="J24" s="157"/>
      <c r="K24" s="157"/>
      <c r="L24" s="157"/>
      <c r="M24" s="157"/>
      <c r="N24" s="157"/>
      <c r="O24" s="159"/>
      <c r="P24" s="159"/>
      <c r="Q24" s="159"/>
      <c r="R24" s="157"/>
      <c r="S24" s="157"/>
      <c r="T24" s="157"/>
      <c r="U24" s="157"/>
      <c r="V24" s="157"/>
      <c r="W24" s="157"/>
      <c r="X24" s="183">
        <f>사망률추계값!D53</f>
        <v>0.30247000000000002</v>
      </c>
      <c r="Y24" s="183">
        <f>사망률추계값!E53</f>
        <v>0.48084000000000005</v>
      </c>
      <c r="Z24" s="155">
        <f t="shared" si="2"/>
        <v>1247</v>
      </c>
      <c r="AA24" s="160">
        <f t="shared" si="19"/>
        <v>273</v>
      </c>
      <c r="AB24" s="160">
        <f t="shared" si="19"/>
        <v>974</v>
      </c>
      <c r="AC24" s="161">
        <f t="shared" si="18"/>
        <v>8.9999999999999993E-3</v>
      </c>
      <c r="AD24" s="161">
        <f t="shared" si="4"/>
        <v>0.219</v>
      </c>
      <c r="AE24" s="162">
        <f t="shared" si="4"/>
        <v>0.78100000000000003</v>
      </c>
      <c r="AF24" s="163">
        <f t="shared" si="5"/>
        <v>1247</v>
      </c>
      <c r="AG24" s="164">
        <f t="shared" si="6"/>
        <v>273</v>
      </c>
      <c r="AH24" s="165">
        <f t="shared" si="6"/>
        <v>974</v>
      </c>
    </row>
    <row r="25" spans="1:34" s="134" customFormat="1" ht="17.25" customHeight="1">
      <c r="A25" s="154" t="s">
        <v>153</v>
      </c>
      <c r="B25" s="155">
        <f>SUM(C25:D25)</f>
        <v>142</v>
      </c>
      <c r="C25" s="155">
        <f>'연령별 인구현황(김천시)'!F25</f>
        <v>22</v>
      </c>
      <c r="D25" s="155">
        <f>'연령별 인구현황(김천시)'!G25</f>
        <v>120</v>
      </c>
      <c r="E25" s="156">
        <f t="shared" si="16"/>
        <v>0.15</v>
      </c>
      <c r="F25" s="156">
        <f t="shared" si="17"/>
        <v>0.85</v>
      </c>
      <c r="G25" s="155"/>
      <c r="H25" s="155"/>
      <c r="I25" s="157"/>
      <c r="J25" s="157"/>
      <c r="K25" s="157"/>
      <c r="M25" s="157"/>
      <c r="N25" s="157"/>
      <c r="O25" s="159"/>
      <c r="P25" s="159"/>
      <c r="Q25" s="159"/>
      <c r="R25" s="157"/>
      <c r="S25" s="157"/>
      <c r="T25" s="157"/>
      <c r="U25" s="157"/>
      <c r="V25" s="157"/>
      <c r="W25" s="157"/>
      <c r="X25" s="183">
        <f>사망률추계값!D54</f>
        <v>0.13707000000000003</v>
      </c>
      <c r="Y25" s="183">
        <f>사망률추계값!E54</f>
        <v>0.26029000000000002</v>
      </c>
      <c r="Z25" s="155">
        <f t="shared" si="2"/>
        <v>264</v>
      </c>
      <c r="AA25" s="160">
        <f t="shared" si="19"/>
        <v>41</v>
      </c>
      <c r="AB25" s="160">
        <f t="shared" si="19"/>
        <v>223</v>
      </c>
      <c r="AC25" s="161">
        <f t="shared" si="18"/>
        <v>2E-3</v>
      </c>
      <c r="AD25" s="161">
        <f t="shared" si="4"/>
        <v>0.155</v>
      </c>
      <c r="AE25" s="162">
        <f t="shared" si="4"/>
        <v>0.84499999999999997</v>
      </c>
      <c r="AF25" s="163">
        <f t="shared" si="5"/>
        <v>264</v>
      </c>
      <c r="AG25" s="164">
        <f t="shared" si="6"/>
        <v>41</v>
      </c>
      <c r="AH25" s="165">
        <f t="shared" si="6"/>
        <v>223</v>
      </c>
    </row>
    <row r="26" spans="1:34" s="134" customFormat="1" ht="17.25" customHeight="1">
      <c r="A26" s="154" t="s">
        <v>43</v>
      </c>
      <c r="B26" s="155">
        <f>SUM(C26:D26)</f>
        <v>40</v>
      </c>
      <c r="C26" s="155">
        <f>'연령별 인구현황(김천시)'!F26</f>
        <v>6</v>
      </c>
      <c r="D26" s="155">
        <f>'연령별 인구현황(김천시)'!G26</f>
        <v>34</v>
      </c>
      <c r="E26" s="156">
        <f t="shared" si="16"/>
        <v>0.15</v>
      </c>
      <c r="F26" s="156">
        <f t="shared" si="17"/>
        <v>0.85</v>
      </c>
      <c r="G26" s="155"/>
      <c r="H26" s="155"/>
      <c r="I26" s="157"/>
      <c r="J26" s="157"/>
      <c r="K26" s="157"/>
      <c r="L26" s="157"/>
      <c r="M26" s="157"/>
      <c r="N26" s="157"/>
      <c r="O26" s="159"/>
      <c r="P26" s="159"/>
      <c r="Q26" s="159"/>
      <c r="R26" s="157"/>
      <c r="S26" s="157"/>
      <c r="T26" s="157"/>
      <c r="U26" s="157"/>
      <c r="V26" s="157"/>
      <c r="W26" s="157"/>
      <c r="X26" s="183">
        <f>사망률추계값!D55</f>
        <v>0</v>
      </c>
      <c r="Y26" s="183">
        <f>사망률추계값!E55</f>
        <v>0</v>
      </c>
      <c r="Z26" s="155">
        <f t="shared" si="2"/>
        <v>34</v>
      </c>
      <c r="AA26" s="160">
        <f>ROUND(C25*X25+C26*X26,0)</f>
        <v>3</v>
      </c>
      <c r="AB26" s="160">
        <f>ROUND(D25*Y25+D26*Y26,0)</f>
        <v>31</v>
      </c>
      <c r="AC26" s="161">
        <f t="shared" si="18"/>
        <v>0</v>
      </c>
      <c r="AD26" s="161">
        <f t="shared" si="4"/>
        <v>8.7999999999999995E-2</v>
      </c>
      <c r="AE26" s="162">
        <f t="shared" si="4"/>
        <v>0.91200000000000003</v>
      </c>
      <c r="AF26" s="163">
        <f t="shared" si="5"/>
        <v>34</v>
      </c>
      <c r="AG26" s="164">
        <f t="shared" si="6"/>
        <v>3</v>
      </c>
      <c r="AH26" s="165">
        <f t="shared" si="6"/>
        <v>31</v>
      </c>
    </row>
    <row r="27" spans="1:34" s="134" customFormat="1" ht="17.25" customHeight="1" thickBot="1">
      <c r="A27" s="168" t="s">
        <v>134</v>
      </c>
      <c r="B27" s="169">
        <f>SUM(B6:B26)</f>
        <v>140132</v>
      </c>
      <c r="C27" s="170">
        <f>SUM(C6:C26)</f>
        <v>70004</v>
      </c>
      <c r="D27" s="170">
        <f>SUM(D6:D26)</f>
        <v>70128</v>
      </c>
      <c r="E27" s="171"/>
      <c r="F27" s="171"/>
      <c r="G27" s="171"/>
      <c r="H27" s="171"/>
      <c r="I27" s="171"/>
      <c r="J27" s="171"/>
      <c r="K27" s="171"/>
      <c r="L27" s="172">
        <f>SUM(L9:L26)</f>
        <v>5599</v>
      </c>
      <c r="M27" s="171"/>
      <c r="N27" s="171"/>
      <c r="O27" s="173"/>
      <c r="P27" s="173"/>
      <c r="Q27" s="173"/>
      <c r="R27" s="172">
        <f t="shared" ref="R27:W27" si="20">SUM(R9:R26)</f>
        <v>25</v>
      </c>
      <c r="S27" s="172">
        <f t="shared" si="20"/>
        <v>13</v>
      </c>
      <c r="T27" s="172">
        <f t="shared" si="20"/>
        <v>12</v>
      </c>
      <c r="U27" s="172">
        <f t="shared" si="20"/>
        <v>5574</v>
      </c>
      <c r="V27" s="172">
        <f t="shared" si="20"/>
        <v>2885</v>
      </c>
      <c r="W27" s="172">
        <f t="shared" si="20"/>
        <v>2689</v>
      </c>
      <c r="X27" s="171"/>
      <c r="Y27" s="171"/>
      <c r="Z27" s="170">
        <f>SUM(AA27:AB27)</f>
        <v>140776</v>
      </c>
      <c r="AA27" s="170">
        <f>SUM(AA6:AA26)</f>
        <v>70243</v>
      </c>
      <c r="AB27" s="170">
        <f>SUM(AB6:AB26)</f>
        <v>70533</v>
      </c>
      <c r="AC27" s="174">
        <f>ROUND(SUM(AC6:AC26),0)</f>
        <v>1</v>
      </c>
      <c r="AD27" s="171"/>
      <c r="AE27" s="175"/>
      <c r="AF27" s="176">
        <f>SUM(AF6:AF26)</f>
        <v>140776</v>
      </c>
      <c r="AG27" s="177">
        <f>SUM(AG6:AG26)</f>
        <v>70243</v>
      </c>
      <c r="AH27" s="178">
        <f>SUM(AH6:AH26)</f>
        <v>70533</v>
      </c>
    </row>
    <row r="28" spans="1:34" s="131" customFormat="1" ht="17.25" customHeight="1" thickBot="1">
      <c r="O28" s="132"/>
      <c r="P28" s="132"/>
      <c r="Q28" s="132"/>
      <c r="AF28" s="133"/>
      <c r="AG28" s="133"/>
      <c r="AH28" s="133"/>
    </row>
    <row r="29" spans="1:34" s="134" customFormat="1" ht="17.25" customHeight="1">
      <c r="A29" s="247" t="s">
        <v>135</v>
      </c>
      <c r="B29" s="249" t="str">
        <f>AF4</f>
        <v>2020 최종인구</v>
      </c>
      <c r="C29" s="249"/>
      <c r="D29" s="249"/>
      <c r="E29" s="243" t="s">
        <v>136</v>
      </c>
      <c r="F29" s="243"/>
      <c r="G29" s="243" t="s">
        <v>145</v>
      </c>
      <c r="H29" s="243"/>
      <c r="I29" s="250" t="s">
        <v>213</v>
      </c>
      <c r="J29" s="250"/>
      <c r="K29" s="250"/>
      <c r="L29" s="251">
        <v>5</v>
      </c>
      <c r="M29" s="251"/>
      <c r="N29" s="251"/>
      <c r="O29" s="243" t="s">
        <v>146</v>
      </c>
      <c r="P29" s="243"/>
      <c r="Q29" s="243"/>
      <c r="R29" s="243" t="s">
        <v>139</v>
      </c>
      <c r="S29" s="243"/>
      <c r="T29" s="243"/>
      <c r="U29" s="243" t="s">
        <v>140</v>
      </c>
      <c r="V29" s="243"/>
      <c r="W29" s="243"/>
      <c r="X29" s="243" t="s">
        <v>147</v>
      </c>
      <c r="Y29" s="243"/>
      <c r="Z29" s="244" t="s">
        <v>350</v>
      </c>
      <c r="AA29" s="244"/>
      <c r="AB29" s="244"/>
      <c r="AC29" s="245" t="s">
        <v>351</v>
      </c>
      <c r="AD29" s="238" t="s">
        <v>352</v>
      </c>
      <c r="AE29" s="239"/>
      <c r="AF29" s="240" t="s">
        <v>353</v>
      </c>
      <c r="AG29" s="241"/>
      <c r="AH29" s="242"/>
    </row>
    <row r="30" spans="1:34" s="140" customFormat="1" ht="17.25" customHeight="1" thickBot="1">
      <c r="A30" s="248"/>
      <c r="B30" s="135" t="s">
        <v>142</v>
      </c>
      <c r="C30" s="135" t="s">
        <v>143</v>
      </c>
      <c r="D30" s="135" t="s">
        <v>144</v>
      </c>
      <c r="E30" s="135" t="s">
        <v>143</v>
      </c>
      <c r="F30" s="135" t="s">
        <v>144</v>
      </c>
      <c r="G30" s="135" t="s">
        <v>143</v>
      </c>
      <c r="H30" s="135" t="s">
        <v>144</v>
      </c>
      <c r="I30" s="135" t="s">
        <v>142</v>
      </c>
      <c r="J30" s="135" t="s">
        <v>143</v>
      </c>
      <c r="K30" s="135" t="s">
        <v>144</v>
      </c>
      <c r="L30" s="111" t="s">
        <v>228</v>
      </c>
      <c r="M30" s="111" t="s">
        <v>229</v>
      </c>
      <c r="N30" s="111" t="s">
        <v>230</v>
      </c>
      <c r="O30" s="135" t="s">
        <v>142</v>
      </c>
      <c r="P30" s="135" t="s">
        <v>143</v>
      </c>
      <c r="Q30" s="135" t="s">
        <v>144</v>
      </c>
      <c r="R30" s="135" t="s">
        <v>142</v>
      </c>
      <c r="S30" s="135" t="s">
        <v>143</v>
      </c>
      <c r="T30" s="135" t="s">
        <v>144</v>
      </c>
      <c r="U30" s="135" t="s">
        <v>142</v>
      </c>
      <c r="V30" s="135" t="s">
        <v>143</v>
      </c>
      <c r="W30" s="135" t="s">
        <v>144</v>
      </c>
      <c r="X30" s="135" t="s">
        <v>143</v>
      </c>
      <c r="Y30" s="135" t="s">
        <v>144</v>
      </c>
      <c r="Z30" s="135" t="s">
        <v>110</v>
      </c>
      <c r="AA30" s="135" t="s">
        <v>111</v>
      </c>
      <c r="AB30" s="135" t="s">
        <v>112</v>
      </c>
      <c r="AC30" s="246"/>
      <c r="AD30" s="135" t="s">
        <v>111</v>
      </c>
      <c r="AE30" s="136" t="s">
        <v>112</v>
      </c>
      <c r="AF30" s="137" t="s">
        <v>110</v>
      </c>
      <c r="AG30" s="138" t="s">
        <v>111</v>
      </c>
      <c r="AH30" s="139" t="s">
        <v>112</v>
      </c>
    </row>
    <row r="31" spans="1:34" s="134" customFormat="1" ht="17.25" customHeight="1" thickTop="1">
      <c r="A31" s="141" t="s">
        <v>113</v>
      </c>
      <c r="B31" s="142">
        <f t="shared" ref="B31:B47" si="21">SUM(C31:D31)</f>
        <v>5574</v>
      </c>
      <c r="C31" s="142">
        <f t="shared" ref="C31:C51" si="22">AG6</f>
        <v>2885</v>
      </c>
      <c r="D31" s="142">
        <f t="shared" ref="D31:D51" si="23">AH6</f>
        <v>2689</v>
      </c>
      <c r="E31" s="143">
        <f>ROUND(C31/$B31,2)</f>
        <v>0.52</v>
      </c>
      <c r="F31" s="143">
        <f>ROUND(D31/$B31,2)</f>
        <v>0.48</v>
      </c>
      <c r="G31" s="142"/>
      <c r="H31" s="142"/>
      <c r="I31" s="144"/>
      <c r="J31" s="144"/>
      <c r="K31" s="144"/>
      <c r="L31" s="145"/>
      <c r="M31" s="145"/>
      <c r="N31" s="145"/>
      <c r="O31" s="146">
        <f>AVERAGE(P31:Q31)</f>
        <v>3.6649999999999999E-3</v>
      </c>
      <c r="P31" s="147">
        <f>사망률추계값!F6</f>
        <v>3.8899999999999998E-3</v>
      </c>
      <c r="Q31" s="147">
        <f>사망률추계값!G6</f>
        <v>3.4399999999999999E-3</v>
      </c>
      <c r="R31" s="144"/>
      <c r="S31" s="144"/>
      <c r="T31" s="144"/>
      <c r="U31" s="144"/>
      <c r="V31" s="144"/>
      <c r="W31" s="144"/>
      <c r="X31" s="182">
        <f>사망률추계값!F35</f>
        <v>0.99968999999999997</v>
      </c>
      <c r="Y31" s="182">
        <f>사망률추계값!G35</f>
        <v>0.99975000000000003</v>
      </c>
      <c r="Z31" s="142">
        <f t="shared" ref="Z31:Z51" si="24">SUM(AA31:AB31)</f>
        <v>5375</v>
      </c>
      <c r="AA31" s="148">
        <f>ROUND(V52,0)</f>
        <v>2780</v>
      </c>
      <c r="AB31" s="148">
        <f>ROUND(W52,0)</f>
        <v>2595</v>
      </c>
      <c r="AC31" s="149">
        <f t="shared" ref="AC31:AC44" si="25">ROUND(Z31/$Z$52,3)</f>
        <v>3.7999999999999999E-2</v>
      </c>
      <c r="AD31" s="149">
        <f t="shared" ref="AD31:AE51" si="26">ROUND(AA31/$Z31,3)</f>
        <v>0.51700000000000002</v>
      </c>
      <c r="AE31" s="150">
        <f t="shared" si="26"/>
        <v>0.48299999999999998</v>
      </c>
      <c r="AF31" s="151">
        <f t="shared" ref="AF31:AF51" si="27">SUM(AG31:AH31)</f>
        <v>5375</v>
      </c>
      <c r="AG31" s="152">
        <f t="shared" ref="AG31:AH51" si="28">AA31</f>
        <v>2780</v>
      </c>
      <c r="AH31" s="153">
        <f t="shared" si="28"/>
        <v>2595</v>
      </c>
    </row>
    <row r="32" spans="1:34" s="134" customFormat="1" ht="17.25" customHeight="1">
      <c r="A32" s="154" t="s">
        <v>114</v>
      </c>
      <c r="B32" s="155">
        <f t="shared" si="21"/>
        <v>5724</v>
      </c>
      <c r="C32" s="155">
        <f t="shared" si="22"/>
        <v>2952</v>
      </c>
      <c r="D32" s="155">
        <f t="shared" si="23"/>
        <v>2772</v>
      </c>
      <c r="E32" s="156">
        <f t="shared" ref="E32:E51" si="29">ROUND(C32/$B32,2)</f>
        <v>0.52</v>
      </c>
      <c r="F32" s="156">
        <f t="shared" ref="F32:F51" si="30">ROUND(D32/$B32,2)</f>
        <v>0.48</v>
      </c>
      <c r="G32" s="155"/>
      <c r="H32" s="155"/>
      <c r="I32" s="157"/>
      <c r="J32" s="157"/>
      <c r="K32" s="157"/>
      <c r="L32" s="158"/>
      <c r="M32" s="158"/>
      <c r="N32" s="158"/>
      <c r="O32" s="159"/>
      <c r="P32" s="159"/>
      <c r="Q32" s="159"/>
      <c r="R32" s="157"/>
      <c r="S32" s="157"/>
      <c r="T32" s="157"/>
      <c r="U32" s="157"/>
      <c r="V32" s="157"/>
      <c r="W32" s="157"/>
      <c r="X32" s="183">
        <f>사망률추계값!F36</f>
        <v>0.99980999999999998</v>
      </c>
      <c r="Y32" s="183">
        <f>사망률추계값!G36</f>
        <v>0.99975999999999998</v>
      </c>
      <c r="Z32" s="155">
        <f t="shared" si="24"/>
        <v>5572</v>
      </c>
      <c r="AA32" s="160">
        <f>ROUND(C31*X31,0)</f>
        <v>2884</v>
      </c>
      <c r="AB32" s="160">
        <f>ROUND(D31*Y31,0)</f>
        <v>2688</v>
      </c>
      <c r="AC32" s="161">
        <f t="shared" si="25"/>
        <v>0.04</v>
      </c>
      <c r="AD32" s="161">
        <f t="shared" si="26"/>
        <v>0.51800000000000002</v>
      </c>
      <c r="AE32" s="162">
        <f t="shared" si="26"/>
        <v>0.48199999999999998</v>
      </c>
      <c r="AF32" s="163">
        <f t="shared" si="27"/>
        <v>5572</v>
      </c>
      <c r="AG32" s="164">
        <f t="shared" si="28"/>
        <v>2884</v>
      </c>
      <c r="AH32" s="165">
        <f t="shared" si="28"/>
        <v>2688</v>
      </c>
    </row>
    <row r="33" spans="1:34" s="134" customFormat="1" ht="17.25" customHeight="1">
      <c r="A33" s="154" t="s">
        <v>115</v>
      </c>
      <c r="B33" s="155">
        <f t="shared" si="21"/>
        <v>5440</v>
      </c>
      <c r="C33" s="155">
        <f t="shared" si="22"/>
        <v>2867</v>
      </c>
      <c r="D33" s="155">
        <f t="shared" si="23"/>
        <v>2573</v>
      </c>
      <c r="E33" s="156">
        <f t="shared" si="29"/>
        <v>0.53</v>
      </c>
      <c r="F33" s="156">
        <f t="shared" si="30"/>
        <v>0.47</v>
      </c>
      <c r="G33" s="155"/>
      <c r="H33" s="155"/>
      <c r="I33" s="157"/>
      <c r="J33" s="157"/>
      <c r="K33" s="157"/>
      <c r="L33" s="158"/>
      <c r="M33" s="158"/>
      <c r="N33" s="158"/>
      <c r="O33" s="159"/>
      <c r="P33" s="159"/>
      <c r="Q33" s="159"/>
      <c r="R33" s="157"/>
      <c r="S33" s="157"/>
      <c r="T33" s="157"/>
      <c r="U33" s="157"/>
      <c r="V33" s="157"/>
      <c r="W33" s="157"/>
      <c r="X33" s="183">
        <f>사망률추계값!F37</f>
        <v>0.99970000000000003</v>
      </c>
      <c r="Y33" s="183">
        <f>사망률추계값!G37</f>
        <v>0.99987000000000004</v>
      </c>
      <c r="Z33" s="155">
        <f t="shared" si="24"/>
        <v>5722</v>
      </c>
      <c r="AA33" s="160">
        <f t="shared" ref="AA33:AA50" si="31">ROUND(C32*X32,0)</f>
        <v>2951</v>
      </c>
      <c r="AB33" s="160">
        <f t="shared" ref="AB33:AB50" si="32">ROUND(D32*Y32,0)</f>
        <v>2771</v>
      </c>
      <c r="AC33" s="161">
        <f t="shared" si="25"/>
        <v>4.1000000000000002E-2</v>
      </c>
      <c r="AD33" s="161">
        <f t="shared" si="26"/>
        <v>0.51600000000000001</v>
      </c>
      <c r="AE33" s="162">
        <f t="shared" si="26"/>
        <v>0.48399999999999999</v>
      </c>
      <c r="AF33" s="163">
        <f t="shared" si="27"/>
        <v>5722</v>
      </c>
      <c r="AG33" s="164">
        <f t="shared" si="28"/>
        <v>2951</v>
      </c>
      <c r="AH33" s="165">
        <f t="shared" si="28"/>
        <v>2771</v>
      </c>
    </row>
    <row r="34" spans="1:34" s="134" customFormat="1" ht="17.25" customHeight="1">
      <c r="A34" s="154" t="s">
        <v>116</v>
      </c>
      <c r="B34" s="155">
        <f t="shared" si="21"/>
        <v>5620</v>
      </c>
      <c r="C34" s="155">
        <f t="shared" si="22"/>
        <v>2910</v>
      </c>
      <c r="D34" s="155">
        <f t="shared" si="23"/>
        <v>2710</v>
      </c>
      <c r="E34" s="156">
        <f t="shared" si="29"/>
        <v>0.52</v>
      </c>
      <c r="F34" s="156">
        <f t="shared" si="30"/>
        <v>0.48</v>
      </c>
      <c r="G34" s="166">
        <f>'여성출산율,출생성비'!$D$19</f>
        <v>0.51760733236854795</v>
      </c>
      <c r="H34" s="166">
        <f>'여성출산율,출생성비'!$D$20</f>
        <v>0.48239266763145205</v>
      </c>
      <c r="I34" s="184">
        <f>'여성출산율,출생성비'!D6</f>
        <v>1.22</v>
      </c>
      <c r="J34" s="157">
        <f>ROUND(G34*$I34,2)</f>
        <v>0.63</v>
      </c>
      <c r="K34" s="157">
        <f>ROUND(H34*$I34,2)</f>
        <v>0.59</v>
      </c>
      <c r="L34" s="160">
        <f>SUM(M34:N34)</f>
        <v>17</v>
      </c>
      <c r="M34" s="160">
        <f>ROUND(J34*L$29*$D34/1000,0)</f>
        <v>9</v>
      </c>
      <c r="N34" s="160">
        <f>ROUND(K34*L$29*$D34/1000,0)</f>
        <v>8</v>
      </c>
      <c r="O34" s="159"/>
      <c r="P34" s="159"/>
      <c r="Q34" s="159"/>
      <c r="R34" s="160">
        <f t="shared" ref="R34:R40" si="33">SUM(S34:T34)</f>
        <v>0</v>
      </c>
      <c r="S34" s="160">
        <f t="shared" ref="S34:T40" si="34">ROUND(M34*P$31,0)</f>
        <v>0</v>
      </c>
      <c r="T34" s="160">
        <f t="shared" si="34"/>
        <v>0</v>
      </c>
      <c r="U34" s="160">
        <f t="shared" ref="U34:U40" si="35">SUM(V34:W34)</f>
        <v>17</v>
      </c>
      <c r="V34" s="155">
        <f t="shared" ref="V34:W40" si="36">M34-S34</f>
        <v>9</v>
      </c>
      <c r="W34" s="155">
        <f t="shared" si="36"/>
        <v>8</v>
      </c>
      <c r="X34" s="183">
        <f>사망률추계값!F38</f>
        <v>0.99909999999999999</v>
      </c>
      <c r="Y34" s="183">
        <f>사망률추계값!G38</f>
        <v>0.99956</v>
      </c>
      <c r="Z34" s="155">
        <f t="shared" si="24"/>
        <v>5439</v>
      </c>
      <c r="AA34" s="160">
        <f t="shared" si="31"/>
        <v>2866</v>
      </c>
      <c r="AB34" s="160">
        <f t="shared" si="32"/>
        <v>2573</v>
      </c>
      <c r="AC34" s="161">
        <f t="shared" si="25"/>
        <v>3.9E-2</v>
      </c>
      <c r="AD34" s="161">
        <f t="shared" si="26"/>
        <v>0.52700000000000002</v>
      </c>
      <c r="AE34" s="162">
        <f t="shared" si="26"/>
        <v>0.47299999999999998</v>
      </c>
      <c r="AF34" s="163">
        <f t="shared" si="27"/>
        <v>5439</v>
      </c>
      <c r="AG34" s="164">
        <f t="shared" si="28"/>
        <v>2866</v>
      </c>
      <c r="AH34" s="165">
        <f t="shared" si="28"/>
        <v>2573</v>
      </c>
    </row>
    <row r="35" spans="1:34" s="134" customFormat="1" ht="17.25" customHeight="1">
      <c r="A35" s="154" t="s">
        <v>117</v>
      </c>
      <c r="B35" s="155">
        <f t="shared" si="21"/>
        <v>8231</v>
      </c>
      <c r="C35" s="155">
        <f t="shared" si="22"/>
        <v>4390</v>
      </c>
      <c r="D35" s="155">
        <f t="shared" si="23"/>
        <v>3841</v>
      </c>
      <c r="E35" s="156">
        <f t="shared" si="29"/>
        <v>0.53</v>
      </c>
      <c r="F35" s="156">
        <f t="shared" si="30"/>
        <v>0.47</v>
      </c>
      <c r="G35" s="166">
        <f>'여성출산율,출생성비'!$D$19</f>
        <v>0.51760733236854795</v>
      </c>
      <c r="H35" s="166">
        <f>'여성출산율,출생성비'!$D$20</f>
        <v>0.48239266763145205</v>
      </c>
      <c r="I35" s="184">
        <f>'여성출산율,출생성비'!D7</f>
        <v>15.32</v>
      </c>
      <c r="J35" s="157">
        <f t="shared" ref="J35:K40" si="37">ROUND(G35*$I35,2)</f>
        <v>7.93</v>
      </c>
      <c r="K35" s="157">
        <f t="shared" si="37"/>
        <v>7.39</v>
      </c>
      <c r="L35" s="160">
        <f t="shared" ref="L35:L40" si="38">SUM(M35:N35)</f>
        <v>294</v>
      </c>
      <c r="M35" s="160">
        <f t="shared" ref="M35:M40" si="39">ROUND(J35*L$29*$D35/1000,0)</f>
        <v>152</v>
      </c>
      <c r="N35" s="160">
        <f t="shared" ref="N35:N40" si="40">ROUND(K35*L$29*$D35/1000,0)</f>
        <v>142</v>
      </c>
      <c r="O35" s="159"/>
      <c r="P35" s="159"/>
      <c r="Q35" s="159"/>
      <c r="R35" s="160">
        <f t="shared" si="33"/>
        <v>1</v>
      </c>
      <c r="S35" s="160">
        <f t="shared" si="34"/>
        <v>1</v>
      </c>
      <c r="T35" s="160">
        <f t="shared" si="34"/>
        <v>0</v>
      </c>
      <c r="U35" s="160">
        <f t="shared" si="35"/>
        <v>293</v>
      </c>
      <c r="V35" s="155">
        <f t="shared" si="36"/>
        <v>151</v>
      </c>
      <c r="W35" s="155">
        <f t="shared" si="36"/>
        <v>142</v>
      </c>
      <c r="X35" s="183">
        <f>사망률추계값!F39</f>
        <v>0.99822999999999995</v>
      </c>
      <c r="Y35" s="183">
        <f>사망률추계값!G39</f>
        <v>0.99933000000000005</v>
      </c>
      <c r="Z35" s="155">
        <f t="shared" si="24"/>
        <v>5616</v>
      </c>
      <c r="AA35" s="160">
        <f t="shared" si="31"/>
        <v>2907</v>
      </c>
      <c r="AB35" s="160">
        <f t="shared" si="32"/>
        <v>2709</v>
      </c>
      <c r="AC35" s="161">
        <f t="shared" si="25"/>
        <v>0.04</v>
      </c>
      <c r="AD35" s="161">
        <f t="shared" si="26"/>
        <v>0.51800000000000002</v>
      </c>
      <c r="AE35" s="162">
        <f t="shared" si="26"/>
        <v>0.48199999999999998</v>
      </c>
      <c r="AF35" s="163">
        <f t="shared" si="27"/>
        <v>5616</v>
      </c>
      <c r="AG35" s="164">
        <f t="shared" si="28"/>
        <v>2907</v>
      </c>
      <c r="AH35" s="165">
        <f t="shared" si="28"/>
        <v>2709</v>
      </c>
    </row>
    <row r="36" spans="1:34" s="134" customFormat="1" ht="17.25" customHeight="1">
      <c r="A36" s="154" t="s">
        <v>118</v>
      </c>
      <c r="B36" s="155">
        <f t="shared" si="21"/>
        <v>8768</v>
      </c>
      <c r="C36" s="155">
        <f t="shared" si="22"/>
        <v>4870</v>
      </c>
      <c r="D36" s="155">
        <f t="shared" si="23"/>
        <v>3898</v>
      </c>
      <c r="E36" s="156">
        <f t="shared" si="29"/>
        <v>0.56000000000000005</v>
      </c>
      <c r="F36" s="156">
        <f t="shared" si="30"/>
        <v>0.44</v>
      </c>
      <c r="G36" s="166">
        <f>'여성출산율,출생성비'!$D$19</f>
        <v>0.51760733236854795</v>
      </c>
      <c r="H36" s="166">
        <f>'여성출산율,출생성비'!$D$20</f>
        <v>0.48239266763145205</v>
      </c>
      <c r="I36" s="184">
        <f>'여성출산율,출생성비'!D8</f>
        <v>69.3</v>
      </c>
      <c r="J36" s="157">
        <f t="shared" si="37"/>
        <v>35.869999999999997</v>
      </c>
      <c r="K36" s="157">
        <f t="shared" si="37"/>
        <v>33.43</v>
      </c>
      <c r="L36" s="160">
        <f t="shared" si="38"/>
        <v>1351</v>
      </c>
      <c r="M36" s="160">
        <f t="shared" si="39"/>
        <v>699</v>
      </c>
      <c r="N36" s="160">
        <f t="shared" si="40"/>
        <v>652</v>
      </c>
      <c r="O36" s="159"/>
      <c r="P36" s="159"/>
      <c r="Q36" s="159"/>
      <c r="R36" s="160">
        <f t="shared" si="33"/>
        <v>5</v>
      </c>
      <c r="S36" s="160">
        <f t="shared" si="34"/>
        <v>3</v>
      </c>
      <c r="T36" s="160">
        <f t="shared" si="34"/>
        <v>2</v>
      </c>
      <c r="U36" s="160">
        <f t="shared" si="35"/>
        <v>1346</v>
      </c>
      <c r="V36" s="155">
        <f t="shared" si="36"/>
        <v>696</v>
      </c>
      <c r="W36" s="155">
        <f t="shared" si="36"/>
        <v>650</v>
      </c>
      <c r="X36" s="183">
        <f>사망률추계값!F40</f>
        <v>0.99758999999999998</v>
      </c>
      <c r="Y36" s="183">
        <f>사망률추계값!G40</f>
        <v>0.99897999999999998</v>
      </c>
      <c r="Z36" s="155">
        <f t="shared" si="24"/>
        <v>8220</v>
      </c>
      <c r="AA36" s="160">
        <f t="shared" si="31"/>
        <v>4382</v>
      </c>
      <c r="AB36" s="160">
        <f t="shared" si="32"/>
        <v>3838</v>
      </c>
      <c r="AC36" s="161">
        <f t="shared" si="25"/>
        <v>5.8999999999999997E-2</v>
      </c>
      <c r="AD36" s="161">
        <f t="shared" si="26"/>
        <v>0.53300000000000003</v>
      </c>
      <c r="AE36" s="162">
        <f t="shared" si="26"/>
        <v>0.46700000000000003</v>
      </c>
      <c r="AF36" s="163">
        <f t="shared" si="27"/>
        <v>8220</v>
      </c>
      <c r="AG36" s="164">
        <f t="shared" si="28"/>
        <v>4382</v>
      </c>
      <c r="AH36" s="165">
        <f t="shared" si="28"/>
        <v>3838</v>
      </c>
    </row>
    <row r="37" spans="1:34" s="134" customFormat="1" ht="17.25" customHeight="1">
      <c r="A37" s="154" t="s">
        <v>119</v>
      </c>
      <c r="B37" s="155">
        <f t="shared" si="21"/>
        <v>6988</v>
      </c>
      <c r="C37" s="155">
        <f t="shared" si="22"/>
        <v>3900</v>
      </c>
      <c r="D37" s="155">
        <f t="shared" si="23"/>
        <v>3088</v>
      </c>
      <c r="E37" s="156">
        <f t="shared" si="29"/>
        <v>0.56000000000000005</v>
      </c>
      <c r="F37" s="156">
        <f t="shared" si="30"/>
        <v>0.44</v>
      </c>
      <c r="G37" s="166">
        <f>'여성출산율,출생성비'!$D$19</f>
        <v>0.51760733236854795</v>
      </c>
      <c r="H37" s="166">
        <f>'여성출산율,출생성비'!$D$20</f>
        <v>0.48239266763145205</v>
      </c>
      <c r="I37" s="184">
        <f>'여성출산율,출생성비'!D9</f>
        <v>123.78</v>
      </c>
      <c r="J37" s="157">
        <f t="shared" si="37"/>
        <v>64.069999999999993</v>
      </c>
      <c r="K37" s="157">
        <f t="shared" si="37"/>
        <v>59.71</v>
      </c>
      <c r="L37" s="160">
        <f t="shared" si="38"/>
        <v>1911</v>
      </c>
      <c r="M37" s="160">
        <f t="shared" si="39"/>
        <v>989</v>
      </c>
      <c r="N37" s="160">
        <f t="shared" si="40"/>
        <v>922</v>
      </c>
      <c r="O37" s="159"/>
      <c r="P37" s="159"/>
      <c r="Q37" s="159"/>
      <c r="R37" s="160">
        <f t="shared" si="33"/>
        <v>7</v>
      </c>
      <c r="S37" s="160">
        <f t="shared" si="34"/>
        <v>4</v>
      </c>
      <c r="T37" s="160">
        <f t="shared" si="34"/>
        <v>3</v>
      </c>
      <c r="U37" s="160">
        <f t="shared" si="35"/>
        <v>1904</v>
      </c>
      <c r="V37" s="155">
        <f t="shared" si="36"/>
        <v>985</v>
      </c>
      <c r="W37" s="155">
        <f t="shared" si="36"/>
        <v>919</v>
      </c>
      <c r="X37" s="183">
        <f>사망률추계값!F41</f>
        <v>0.99648999999999999</v>
      </c>
      <c r="Y37" s="183">
        <f>사망률추계값!G41</f>
        <v>0.99821000000000004</v>
      </c>
      <c r="Z37" s="155">
        <f t="shared" si="24"/>
        <v>8752</v>
      </c>
      <c r="AA37" s="160">
        <f t="shared" si="31"/>
        <v>4858</v>
      </c>
      <c r="AB37" s="160">
        <f t="shared" si="32"/>
        <v>3894</v>
      </c>
      <c r="AC37" s="161">
        <f t="shared" si="25"/>
        <v>6.2E-2</v>
      </c>
      <c r="AD37" s="161">
        <f t="shared" si="26"/>
        <v>0.55500000000000005</v>
      </c>
      <c r="AE37" s="162">
        <f t="shared" si="26"/>
        <v>0.44500000000000001</v>
      </c>
      <c r="AF37" s="163">
        <f t="shared" si="27"/>
        <v>8752</v>
      </c>
      <c r="AG37" s="164">
        <f t="shared" si="28"/>
        <v>4858</v>
      </c>
      <c r="AH37" s="165">
        <f t="shared" si="28"/>
        <v>3894</v>
      </c>
    </row>
    <row r="38" spans="1:34" s="134" customFormat="1" ht="17.25" customHeight="1">
      <c r="A38" s="154" t="s">
        <v>120</v>
      </c>
      <c r="B38" s="155">
        <f t="shared" si="21"/>
        <v>8291</v>
      </c>
      <c r="C38" s="155">
        <f t="shared" si="22"/>
        <v>4333</v>
      </c>
      <c r="D38" s="155">
        <f t="shared" si="23"/>
        <v>3958</v>
      </c>
      <c r="E38" s="156">
        <f t="shared" si="29"/>
        <v>0.52</v>
      </c>
      <c r="F38" s="156">
        <f t="shared" si="30"/>
        <v>0.48</v>
      </c>
      <c r="G38" s="166">
        <f>'여성출산율,출생성비'!$D$19</f>
        <v>0.51760733236854795</v>
      </c>
      <c r="H38" s="166">
        <f>'여성출산율,출생성비'!$D$20</f>
        <v>0.48239266763145205</v>
      </c>
      <c r="I38" s="184">
        <f>'여성출산율,출생성비'!D10</f>
        <v>72.78</v>
      </c>
      <c r="J38" s="157">
        <f t="shared" si="37"/>
        <v>37.67</v>
      </c>
      <c r="K38" s="157">
        <f t="shared" si="37"/>
        <v>35.11</v>
      </c>
      <c r="L38" s="160">
        <f t="shared" si="38"/>
        <v>1440</v>
      </c>
      <c r="M38" s="160">
        <f t="shared" si="39"/>
        <v>745</v>
      </c>
      <c r="N38" s="160">
        <f t="shared" si="40"/>
        <v>695</v>
      </c>
      <c r="O38" s="159"/>
      <c r="P38" s="159"/>
      <c r="Q38" s="159"/>
      <c r="R38" s="160">
        <f t="shared" si="33"/>
        <v>5</v>
      </c>
      <c r="S38" s="160">
        <f t="shared" si="34"/>
        <v>3</v>
      </c>
      <c r="T38" s="160">
        <f t="shared" si="34"/>
        <v>2</v>
      </c>
      <c r="U38" s="160">
        <f t="shared" si="35"/>
        <v>1435</v>
      </c>
      <c r="V38" s="155">
        <f t="shared" si="36"/>
        <v>742</v>
      </c>
      <c r="W38" s="155">
        <f t="shared" si="36"/>
        <v>693</v>
      </c>
      <c r="X38" s="183">
        <f>사망률추계값!F42</f>
        <v>0.99546000000000001</v>
      </c>
      <c r="Y38" s="183">
        <f>사망률추계값!G42</f>
        <v>0.99733000000000005</v>
      </c>
      <c r="Z38" s="155">
        <f t="shared" si="24"/>
        <v>6968</v>
      </c>
      <c r="AA38" s="160">
        <f t="shared" si="31"/>
        <v>3886</v>
      </c>
      <c r="AB38" s="160">
        <f t="shared" si="32"/>
        <v>3082</v>
      </c>
      <c r="AC38" s="161">
        <f t="shared" si="25"/>
        <v>0.05</v>
      </c>
      <c r="AD38" s="161">
        <f t="shared" si="26"/>
        <v>0.55800000000000005</v>
      </c>
      <c r="AE38" s="162">
        <f t="shared" si="26"/>
        <v>0.442</v>
      </c>
      <c r="AF38" s="163">
        <f t="shared" si="27"/>
        <v>6968</v>
      </c>
      <c r="AG38" s="164">
        <f t="shared" si="28"/>
        <v>3886</v>
      </c>
      <c r="AH38" s="165">
        <f t="shared" si="28"/>
        <v>3082</v>
      </c>
    </row>
    <row r="39" spans="1:34" s="134" customFormat="1" ht="17.25" customHeight="1">
      <c r="A39" s="154" t="s">
        <v>121</v>
      </c>
      <c r="B39" s="155">
        <f t="shared" si="21"/>
        <v>8733</v>
      </c>
      <c r="C39" s="155">
        <f t="shared" si="22"/>
        <v>4681</v>
      </c>
      <c r="D39" s="155">
        <f t="shared" si="23"/>
        <v>4052</v>
      </c>
      <c r="E39" s="156">
        <f t="shared" si="29"/>
        <v>0.54</v>
      </c>
      <c r="F39" s="156">
        <f t="shared" si="30"/>
        <v>0.46</v>
      </c>
      <c r="G39" s="166">
        <f>'여성출산율,출생성비'!$D$19</f>
        <v>0.51760733236854795</v>
      </c>
      <c r="H39" s="166">
        <f>'여성출산율,출생성비'!$D$20</f>
        <v>0.48239266763145205</v>
      </c>
      <c r="I39" s="184">
        <f>'여성출산율,출생성비'!D11</f>
        <v>16.559999999999999</v>
      </c>
      <c r="J39" s="157">
        <f t="shared" si="37"/>
        <v>8.57</v>
      </c>
      <c r="K39" s="157">
        <f t="shared" si="37"/>
        <v>7.99</v>
      </c>
      <c r="L39" s="160">
        <f t="shared" si="38"/>
        <v>336</v>
      </c>
      <c r="M39" s="160">
        <f t="shared" si="39"/>
        <v>174</v>
      </c>
      <c r="N39" s="160">
        <f t="shared" si="40"/>
        <v>162</v>
      </c>
      <c r="O39" s="159"/>
      <c r="P39" s="159"/>
      <c r="Q39" s="159"/>
      <c r="R39" s="160">
        <f t="shared" si="33"/>
        <v>2</v>
      </c>
      <c r="S39" s="160">
        <f t="shared" si="34"/>
        <v>1</v>
      </c>
      <c r="T39" s="160">
        <f t="shared" si="34"/>
        <v>1</v>
      </c>
      <c r="U39" s="160">
        <f t="shared" si="35"/>
        <v>334</v>
      </c>
      <c r="V39" s="155">
        <f t="shared" si="36"/>
        <v>173</v>
      </c>
      <c r="W39" s="155">
        <f t="shared" si="36"/>
        <v>161</v>
      </c>
      <c r="X39" s="183">
        <f>사망률추계값!F43</f>
        <v>0.99363000000000001</v>
      </c>
      <c r="Y39" s="183">
        <f>사망률추계값!G43</f>
        <v>0.99655000000000005</v>
      </c>
      <c r="Z39" s="155">
        <f t="shared" si="24"/>
        <v>8260</v>
      </c>
      <c r="AA39" s="160">
        <f t="shared" si="31"/>
        <v>4313</v>
      </c>
      <c r="AB39" s="160">
        <f t="shared" si="32"/>
        <v>3947</v>
      </c>
      <c r="AC39" s="161">
        <f t="shared" si="25"/>
        <v>5.8999999999999997E-2</v>
      </c>
      <c r="AD39" s="161">
        <f t="shared" si="26"/>
        <v>0.52200000000000002</v>
      </c>
      <c r="AE39" s="162">
        <f t="shared" si="26"/>
        <v>0.47799999999999998</v>
      </c>
      <c r="AF39" s="163">
        <f t="shared" si="27"/>
        <v>8260</v>
      </c>
      <c r="AG39" s="164">
        <f t="shared" si="28"/>
        <v>4313</v>
      </c>
      <c r="AH39" s="165">
        <f t="shared" si="28"/>
        <v>3947</v>
      </c>
    </row>
    <row r="40" spans="1:34" s="134" customFormat="1" ht="17.25" customHeight="1">
      <c r="A40" s="154" t="s">
        <v>122</v>
      </c>
      <c r="B40" s="155">
        <f t="shared" si="21"/>
        <v>9786</v>
      </c>
      <c r="C40" s="155">
        <f t="shared" si="22"/>
        <v>5177</v>
      </c>
      <c r="D40" s="155">
        <f t="shared" si="23"/>
        <v>4609</v>
      </c>
      <c r="E40" s="156">
        <f t="shared" si="29"/>
        <v>0.53</v>
      </c>
      <c r="F40" s="156">
        <f t="shared" si="30"/>
        <v>0.47</v>
      </c>
      <c r="G40" s="166">
        <f>'여성출산율,출생성비'!$D$19</f>
        <v>0.51760733236854795</v>
      </c>
      <c r="H40" s="166">
        <f>'여성출산율,출생성비'!$D$20</f>
        <v>0.48239266763145205</v>
      </c>
      <c r="I40" s="184">
        <f>'여성출산율,출생성비'!D12</f>
        <v>2.02</v>
      </c>
      <c r="J40" s="157">
        <f t="shared" si="37"/>
        <v>1.05</v>
      </c>
      <c r="K40" s="157">
        <f t="shared" si="37"/>
        <v>0.97</v>
      </c>
      <c r="L40" s="160">
        <f t="shared" si="38"/>
        <v>46</v>
      </c>
      <c r="M40" s="160">
        <f t="shared" si="39"/>
        <v>24</v>
      </c>
      <c r="N40" s="160">
        <f t="shared" si="40"/>
        <v>22</v>
      </c>
      <c r="O40" s="159"/>
      <c r="P40" s="159"/>
      <c r="Q40" s="159"/>
      <c r="R40" s="160">
        <f t="shared" si="33"/>
        <v>0</v>
      </c>
      <c r="S40" s="160">
        <f t="shared" si="34"/>
        <v>0</v>
      </c>
      <c r="T40" s="160">
        <f t="shared" si="34"/>
        <v>0</v>
      </c>
      <c r="U40" s="160">
        <f t="shared" si="35"/>
        <v>46</v>
      </c>
      <c r="V40" s="155">
        <f t="shared" si="36"/>
        <v>24</v>
      </c>
      <c r="W40" s="155">
        <f t="shared" si="36"/>
        <v>22</v>
      </c>
      <c r="X40" s="183">
        <f>사망률추계값!F44</f>
        <v>0.98777999999999999</v>
      </c>
      <c r="Y40" s="183">
        <f>사망률추계값!G44</f>
        <v>0.99509000000000003</v>
      </c>
      <c r="Z40" s="155">
        <f t="shared" si="24"/>
        <v>8689</v>
      </c>
      <c r="AA40" s="160">
        <f t="shared" si="31"/>
        <v>4651</v>
      </c>
      <c r="AB40" s="160">
        <f t="shared" si="32"/>
        <v>4038</v>
      </c>
      <c r="AC40" s="161">
        <f t="shared" si="25"/>
        <v>6.2E-2</v>
      </c>
      <c r="AD40" s="161">
        <f t="shared" si="26"/>
        <v>0.53500000000000003</v>
      </c>
      <c r="AE40" s="162">
        <f t="shared" si="26"/>
        <v>0.46500000000000002</v>
      </c>
      <c r="AF40" s="163">
        <f t="shared" si="27"/>
        <v>8689</v>
      </c>
      <c r="AG40" s="164">
        <f t="shared" si="28"/>
        <v>4651</v>
      </c>
      <c r="AH40" s="165">
        <f t="shared" si="28"/>
        <v>4038</v>
      </c>
    </row>
    <row r="41" spans="1:34" s="134" customFormat="1" ht="17.25" customHeight="1">
      <c r="A41" s="154" t="s">
        <v>123</v>
      </c>
      <c r="B41" s="155">
        <f t="shared" si="21"/>
        <v>11157</v>
      </c>
      <c r="C41" s="155">
        <f t="shared" si="22"/>
        <v>5837</v>
      </c>
      <c r="D41" s="155">
        <f t="shared" si="23"/>
        <v>5320</v>
      </c>
      <c r="E41" s="156">
        <f t="shared" si="29"/>
        <v>0.52</v>
      </c>
      <c r="F41" s="156">
        <f t="shared" si="30"/>
        <v>0.48</v>
      </c>
      <c r="G41" s="167"/>
      <c r="H41" s="155"/>
      <c r="I41" s="157"/>
      <c r="J41" s="157"/>
      <c r="K41" s="157"/>
      <c r="L41" s="157"/>
      <c r="M41" s="157"/>
      <c r="N41" s="157"/>
      <c r="O41" s="159"/>
      <c r="P41" s="159"/>
      <c r="Q41" s="159"/>
      <c r="R41" s="157"/>
      <c r="S41" s="157"/>
      <c r="T41" s="157"/>
      <c r="U41" s="157"/>
      <c r="V41" s="157"/>
      <c r="W41" s="157"/>
      <c r="X41" s="183">
        <f>사망률추계값!F45</f>
        <v>0.98129999999999995</v>
      </c>
      <c r="Y41" s="183">
        <f>사망률추계값!G45</f>
        <v>0.99351</v>
      </c>
      <c r="Z41" s="155">
        <f t="shared" si="24"/>
        <v>9700</v>
      </c>
      <c r="AA41" s="160">
        <f t="shared" si="31"/>
        <v>5114</v>
      </c>
      <c r="AB41" s="160">
        <f t="shared" si="32"/>
        <v>4586</v>
      </c>
      <c r="AC41" s="161">
        <f t="shared" si="25"/>
        <v>6.9000000000000006E-2</v>
      </c>
      <c r="AD41" s="161">
        <f t="shared" si="26"/>
        <v>0.52700000000000002</v>
      </c>
      <c r="AE41" s="162">
        <f t="shared" si="26"/>
        <v>0.47299999999999998</v>
      </c>
      <c r="AF41" s="163">
        <f t="shared" si="27"/>
        <v>9700</v>
      </c>
      <c r="AG41" s="164">
        <f t="shared" si="28"/>
        <v>5114</v>
      </c>
      <c r="AH41" s="165">
        <f t="shared" si="28"/>
        <v>4586</v>
      </c>
    </row>
    <row r="42" spans="1:34" s="134" customFormat="1" ht="17.25" customHeight="1">
      <c r="A42" s="154" t="s">
        <v>124</v>
      </c>
      <c r="B42" s="155">
        <f t="shared" si="21"/>
        <v>11522</v>
      </c>
      <c r="C42" s="155">
        <f t="shared" si="22"/>
        <v>6027</v>
      </c>
      <c r="D42" s="155">
        <f t="shared" si="23"/>
        <v>5495</v>
      </c>
      <c r="E42" s="156">
        <f t="shared" si="29"/>
        <v>0.52</v>
      </c>
      <c r="F42" s="156">
        <f t="shared" si="30"/>
        <v>0.48</v>
      </c>
      <c r="G42" s="155"/>
      <c r="H42" s="155"/>
      <c r="I42" s="157"/>
      <c r="J42" s="157"/>
      <c r="K42" s="157"/>
      <c r="L42" s="157"/>
      <c r="M42" s="157"/>
      <c r="N42" s="157"/>
      <c r="O42" s="159"/>
      <c r="P42" s="159"/>
      <c r="Q42" s="159"/>
      <c r="R42" s="157"/>
      <c r="S42" s="157"/>
      <c r="T42" s="157"/>
      <c r="U42" s="157"/>
      <c r="V42" s="157"/>
      <c r="W42" s="157"/>
      <c r="X42" s="183">
        <f>사망률추계값!F46</f>
        <v>0.97528999999999999</v>
      </c>
      <c r="Y42" s="183">
        <f>사망률추계값!G46</f>
        <v>0.99114000000000002</v>
      </c>
      <c r="Z42" s="155">
        <f t="shared" si="24"/>
        <v>11013</v>
      </c>
      <c r="AA42" s="160">
        <f t="shared" si="31"/>
        <v>5728</v>
      </c>
      <c r="AB42" s="160">
        <f t="shared" si="32"/>
        <v>5285</v>
      </c>
      <c r="AC42" s="161">
        <f t="shared" si="25"/>
        <v>7.8E-2</v>
      </c>
      <c r="AD42" s="161">
        <f t="shared" si="26"/>
        <v>0.52</v>
      </c>
      <c r="AE42" s="162">
        <f t="shared" si="26"/>
        <v>0.48</v>
      </c>
      <c r="AF42" s="163">
        <f t="shared" si="27"/>
        <v>11013</v>
      </c>
      <c r="AG42" s="164">
        <f t="shared" si="28"/>
        <v>5728</v>
      </c>
      <c r="AH42" s="165">
        <f t="shared" si="28"/>
        <v>5285</v>
      </c>
    </row>
    <row r="43" spans="1:34" s="134" customFormat="1" ht="17.25" customHeight="1">
      <c r="A43" s="154" t="s">
        <v>125</v>
      </c>
      <c r="B43" s="155">
        <f t="shared" si="21"/>
        <v>11652</v>
      </c>
      <c r="C43" s="155">
        <f t="shared" si="22"/>
        <v>5809</v>
      </c>
      <c r="D43" s="155">
        <f t="shared" si="23"/>
        <v>5843</v>
      </c>
      <c r="E43" s="156">
        <f t="shared" si="29"/>
        <v>0.5</v>
      </c>
      <c r="F43" s="156">
        <f t="shared" si="30"/>
        <v>0.5</v>
      </c>
      <c r="G43" s="155"/>
      <c r="H43" s="155"/>
      <c r="I43" s="157"/>
      <c r="J43" s="157"/>
      <c r="K43" s="157"/>
      <c r="L43" s="157"/>
      <c r="M43" s="157"/>
      <c r="N43" s="157"/>
      <c r="O43" s="159"/>
      <c r="P43" s="159"/>
      <c r="Q43" s="159"/>
      <c r="R43" s="157"/>
      <c r="S43" s="157"/>
      <c r="T43" s="157"/>
      <c r="U43" s="157"/>
      <c r="V43" s="157"/>
      <c r="W43" s="157"/>
      <c r="X43" s="183">
        <f>사망률추계값!F47</f>
        <v>0.96401000000000003</v>
      </c>
      <c r="Y43" s="183">
        <f>사망률추계값!G47</f>
        <v>0.98762000000000005</v>
      </c>
      <c r="Z43" s="155">
        <f t="shared" si="24"/>
        <v>11324</v>
      </c>
      <c r="AA43" s="160">
        <f t="shared" si="31"/>
        <v>5878</v>
      </c>
      <c r="AB43" s="160">
        <f t="shared" si="32"/>
        <v>5446</v>
      </c>
      <c r="AC43" s="161">
        <f t="shared" si="25"/>
        <v>8.1000000000000003E-2</v>
      </c>
      <c r="AD43" s="161">
        <f t="shared" si="26"/>
        <v>0.51900000000000002</v>
      </c>
      <c r="AE43" s="162">
        <f t="shared" si="26"/>
        <v>0.48099999999999998</v>
      </c>
      <c r="AF43" s="163">
        <f t="shared" si="27"/>
        <v>11324</v>
      </c>
      <c r="AG43" s="164">
        <f t="shared" si="28"/>
        <v>5878</v>
      </c>
      <c r="AH43" s="165">
        <f t="shared" si="28"/>
        <v>5446</v>
      </c>
    </row>
    <row r="44" spans="1:34" s="134" customFormat="1" ht="17.25" customHeight="1">
      <c r="A44" s="154" t="s">
        <v>126</v>
      </c>
      <c r="B44" s="155">
        <f t="shared" si="21"/>
        <v>9406</v>
      </c>
      <c r="C44" s="155">
        <f t="shared" si="22"/>
        <v>4452</v>
      </c>
      <c r="D44" s="155">
        <f t="shared" si="23"/>
        <v>4954</v>
      </c>
      <c r="E44" s="156">
        <f t="shared" si="29"/>
        <v>0.47</v>
      </c>
      <c r="F44" s="156">
        <f t="shared" si="30"/>
        <v>0.53</v>
      </c>
      <c r="G44" s="155"/>
      <c r="H44" s="155"/>
      <c r="I44" s="157"/>
      <c r="J44" s="157"/>
      <c r="K44" s="157"/>
      <c r="L44" s="157"/>
      <c r="M44" s="157"/>
      <c r="N44" s="157"/>
      <c r="O44" s="159"/>
      <c r="P44" s="159"/>
      <c r="Q44" s="159"/>
      <c r="R44" s="157"/>
      <c r="S44" s="157"/>
      <c r="T44" s="157"/>
      <c r="U44" s="157"/>
      <c r="V44" s="157"/>
      <c r="W44" s="157"/>
      <c r="X44" s="183">
        <f>사망률추계값!F48</f>
        <v>0.94323999999999997</v>
      </c>
      <c r="Y44" s="183">
        <f>사망률추계값!G48</f>
        <v>0.97755000000000003</v>
      </c>
      <c r="Z44" s="155">
        <f t="shared" si="24"/>
        <v>11371</v>
      </c>
      <c r="AA44" s="160">
        <f t="shared" si="31"/>
        <v>5600</v>
      </c>
      <c r="AB44" s="160">
        <f t="shared" si="32"/>
        <v>5771</v>
      </c>
      <c r="AC44" s="161">
        <f t="shared" si="25"/>
        <v>8.1000000000000003E-2</v>
      </c>
      <c r="AD44" s="161">
        <f t="shared" si="26"/>
        <v>0.49199999999999999</v>
      </c>
      <c r="AE44" s="162">
        <f t="shared" si="26"/>
        <v>0.50800000000000001</v>
      </c>
      <c r="AF44" s="163">
        <f t="shared" si="27"/>
        <v>11371</v>
      </c>
      <c r="AG44" s="164">
        <f t="shared" si="28"/>
        <v>5600</v>
      </c>
      <c r="AH44" s="165">
        <f t="shared" si="28"/>
        <v>5771</v>
      </c>
    </row>
    <row r="45" spans="1:34" s="134" customFormat="1" ht="17.25" customHeight="1">
      <c r="A45" s="154" t="s">
        <v>127</v>
      </c>
      <c r="B45" s="155">
        <f t="shared" si="21"/>
        <v>7298</v>
      </c>
      <c r="C45" s="155">
        <f t="shared" si="22"/>
        <v>3425</v>
      </c>
      <c r="D45" s="155">
        <f t="shared" si="23"/>
        <v>3873</v>
      </c>
      <c r="E45" s="156">
        <f t="shared" si="29"/>
        <v>0.47</v>
      </c>
      <c r="F45" s="156">
        <f t="shared" si="30"/>
        <v>0.53</v>
      </c>
      <c r="G45" s="155"/>
      <c r="H45" s="155"/>
      <c r="I45" s="157"/>
      <c r="J45" s="157"/>
      <c r="K45" s="157"/>
      <c r="L45" s="157"/>
      <c r="M45" s="157"/>
      <c r="N45" s="157"/>
      <c r="O45" s="159"/>
      <c r="P45" s="159"/>
      <c r="Q45" s="159"/>
      <c r="R45" s="157"/>
      <c r="S45" s="157"/>
      <c r="T45" s="157"/>
      <c r="U45" s="157"/>
      <c r="V45" s="157"/>
      <c r="W45" s="157"/>
      <c r="X45" s="183">
        <f>사망률추계값!F49</f>
        <v>0.89732999999999996</v>
      </c>
      <c r="Y45" s="183">
        <f>사망률추계값!G49</f>
        <v>0.95540000000000003</v>
      </c>
      <c r="Z45" s="155">
        <f t="shared" si="24"/>
        <v>9042</v>
      </c>
      <c r="AA45" s="160">
        <f t="shared" si="31"/>
        <v>4199</v>
      </c>
      <c r="AB45" s="160">
        <f t="shared" si="32"/>
        <v>4843</v>
      </c>
      <c r="AC45" s="161">
        <f t="shared" ref="AC45:AC51" si="41">ROUND(Z45/$Z$52,3)</f>
        <v>6.4000000000000001E-2</v>
      </c>
      <c r="AD45" s="161">
        <f t="shared" si="26"/>
        <v>0.46400000000000002</v>
      </c>
      <c r="AE45" s="162">
        <f t="shared" si="26"/>
        <v>0.53600000000000003</v>
      </c>
      <c r="AF45" s="163">
        <f t="shared" si="27"/>
        <v>9042</v>
      </c>
      <c r="AG45" s="164">
        <f t="shared" si="28"/>
        <v>4199</v>
      </c>
      <c r="AH45" s="165">
        <f t="shared" si="28"/>
        <v>4843</v>
      </c>
    </row>
    <row r="46" spans="1:34" s="134" customFormat="1" ht="17.25" customHeight="1">
      <c r="A46" s="154" t="s">
        <v>128</v>
      </c>
      <c r="B46" s="155">
        <f t="shared" si="21"/>
        <v>6179</v>
      </c>
      <c r="C46" s="155">
        <f t="shared" si="22"/>
        <v>2452</v>
      </c>
      <c r="D46" s="155">
        <f t="shared" si="23"/>
        <v>3727</v>
      </c>
      <c r="E46" s="156">
        <f t="shared" si="29"/>
        <v>0.4</v>
      </c>
      <c r="F46" s="156">
        <f t="shared" si="30"/>
        <v>0.6</v>
      </c>
      <c r="G46" s="155"/>
      <c r="H46" s="155"/>
      <c r="I46" s="157"/>
      <c r="J46" s="157"/>
      <c r="K46" s="157"/>
      <c r="L46" s="157"/>
      <c r="M46" s="157"/>
      <c r="N46" s="157"/>
      <c r="O46" s="159"/>
      <c r="P46" s="159"/>
      <c r="Q46" s="159"/>
      <c r="R46" s="157"/>
      <c r="S46" s="157"/>
      <c r="T46" s="157"/>
      <c r="U46" s="157"/>
      <c r="V46" s="157"/>
      <c r="W46" s="157"/>
      <c r="X46" s="183">
        <f>사망률추계값!F50</f>
        <v>0.81964000000000004</v>
      </c>
      <c r="Y46" s="183">
        <f>사망률추계값!G50</f>
        <v>0.91239999999999999</v>
      </c>
      <c r="Z46" s="155">
        <f t="shared" si="24"/>
        <v>6773</v>
      </c>
      <c r="AA46" s="160">
        <f t="shared" si="31"/>
        <v>3073</v>
      </c>
      <c r="AB46" s="160">
        <f t="shared" si="32"/>
        <v>3700</v>
      </c>
      <c r="AC46" s="161">
        <f t="shared" si="41"/>
        <v>4.8000000000000001E-2</v>
      </c>
      <c r="AD46" s="161">
        <f t="shared" si="26"/>
        <v>0.45400000000000001</v>
      </c>
      <c r="AE46" s="162">
        <f t="shared" si="26"/>
        <v>0.54600000000000004</v>
      </c>
      <c r="AF46" s="163">
        <f t="shared" si="27"/>
        <v>6773</v>
      </c>
      <c r="AG46" s="164">
        <f t="shared" si="28"/>
        <v>3073</v>
      </c>
      <c r="AH46" s="165">
        <f t="shared" si="28"/>
        <v>3700</v>
      </c>
    </row>
    <row r="47" spans="1:34" s="134" customFormat="1" ht="17.25" customHeight="1">
      <c r="A47" s="154" t="s">
        <v>129</v>
      </c>
      <c r="B47" s="155">
        <f t="shared" si="21"/>
        <v>5575</v>
      </c>
      <c r="C47" s="155">
        <f t="shared" si="22"/>
        <v>1964</v>
      </c>
      <c r="D47" s="155">
        <f t="shared" si="23"/>
        <v>3611</v>
      </c>
      <c r="E47" s="156">
        <f t="shared" si="29"/>
        <v>0.35</v>
      </c>
      <c r="F47" s="156">
        <f t="shared" si="30"/>
        <v>0.65</v>
      </c>
      <c r="G47" s="155"/>
      <c r="H47" s="155"/>
      <c r="I47" s="157"/>
      <c r="J47" s="157"/>
      <c r="K47" s="157"/>
      <c r="L47" s="157"/>
      <c r="M47" s="157"/>
      <c r="N47" s="157"/>
      <c r="O47" s="159"/>
      <c r="P47" s="159"/>
      <c r="Q47" s="159"/>
      <c r="R47" s="157"/>
      <c r="S47" s="157"/>
      <c r="T47" s="157"/>
      <c r="U47" s="157"/>
      <c r="V47" s="157"/>
      <c r="W47" s="157"/>
      <c r="X47" s="183">
        <f>사망률추계값!F51</f>
        <v>0.69595000000000007</v>
      </c>
      <c r="Y47" s="183">
        <f>사망률추계값!G51</f>
        <v>0.83267000000000002</v>
      </c>
      <c r="Z47" s="155">
        <f t="shared" si="24"/>
        <v>5411</v>
      </c>
      <c r="AA47" s="160">
        <f t="shared" si="31"/>
        <v>2010</v>
      </c>
      <c r="AB47" s="160">
        <f t="shared" si="32"/>
        <v>3401</v>
      </c>
      <c r="AC47" s="161">
        <f t="shared" si="41"/>
        <v>3.9E-2</v>
      </c>
      <c r="AD47" s="161">
        <f t="shared" si="26"/>
        <v>0.371</v>
      </c>
      <c r="AE47" s="162">
        <f t="shared" si="26"/>
        <v>0.629</v>
      </c>
      <c r="AF47" s="163">
        <f t="shared" si="27"/>
        <v>5411</v>
      </c>
      <c r="AG47" s="164">
        <f t="shared" si="28"/>
        <v>2010</v>
      </c>
      <c r="AH47" s="165">
        <f t="shared" si="28"/>
        <v>3401</v>
      </c>
    </row>
    <row r="48" spans="1:34" s="134" customFormat="1" ht="17.25" customHeight="1">
      <c r="A48" s="154" t="s">
        <v>151</v>
      </c>
      <c r="B48" s="155">
        <f>SUM(C48:D48)</f>
        <v>3287</v>
      </c>
      <c r="C48" s="155">
        <f t="shared" si="22"/>
        <v>995</v>
      </c>
      <c r="D48" s="155">
        <f t="shared" si="23"/>
        <v>2292</v>
      </c>
      <c r="E48" s="156">
        <f t="shared" si="29"/>
        <v>0.3</v>
      </c>
      <c r="F48" s="156">
        <f t="shared" si="30"/>
        <v>0.7</v>
      </c>
      <c r="G48" s="155"/>
      <c r="H48" s="155"/>
      <c r="I48" s="157"/>
      <c r="J48" s="157"/>
      <c r="K48" s="157"/>
      <c r="L48" s="157"/>
      <c r="M48" s="157"/>
      <c r="N48" s="157"/>
      <c r="O48" s="159"/>
      <c r="P48" s="159"/>
      <c r="Q48" s="159"/>
      <c r="R48" s="157"/>
      <c r="S48" s="157"/>
      <c r="T48" s="157"/>
      <c r="U48" s="157"/>
      <c r="V48" s="157"/>
      <c r="W48" s="157"/>
      <c r="X48" s="183">
        <f>사망률추계값!F52</f>
        <v>0.52150999999999992</v>
      </c>
      <c r="Y48" s="183">
        <f>사망률추계값!G52</f>
        <v>0.69642999999999999</v>
      </c>
      <c r="Z48" s="155">
        <f t="shared" si="24"/>
        <v>4374</v>
      </c>
      <c r="AA48" s="160">
        <f t="shared" si="31"/>
        <v>1367</v>
      </c>
      <c r="AB48" s="160">
        <f t="shared" si="32"/>
        <v>3007</v>
      </c>
      <c r="AC48" s="161">
        <f t="shared" si="41"/>
        <v>3.1E-2</v>
      </c>
      <c r="AD48" s="161">
        <f t="shared" si="26"/>
        <v>0.313</v>
      </c>
      <c r="AE48" s="162">
        <f t="shared" si="26"/>
        <v>0.68700000000000006</v>
      </c>
      <c r="AF48" s="163">
        <f t="shared" si="27"/>
        <v>4374</v>
      </c>
      <c r="AG48" s="164">
        <f t="shared" si="28"/>
        <v>1367</v>
      </c>
      <c r="AH48" s="165">
        <f t="shared" si="28"/>
        <v>3007</v>
      </c>
    </row>
    <row r="49" spans="1:34" s="134" customFormat="1" ht="17.25" customHeight="1">
      <c r="A49" s="154" t="s">
        <v>152</v>
      </c>
      <c r="B49" s="155">
        <f>SUM(C49:D49)</f>
        <v>1247</v>
      </c>
      <c r="C49" s="155">
        <f t="shared" si="22"/>
        <v>273</v>
      </c>
      <c r="D49" s="155">
        <f t="shared" si="23"/>
        <v>974</v>
      </c>
      <c r="E49" s="156">
        <f t="shared" si="29"/>
        <v>0.22</v>
      </c>
      <c r="F49" s="156">
        <f t="shared" si="30"/>
        <v>0.78</v>
      </c>
      <c r="G49" s="155"/>
      <c r="H49" s="155"/>
      <c r="I49" s="157"/>
      <c r="J49" s="157"/>
      <c r="K49" s="157"/>
      <c r="L49" s="157"/>
      <c r="M49" s="157"/>
      <c r="N49" s="157"/>
      <c r="O49" s="159"/>
      <c r="P49" s="159"/>
      <c r="Q49" s="159"/>
      <c r="R49" s="157"/>
      <c r="S49" s="157"/>
      <c r="T49" s="157"/>
      <c r="U49" s="157"/>
      <c r="V49" s="157"/>
      <c r="W49" s="157"/>
      <c r="X49" s="183">
        <f>사망률추계값!F53</f>
        <v>0.31930000000000003</v>
      </c>
      <c r="Y49" s="183">
        <f>사망률추계값!G53</f>
        <v>0.49643000000000004</v>
      </c>
      <c r="Z49" s="155">
        <f t="shared" si="24"/>
        <v>2115</v>
      </c>
      <c r="AA49" s="160">
        <f t="shared" si="31"/>
        <v>519</v>
      </c>
      <c r="AB49" s="160">
        <f t="shared" si="32"/>
        <v>1596</v>
      </c>
      <c r="AC49" s="161">
        <f t="shared" si="41"/>
        <v>1.4999999999999999E-2</v>
      </c>
      <c r="AD49" s="161">
        <f t="shared" si="26"/>
        <v>0.245</v>
      </c>
      <c r="AE49" s="162">
        <f t="shared" si="26"/>
        <v>0.755</v>
      </c>
      <c r="AF49" s="163">
        <f t="shared" si="27"/>
        <v>2115</v>
      </c>
      <c r="AG49" s="164">
        <f t="shared" si="28"/>
        <v>519</v>
      </c>
      <c r="AH49" s="165">
        <f t="shared" si="28"/>
        <v>1596</v>
      </c>
    </row>
    <row r="50" spans="1:34" s="134" customFormat="1" ht="17.25" customHeight="1">
      <c r="A50" s="154" t="s">
        <v>153</v>
      </c>
      <c r="B50" s="155">
        <f>SUM(C50:D50)</f>
        <v>264</v>
      </c>
      <c r="C50" s="155">
        <f t="shared" si="22"/>
        <v>41</v>
      </c>
      <c r="D50" s="155">
        <f t="shared" si="23"/>
        <v>223</v>
      </c>
      <c r="E50" s="156">
        <f t="shared" si="29"/>
        <v>0.16</v>
      </c>
      <c r="F50" s="156">
        <f t="shared" si="30"/>
        <v>0.84</v>
      </c>
      <c r="G50" s="155"/>
      <c r="H50" s="155"/>
      <c r="I50" s="157"/>
      <c r="J50" s="157"/>
      <c r="K50" s="157"/>
      <c r="M50" s="157"/>
      <c r="N50" s="157"/>
      <c r="O50" s="159"/>
      <c r="P50" s="159"/>
      <c r="Q50" s="159"/>
      <c r="R50" s="157"/>
      <c r="S50" s="157"/>
      <c r="T50" s="157"/>
      <c r="U50" s="157"/>
      <c r="V50" s="157"/>
      <c r="W50" s="157"/>
      <c r="X50" s="183">
        <f>사망률추계값!F54</f>
        <v>0.14454</v>
      </c>
      <c r="Y50" s="183">
        <f>사망률추계값!G54</f>
        <v>0.26932</v>
      </c>
      <c r="Z50" s="155">
        <f t="shared" si="24"/>
        <v>571</v>
      </c>
      <c r="AA50" s="160">
        <f t="shared" si="31"/>
        <v>87</v>
      </c>
      <c r="AB50" s="160">
        <f t="shared" si="32"/>
        <v>484</v>
      </c>
      <c r="AC50" s="161">
        <f t="shared" si="41"/>
        <v>4.0000000000000001E-3</v>
      </c>
      <c r="AD50" s="161">
        <f t="shared" si="26"/>
        <v>0.152</v>
      </c>
      <c r="AE50" s="162">
        <f t="shared" si="26"/>
        <v>0.84799999999999998</v>
      </c>
      <c r="AF50" s="163">
        <f t="shared" si="27"/>
        <v>571</v>
      </c>
      <c r="AG50" s="164">
        <f t="shared" si="28"/>
        <v>87</v>
      </c>
      <c r="AH50" s="165">
        <f t="shared" si="28"/>
        <v>484</v>
      </c>
    </row>
    <row r="51" spans="1:34" s="134" customFormat="1" ht="17.25" customHeight="1">
      <c r="A51" s="154" t="s">
        <v>43</v>
      </c>
      <c r="B51" s="155">
        <f>SUM(C51:D51)</f>
        <v>34</v>
      </c>
      <c r="C51" s="155">
        <f t="shared" si="22"/>
        <v>3</v>
      </c>
      <c r="D51" s="155">
        <f t="shared" si="23"/>
        <v>31</v>
      </c>
      <c r="E51" s="156">
        <f t="shared" si="29"/>
        <v>0.09</v>
      </c>
      <c r="F51" s="156">
        <f t="shared" si="30"/>
        <v>0.91</v>
      </c>
      <c r="G51" s="155"/>
      <c r="H51" s="155"/>
      <c r="I51" s="157"/>
      <c r="J51" s="157"/>
      <c r="K51" s="157"/>
      <c r="L51" s="157"/>
      <c r="M51" s="157"/>
      <c r="N51" s="157"/>
      <c r="O51" s="159"/>
      <c r="P51" s="159"/>
      <c r="Q51" s="159"/>
      <c r="R51" s="157"/>
      <c r="S51" s="157"/>
      <c r="T51" s="157"/>
      <c r="U51" s="157"/>
      <c r="V51" s="157"/>
      <c r="W51" s="157"/>
      <c r="X51" s="183">
        <f>사망률추계값!F55</f>
        <v>0</v>
      </c>
      <c r="Y51" s="183">
        <f>사망률추계값!G55</f>
        <v>0</v>
      </c>
      <c r="Z51" s="155">
        <f t="shared" si="24"/>
        <v>66</v>
      </c>
      <c r="AA51" s="160">
        <f>ROUND(C50*X50+C51*X51,0)</f>
        <v>6</v>
      </c>
      <c r="AB51" s="160">
        <f>ROUND(D50*Y50+D51*Y51,0)</f>
        <v>60</v>
      </c>
      <c r="AC51" s="161">
        <f t="shared" si="41"/>
        <v>0</v>
      </c>
      <c r="AD51" s="161">
        <f t="shared" si="26"/>
        <v>9.0999999999999998E-2</v>
      </c>
      <c r="AE51" s="162">
        <f t="shared" si="26"/>
        <v>0.90900000000000003</v>
      </c>
      <c r="AF51" s="163">
        <f t="shared" si="27"/>
        <v>66</v>
      </c>
      <c r="AG51" s="164">
        <f t="shared" si="28"/>
        <v>6</v>
      </c>
      <c r="AH51" s="165">
        <f t="shared" si="28"/>
        <v>60</v>
      </c>
    </row>
    <row r="52" spans="1:34" s="134" customFormat="1" ht="17.25" customHeight="1" thickBot="1">
      <c r="A52" s="168" t="s">
        <v>134</v>
      </c>
      <c r="B52" s="169">
        <f>SUM(B31:B51)</f>
        <v>140776</v>
      </c>
      <c r="C52" s="170">
        <f>SUM(C31:C51)</f>
        <v>70243</v>
      </c>
      <c r="D52" s="170">
        <f>SUM(D31:D51)</f>
        <v>70533</v>
      </c>
      <c r="E52" s="171"/>
      <c r="F52" s="171"/>
      <c r="G52" s="171"/>
      <c r="H52" s="171"/>
      <c r="I52" s="171"/>
      <c r="J52" s="171"/>
      <c r="K52" s="171"/>
      <c r="L52" s="172">
        <f>SUM(L34:L51)</f>
        <v>5395</v>
      </c>
      <c r="M52" s="171"/>
      <c r="N52" s="171"/>
      <c r="O52" s="173"/>
      <c r="P52" s="173"/>
      <c r="Q52" s="173"/>
      <c r="R52" s="172">
        <f t="shared" ref="R52:W52" si="42">SUM(R34:R51)</f>
        <v>20</v>
      </c>
      <c r="S52" s="172">
        <f t="shared" si="42"/>
        <v>12</v>
      </c>
      <c r="T52" s="172">
        <f t="shared" si="42"/>
        <v>8</v>
      </c>
      <c r="U52" s="172">
        <f t="shared" si="42"/>
        <v>5375</v>
      </c>
      <c r="V52" s="172">
        <f t="shared" si="42"/>
        <v>2780</v>
      </c>
      <c r="W52" s="172">
        <f t="shared" si="42"/>
        <v>2595</v>
      </c>
      <c r="X52" s="171"/>
      <c r="Y52" s="171"/>
      <c r="Z52" s="170">
        <f>SUM(AA52:AB52)</f>
        <v>140373</v>
      </c>
      <c r="AA52" s="170">
        <f>SUM(AA31:AA51)</f>
        <v>70059</v>
      </c>
      <c r="AB52" s="170">
        <f>SUM(AB31:AB51)</f>
        <v>70314</v>
      </c>
      <c r="AC52" s="174">
        <f>ROUND(SUM(AC31:AC51),0)</f>
        <v>1</v>
      </c>
      <c r="AD52" s="171"/>
      <c r="AE52" s="175"/>
      <c r="AF52" s="176">
        <f>SUM(AF31:AF51)</f>
        <v>140373</v>
      </c>
      <c r="AG52" s="177">
        <f>SUM(AG31:AG51)</f>
        <v>70059</v>
      </c>
      <c r="AH52" s="178">
        <f>SUM(AH31:AH51)</f>
        <v>70314</v>
      </c>
    </row>
    <row r="53" spans="1:34" s="134" customFormat="1" ht="17.25" customHeight="1" thickBot="1">
      <c r="O53" s="179"/>
      <c r="P53" s="179"/>
      <c r="Q53" s="179"/>
      <c r="AF53" s="180"/>
      <c r="AG53" s="180"/>
      <c r="AH53" s="180"/>
    </row>
    <row r="54" spans="1:34" s="134" customFormat="1" ht="17.25" customHeight="1">
      <c r="A54" s="247" t="s">
        <v>135</v>
      </c>
      <c r="B54" s="249" t="str">
        <f>AF29</f>
        <v>2025 최종인구</v>
      </c>
      <c r="C54" s="249"/>
      <c r="D54" s="249"/>
      <c r="E54" s="243" t="s">
        <v>136</v>
      </c>
      <c r="F54" s="243"/>
      <c r="G54" s="243" t="s">
        <v>148</v>
      </c>
      <c r="H54" s="243"/>
      <c r="I54" s="250" t="s">
        <v>214</v>
      </c>
      <c r="J54" s="250"/>
      <c r="K54" s="250"/>
      <c r="L54" s="251">
        <v>5</v>
      </c>
      <c r="M54" s="251"/>
      <c r="N54" s="251"/>
      <c r="O54" s="243" t="s">
        <v>149</v>
      </c>
      <c r="P54" s="243"/>
      <c r="Q54" s="243"/>
      <c r="R54" s="243" t="s">
        <v>139</v>
      </c>
      <c r="S54" s="243"/>
      <c r="T54" s="243"/>
      <c r="U54" s="243" t="s">
        <v>140</v>
      </c>
      <c r="V54" s="243"/>
      <c r="W54" s="243"/>
      <c r="X54" s="243" t="s">
        <v>150</v>
      </c>
      <c r="Y54" s="243"/>
      <c r="Z54" s="244" t="s">
        <v>354</v>
      </c>
      <c r="AA54" s="244"/>
      <c r="AB54" s="244"/>
      <c r="AC54" s="245" t="s">
        <v>355</v>
      </c>
      <c r="AD54" s="238" t="s">
        <v>356</v>
      </c>
      <c r="AE54" s="239"/>
      <c r="AF54" s="240" t="s">
        <v>357</v>
      </c>
      <c r="AG54" s="241"/>
      <c r="AH54" s="242"/>
    </row>
    <row r="55" spans="1:34" s="140" customFormat="1" ht="17.25" customHeight="1" thickBot="1">
      <c r="A55" s="248"/>
      <c r="B55" s="135" t="s">
        <v>142</v>
      </c>
      <c r="C55" s="135" t="s">
        <v>143</v>
      </c>
      <c r="D55" s="135" t="s">
        <v>144</v>
      </c>
      <c r="E55" s="135" t="s">
        <v>143</v>
      </c>
      <c r="F55" s="135" t="s">
        <v>144</v>
      </c>
      <c r="G55" s="135" t="s">
        <v>143</v>
      </c>
      <c r="H55" s="135" t="s">
        <v>144</v>
      </c>
      <c r="I55" s="135" t="s">
        <v>142</v>
      </c>
      <c r="J55" s="135" t="s">
        <v>143</v>
      </c>
      <c r="K55" s="135" t="s">
        <v>144</v>
      </c>
      <c r="L55" s="111" t="s">
        <v>228</v>
      </c>
      <c r="M55" s="111" t="s">
        <v>229</v>
      </c>
      <c r="N55" s="111" t="s">
        <v>230</v>
      </c>
      <c r="O55" s="135" t="s">
        <v>142</v>
      </c>
      <c r="P55" s="135" t="s">
        <v>143</v>
      </c>
      <c r="Q55" s="135" t="s">
        <v>144</v>
      </c>
      <c r="R55" s="135" t="s">
        <v>142</v>
      </c>
      <c r="S55" s="135" t="s">
        <v>143</v>
      </c>
      <c r="T55" s="135" t="s">
        <v>144</v>
      </c>
      <c r="U55" s="135" t="s">
        <v>142</v>
      </c>
      <c r="V55" s="135" t="s">
        <v>143</v>
      </c>
      <c r="W55" s="135" t="s">
        <v>144</v>
      </c>
      <c r="X55" s="135" t="s">
        <v>143</v>
      </c>
      <c r="Y55" s="135" t="s">
        <v>144</v>
      </c>
      <c r="Z55" s="135" t="s">
        <v>110</v>
      </c>
      <c r="AA55" s="135" t="s">
        <v>111</v>
      </c>
      <c r="AB55" s="135" t="s">
        <v>112</v>
      </c>
      <c r="AC55" s="246"/>
      <c r="AD55" s="135" t="s">
        <v>111</v>
      </c>
      <c r="AE55" s="136" t="s">
        <v>112</v>
      </c>
      <c r="AF55" s="137" t="s">
        <v>110</v>
      </c>
      <c r="AG55" s="138" t="s">
        <v>111</v>
      </c>
      <c r="AH55" s="139" t="s">
        <v>112</v>
      </c>
    </row>
    <row r="56" spans="1:34" s="134" customFormat="1" ht="17.25" customHeight="1" thickTop="1">
      <c r="A56" s="141" t="s">
        <v>113</v>
      </c>
      <c r="B56" s="142">
        <f t="shared" ref="B56:B72" si="43">SUM(C56:D56)</f>
        <v>5375</v>
      </c>
      <c r="C56" s="142">
        <f t="shared" ref="C56:C76" si="44">AG31</f>
        <v>2780</v>
      </c>
      <c r="D56" s="142">
        <f t="shared" ref="D56:D76" si="45">AH31</f>
        <v>2595</v>
      </c>
      <c r="E56" s="143">
        <f t="shared" ref="E56:F76" si="46">ROUND(C56/$B56,2)</f>
        <v>0.52</v>
      </c>
      <c r="F56" s="143">
        <f t="shared" si="46"/>
        <v>0.48</v>
      </c>
      <c r="G56" s="142"/>
      <c r="H56" s="142"/>
      <c r="I56" s="144"/>
      <c r="J56" s="144"/>
      <c r="K56" s="144"/>
      <c r="L56" s="145"/>
      <c r="M56" s="145"/>
      <c r="N56" s="145"/>
      <c r="O56" s="146">
        <f>AVERAGE(P56:Q56)</f>
        <v>3.29E-3</v>
      </c>
      <c r="P56" s="147">
        <f>사망률추계값!H6</f>
        <v>3.5200000000000001E-3</v>
      </c>
      <c r="Q56" s="147">
        <f>사망률추계값!I6</f>
        <v>3.0599999999999998E-3</v>
      </c>
      <c r="R56" s="144"/>
      <c r="S56" s="144"/>
      <c r="T56" s="144"/>
      <c r="U56" s="144"/>
      <c r="V56" s="144"/>
      <c r="W56" s="144"/>
      <c r="X56" s="182">
        <f>사망률추계값!H35</f>
        <v>0.99978999999999996</v>
      </c>
      <c r="Y56" s="182">
        <f>사망률추계값!I35</f>
        <v>0.99983</v>
      </c>
      <c r="Z56" s="142">
        <f t="shared" ref="Z56:Z76" si="47">SUM(AA56:AB56)</f>
        <v>5525</v>
      </c>
      <c r="AA56" s="148">
        <f>ROUND(V77,0)</f>
        <v>2859</v>
      </c>
      <c r="AB56" s="148">
        <f>ROUND(W77,0)</f>
        <v>2666</v>
      </c>
      <c r="AC56" s="149">
        <f t="shared" ref="AC56:AC76" si="48">ROUND(Z56/$Z$77,3)</f>
        <v>0.04</v>
      </c>
      <c r="AD56" s="149">
        <f t="shared" ref="AD56:AE76" si="49">ROUND(AA56/$Z56,3)</f>
        <v>0.51700000000000002</v>
      </c>
      <c r="AE56" s="150">
        <f t="shared" si="49"/>
        <v>0.48299999999999998</v>
      </c>
      <c r="AF56" s="151">
        <f t="shared" ref="AF56:AF76" si="50">SUM(AG56:AH56)</f>
        <v>5525</v>
      </c>
      <c r="AG56" s="152">
        <f t="shared" ref="AG56:AH76" si="51">AA56</f>
        <v>2859</v>
      </c>
      <c r="AH56" s="153">
        <f t="shared" si="51"/>
        <v>2666</v>
      </c>
    </row>
    <row r="57" spans="1:34" s="134" customFormat="1" ht="17.25" customHeight="1">
      <c r="A57" s="154" t="s">
        <v>114</v>
      </c>
      <c r="B57" s="155">
        <f t="shared" si="43"/>
        <v>5572</v>
      </c>
      <c r="C57" s="155">
        <f t="shared" si="44"/>
        <v>2884</v>
      </c>
      <c r="D57" s="155">
        <f t="shared" si="45"/>
        <v>2688</v>
      </c>
      <c r="E57" s="156">
        <f t="shared" si="46"/>
        <v>0.52</v>
      </c>
      <c r="F57" s="156">
        <f t="shared" si="46"/>
        <v>0.48</v>
      </c>
      <c r="G57" s="155"/>
      <c r="H57" s="155"/>
      <c r="I57" s="157"/>
      <c r="J57" s="157"/>
      <c r="K57" s="157"/>
      <c r="L57" s="158"/>
      <c r="M57" s="158"/>
      <c r="N57" s="158"/>
      <c r="O57" s="159"/>
      <c r="P57" s="159"/>
      <c r="Q57" s="159"/>
      <c r="R57" s="157"/>
      <c r="S57" s="157"/>
      <c r="T57" s="157"/>
      <c r="U57" s="157"/>
      <c r="V57" s="157"/>
      <c r="W57" s="157"/>
      <c r="X57" s="183">
        <f>사망률추계값!H36</f>
        <v>0.99987000000000004</v>
      </c>
      <c r="Y57" s="183">
        <f>사망률추계값!I36</f>
        <v>0.99983999999999995</v>
      </c>
      <c r="Z57" s="155">
        <f t="shared" si="47"/>
        <v>5374</v>
      </c>
      <c r="AA57" s="160">
        <f t="shared" ref="AA57:AB72" si="52">ROUND(C56*X56,0)</f>
        <v>2779</v>
      </c>
      <c r="AB57" s="160">
        <f t="shared" si="52"/>
        <v>2595</v>
      </c>
      <c r="AC57" s="161">
        <f t="shared" si="48"/>
        <v>3.9E-2</v>
      </c>
      <c r="AD57" s="161">
        <f t="shared" si="49"/>
        <v>0.51700000000000002</v>
      </c>
      <c r="AE57" s="162">
        <f t="shared" si="49"/>
        <v>0.48299999999999998</v>
      </c>
      <c r="AF57" s="163">
        <f t="shared" si="50"/>
        <v>5374</v>
      </c>
      <c r="AG57" s="164">
        <f t="shared" si="51"/>
        <v>2779</v>
      </c>
      <c r="AH57" s="165">
        <f t="shared" si="51"/>
        <v>2595</v>
      </c>
    </row>
    <row r="58" spans="1:34" s="134" customFormat="1" ht="17.25" customHeight="1">
      <c r="A58" s="154" t="s">
        <v>115</v>
      </c>
      <c r="B58" s="155">
        <f t="shared" si="43"/>
        <v>5722</v>
      </c>
      <c r="C58" s="155">
        <f t="shared" si="44"/>
        <v>2951</v>
      </c>
      <c r="D58" s="155">
        <f t="shared" si="45"/>
        <v>2771</v>
      </c>
      <c r="E58" s="156">
        <f t="shared" si="46"/>
        <v>0.52</v>
      </c>
      <c r="F58" s="156">
        <f t="shared" si="46"/>
        <v>0.48</v>
      </c>
      <c r="G58" s="155"/>
      <c r="H58" s="155"/>
      <c r="I58" s="157"/>
      <c r="J58" s="157"/>
      <c r="K58" s="157"/>
      <c r="L58" s="158"/>
      <c r="M58" s="158"/>
      <c r="N58" s="158"/>
      <c r="O58" s="159"/>
      <c r="P58" s="159"/>
      <c r="Q58" s="159"/>
      <c r="R58" s="157"/>
      <c r="S58" s="157"/>
      <c r="T58" s="157"/>
      <c r="U58" s="157"/>
      <c r="V58" s="157"/>
      <c r="W58" s="157"/>
      <c r="X58" s="183">
        <f>사망률추계값!H37</f>
        <v>0.99978</v>
      </c>
      <c r="Y58" s="183">
        <f>사망률추계값!I37</f>
        <v>0.99990999999999997</v>
      </c>
      <c r="Z58" s="155">
        <f t="shared" si="47"/>
        <v>5572</v>
      </c>
      <c r="AA58" s="160">
        <f t="shared" si="52"/>
        <v>2884</v>
      </c>
      <c r="AB58" s="160">
        <f t="shared" si="52"/>
        <v>2688</v>
      </c>
      <c r="AC58" s="161">
        <f t="shared" si="48"/>
        <v>0.04</v>
      </c>
      <c r="AD58" s="161">
        <f t="shared" si="49"/>
        <v>0.51800000000000002</v>
      </c>
      <c r="AE58" s="162">
        <f t="shared" si="49"/>
        <v>0.48199999999999998</v>
      </c>
      <c r="AF58" s="163">
        <f t="shared" si="50"/>
        <v>5572</v>
      </c>
      <c r="AG58" s="164">
        <f t="shared" si="51"/>
        <v>2884</v>
      </c>
      <c r="AH58" s="165">
        <f t="shared" si="51"/>
        <v>2688</v>
      </c>
    </row>
    <row r="59" spans="1:34" s="134" customFormat="1" ht="17.25" customHeight="1">
      <c r="A59" s="154" t="s">
        <v>116</v>
      </c>
      <c r="B59" s="155">
        <f t="shared" si="43"/>
        <v>5439</v>
      </c>
      <c r="C59" s="155">
        <f t="shared" si="44"/>
        <v>2866</v>
      </c>
      <c r="D59" s="155">
        <f t="shared" si="45"/>
        <v>2573</v>
      </c>
      <c r="E59" s="156">
        <f t="shared" si="46"/>
        <v>0.53</v>
      </c>
      <c r="F59" s="156">
        <f t="shared" si="46"/>
        <v>0.47</v>
      </c>
      <c r="G59" s="166">
        <f>'여성출산율,출생성비'!$E$19</f>
        <v>0.51760733236854795</v>
      </c>
      <c r="H59" s="166">
        <f>'여성출산율,출생성비'!$E$20</f>
        <v>0.48239266763145205</v>
      </c>
      <c r="I59" s="184">
        <f>'여성출산율,출생성비'!E6</f>
        <v>1.22</v>
      </c>
      <c r="J59" s="157">
        <f t="shared" ref="J59:K65" si="53">ROUND(G59*$I59,2)</f>
        <v>0.63</v>
      </c>
      <c r="K59" s="157">
        <f t="shared" si="53"/>
        <v>0.59</v>
      </c>
      <c r="L59" s="160">
        <f>SUM(M59:N59)</f>
        <v>16</v>
      </c>
      <c r="M59" s="160">
        <f>ROUND(J59*L$54*$D59/1000,0)</f>
        <v>8</v>
      </c>
      <c r="N59" s="160">
        <f>ROUND(K59*L$54*$D59/1000,0)</f>
        <v>8</v>
      </c>
      <c r="O59" s="159"/>
      <c r="P59" s="159"/>
      <c r="Q59" s="159"/>
      <c r="R59" s="160">
        <f t="shared" ref="R59:R65" si="54">SUM(S59:T59)</f>
        <v>0</v>
      </c>
      <c r="S59" s="160">
        <f t="shared" ref="S59:T65" si="55">ROUND(M59*P$56,0)</f>
        <v>0</v>
      </c>
      <c r="T59" s="160">
        <f t="shared" si="55"/>
        <v>0</v>
      </c>
      <c r="U59" s="160">
        <f t="shared" ref="U59:U65" si="56">SUM(V59:W59)</f>
        <v>16</v>
      </c>
      <c r="V59" s="155">
        <f t="shared" ref="V59:W65" si="57">M59-S59</f>
        <v>8</v>
      </c>
      <c r="W59" s="155">
        <f t="shared" si="57"/>
        <v>8</v>
      </c>
      <c r="X59" s="183">
        <f>사망률추계값!H38</f>
        <v>0.99933000000000005</v>
      </c>
      <c r="Y59" s="183">
        <f>사망률추계값!I38</f>
        <v>0.99966999999999995</v>
      </c>
      <c r="Z59" s="155">
        <f t="shared" si="47"/>
        <v>5721</v>
      </c>
      <c r="AA59" s="160">
        <f t="shared" si="52"/>
        <v>2950</v>
      </c>
      <c r="AB59" s="160">
        <f t="shared" si="52"/>
        <v>2771</v>
      </c>
      <c r="AC59" s="161">
        <f t="shared" si="48"/>
        <v>4.1000000000000002E-2</v>
      </c>
      <c r="AD59" s="161">
        <f t="shared" si="49"/>
        <v>0.51600000000000001</v>
      </c>
      <c r="AE59" s="162">
        <f t="shared" si="49"/>
        <v>0.48399999999999999</v>
      </c>
      <c r="AF59" s="163">
        <f t="shared" si="50"/>
        <v>5721</v>
      </c>
      <c r="AG59" s="164">
        <f t="shared" si="51"/>
        <v>2950</v>
      </c>
      <c r="AH59" s="165">
        <f t="shared" si="51"/>
        <v>2771</v>
      </c>
    </row>
    <row r="60" spans="1:34" s="134" customFormat="1" ht="17.25" customHeight="1">
      <c r="A60" s="154" t="s">
        <v>117</v>
      </c>
      <c r="B60" s="155">
        <f t="shared" si="43"/>
        <v>5616</v>
      </c>
      <c r="C60" s="155">
        <f t="shared" si="44"/>
        <v>2907</v>
      </c>
      <c r="D60" s="155">
        <f t="shared" si="45"/>
        <v>2709</v>
      </c>
      <c r="E60" s="156">
        <f t="shared" si="46"/>
        <v>0.52</v>
      </c>
      <c r="F60" s="156">
        <f t="shared" si="46"/>
        <v>0.48</v>
      </c>
      <c r="G60" s="166">
        <f>'여성출산율,출생성비'!$E$19</f>
        <v>0.51760733236854795</v>
      </c>
      <c r="H60" s="166">
        <f>'여성출산율,출생성비'!$E$20</f>
        <v>0.48239266763145205</v>
      </c>
      <c r="I60" s="184">
        <f>'여성출산율,출생성비'!E7</f>
        <v>15.32</v>
      </c>
      <c r="J60" s="157">
        <f t="shared" si="53"/>
        <v>7.93</v>
      </c>
      <c r="K60" s="157">
        <f t="shared" si="53"/>
        <v>7.39</v>
      </c>
      <c r="L60" s="160">
        <f t="shared" ref="L60:L65" si="58">SUM(M60:N60)</f>
        <v>207</v>
      </c>
      <c r="M60" s="160">
        <f t="shared" ref="M60:M65" si="59">ROUND(J60*L$54*$D60/1000,0)</f>
        <v>107</v>
      </c>
      <c r="N60" s="160">
        <f t="shared" ref="N60:N65" si="60">ROUND(K60*L$54*$D60/1000,0)</f>
        <v>100</v>
      </c>
      <c r="O60" s="159"/>
      <c r="P60" s="159"/>
      <c r="Q60" s="159"/>
      <c r="R60" s="160">
        <f t="shared" si="54"/>
        <v>0</v>
      </c>
      <c r="S60" s="160">
        <f t="shared" si="55"/>
        <v>0</v>
      </c>
      <c r="T60" s="160">
        <f t="shared" si="55"/>
        <v>0</v>
      </c>
      <c r="U60" s="160">
        <f t="shared" si="56"/>
        <v>207</v>
      </c>
      <c r="V60" s="155">
        <f t="shared" si="57"/>
        <v>107</v>
      </c>
      <c r="W60" s="155">
        <f t="shared" si="57"/>
        <v>100</v>
      </c>
      <c r="X60" s="183">
        <f>사망률추계값!H39</f>
        <v>0.99863999999999997</v>
      </c>
      <c r="Y60" s="183">
        <f>사망률추계값!I39</f>
        <v>0.99948000000000004</v>
      </c>
      <c r="Z60" s="155">
        <f t="shared" si="47"/>
        <v>5436</v>
      </c>
      <c r="AA60" s="160">
        <f t="shared" si="52"/>
        <v>2864</v>
      </c>
      <c r="AB60" s="160">
        <f t="shared" si="52"/>
        <v>2572</v>
      </c>
      <c r="AC60" s="161">
        <f t="shared" si="48"/>
        <v>3.9E-2</v>
      </c>
      <c r="AD60" s="161">
        <f t="shared" si="49"/>
        <v>0.52700000000000002</v>
      </c>
      <c r="AE60" s="162">
        <f t="shared" si="49"/>
        <v>0.47299999999999998</v>
      </c>
      <c r="AF60" s="163">
        <f t="shared" si="50"/>
        <v>5436</v>
      </c>
      <c r="AG60" s="164">
        <f t="shared" si="51"/>
        <v>2864</v>
      </c>
      <c r="AH60" s="165">
        <f t="shared" si="51"/>
        <v>2572</v>
      </c>
    </row>
    <row r="61" spans="1:34" s="134" customFormat="1" ht="17.25" customHeight="1">
      <c r="A61" s="154" t="s">
        <v>118</v>
      </c>
      <c r="B61" s="155">
        <f t="shared" si="43"/>
        <v>8220</v>
      </c>
      <c r="C61" s="155">
        <f t="shared" si="44"/>
        <v>4382</v>
      </c>
      <c r="D61" s="155">
        <f t="shared" si="45"/>
        <v>3838</v>
      </c>
      <c r="E61" s="156">
        <f t="shared" si="46"/>
        <v>0.53</v>
      </c>
      <c r="F61" s="156">
        <f t="shared" si="46"/>
        <v>0.47</v>
      </c>
      <c r="G61" s="166">
        <f>'여성출산율,출생성비'!$E$19</f>
        <v>0.51760733236854795</v>
      </c>
      <c r="H61" s="166">
        <f>'여성출산율,출생성비'!$E$20</f>
        <v>0.48239266763145205</v>
      </c>
      <c r="I61" s="184">
        <f>'여성출산율,출생성비'!E8</f>
        <v>69.3</v>
      </c>
      <c r="J61" s="157">
        <f t="shared" si="53"/>
        <v>35.869999999999997</v>
      </c>
      <c r="K61" s="157">
        <f t="shared" si="53"/>
        <v>33.43</v>
      </c>
      <c r="L61" s="160">
        <f t="shared" si="58"/>
        <v>1330</v>
      </c>
      <c r="M61" s="160">
        <f t="shared" si="59"/>
        <v>688</v>
      </c>
      <c r="N61" s="160">
        <f t="shared" si="60"/>
        <v>642</v>
      </c>
      <c r="O61" s="159"/>
      <c r="P61" s="159"/>
      <c r="Q61" s="159"/>
      <c r="R61" s="160">
        <f t="shared" si="54"/>
        <v>4</v>
      </c>
      <c r="S61" s="160">
        <f t="shared" si="55"/>
        <v>2</v>
      </c>
      <c r="T61" s="160">
        <f t="shared" si="55"/>
        <v>2</v>
      </c>
      <c r="U61" s="160">
        <f t="shared" si="56"/>
        <v>1326</v>
      </c>
      <c r="V61" s="155">
        <f t="shared" si="57"/>
        <v>686</v>
      </c>
      <c r="W61" s="155">
        <f t="shared" si="57"/>
        <v>640</v>
      </c>
      <c r="X61" s="183">
        <f>사망률추계값!H40</f>
        <v>0.99809000000000003</v>
      </c>
      <c r="Y61" s="183">
        <f>사망률추계값!I40</f>
        <v>0.99919000000000002</v>
      </c>
      <c r="Z61" s="155">
        <f t="shared" si="47"/>
        <v>5611</v>
      </c>
      <c r="AA61" s="160">
        <f t="shared" si="52"/>
        <v>2903</v>
      </c>
      <c r="AB61" s="160">
        <f t="shared" si="52"/>
        <v>2708</v>
      </c>
      <c r="AC61" s="161">
        <f t="shared" si="48"/>
        <v>0.04</v>
      </c>
      <c r="AD61" s="161">
        <f t="shared" si="49"/>
        <v>0.51700000000000002</v>
      </c>
      <c r="AE61" s="162">
        <f t="shared" si="49"/>
        <v>0.48299999999999998</v>
      </c>
      <c r="AF61" s="163">
        <f t="shared" si="50"/>
        <v>5611</v>
      </c>
      <c r="AG61" s="164">
        <f t="shared" si="51"/>
        <v>2903</v>
      </c>
      <c r="AH61" s="165">
        <f t="shared" si="51"/>
        <v>2708</v>
      </c>
    </row>
    <row r="62" spans="1:34" s="134" customFormat="1" ht="17.25" customHeight="1">
      <c r="A62" s="154" t="s">
        <v>119</v>
      </c>
      <c r="B62" s="155">
        <f t="shared" si="43"/>
        <v>8752</v>
      </c>
      <c r="C62" s="155">
        <f t="shared" si="44"/>
        <v>4858</v>
      </c>
      <c r="D62" s="155">
        <f t="shared" si="45"/>
        <v>3894</v>
      </c>
      <c r="E62" s="156">
        <f t="shared" si="46"/>
        <v>0.56000000000000005</v>
      </c>
      <c r="F62" s="156">
        <f t="shared" si="46"/>
        <v>0.44</v>
      </c>
      <c r="G62" s="166">
        <f>'여성출산율,출생성비'!$E$19</f>
        <v>0.51760733236854795</v>
      </c>
      <c r="H62" s="166">
        <f>'여성출산율,출생성비'!$E$20</f>
        <v>0.48239266763145205</v>
      </c>
      <c r="I62" s="184">
        <f>'여성출산율,출생성비'!E9</f>
        <v>123.32</v>
      </c>
      <c r="J62" s="157">
        <f t="shared" si="53"/>
        <v>63.83</v>
      </c>
      <c r="K62" s="157">
        <f t="shared" si="53"/>
        <v>59.49</v>
      </c>
      <c r="L62" s="160">
        <f t="shared" si="58"/>
        <v>2401</v>
      </c>
      <c r="M62" s="160">
        <f t="shared" si="59"/>
        <v>1243</v>
      </c>
      <c r="N62" s="160">
        <f t="shared" si="60"/>
        <v>1158</v>
      </c>
      <c r="O62" s="159"/>
      <c r="P62" s="159"/>
      <c r="Q62" s="159"/>
      <c r="R62" s="160">
        <f t="shared" si="54"/>
        <v>8</v>
      </c>
      <c r="S62" s="160">
        <f t="shared" si="55"/>
        <v>4</v>
      </c>
      <c r="T62" s="160">
        <f t="shared" si="55"/>
        <v>4</v>
      </c>
      <c r="U62" s="160">
        <f t="shared" si="56"/>
        <v>2393</v>
      </c>
      <c r="V62" s="155">
        <f t="shared" si="57"/>
        <v>1239</v>
      </c>
      <c r="W62" s="155">
        <f t="shared" si="57"/>
        <v>1154</v>
      </c>
      <c r="X62" s="183">
        <f>사망률추계값!H41</f>
        <v>0.99717</v>
      </c>
      <c r="Y62" s="183">
        <f>사망률추계값!I41</f>
        <v>0.99856</v>
      </c>
      <c r="Z62" s="155">
        <f t="shared" si="47"/>
        <v>8209</v>
      </c>
      <c r="AA62" s="160">
        <f t="shared" si="52"/>
        <v>4374</v>
      </c>
      <c r="AB62" s="160">
        <f t="shared" si="52"/>
        <v>3835</v>
      </c>
      <c r="AC62" s="161">
        <f t="shared" si="48"/>
        <v>5.8999999999999997E-2</v>
      </c>
      <c r="AD62" s="161">
        <f t="shared" si="49"/>
        <v>0.53300000000000003</v>
      </c>
      <c r="AE62" s="162">
        <f t="shared" si="49"/>
        <v>0.46700000000000003</v>
      </c>
      <c r="AF62" s="163">
        <f t="shared" si="50"/>
        <v>8209</v>
      </c>
      <c r="AG62" s="164">
        <f t="shared" si="51"/>
        <v>4374</v>
      </c>
      <c r="AH62" s="165">
        <f t="shared" si="51"/>
        <v>3835</v>
      </c>
    </row>
    <row r="63" spans="1:34" s="134" customFormat="1" ht="17.25" customHeight="1">
      <c r="A63" s="154" t="s">
        <v>120</v>
      </c>
      <c r="B63" s="155">
        <f t="shared" si="43"/>
        <v>6968</v>
      </c>
      <c r="C63" s="155">
        <f t="shared" si="44"/>
        <v>3886</v>
      </c>
      <c r="D63" s="155">
        <f t="shared" si="45"/>
        <v>3082</v>
      </c>
      <c r="E63" s="156">
        <f t="shared" si="46"/>
        <v>0.56000000000000005</v>
      </c>
      <c r="F63" s="156">
        <f t="shared" si="46"/>
        <v>0.44</v>
      </c>
      <c r="G63" s="166">
        <f>'여성출산율,출생성비'!$E$19</f>
        <v>0.51760733236854795</v>
      </c>
      <c r="H63" s="166">
        <f>'여성출산율,출생성비'!$E$20</f>
        <v>0.48239266763145205</v>
      </c>
      <c r="I63" s="184">
        <f>'여성출산율,출생성비'!E10</f>
        <v>75.14</v>
      </c>
      <c r="J63" s="157">
        <f t="shared" si="53"/>
        <v>38.89</v>
      </c>
      <c r="K63" s="157">
        <f t="shared" si="53"/>
        <v>36.25</v>
      </c>
      <c r="L63" s="160">
        <f t="shared" si="58"/>
        <v>1158</v>
      </c>
      <c r="M63" s="160">
        <f t="shared" si="59"/>
        <v>599</v>
      </c>
      <c r="N63" s="160">
        <f t="shared" si="60"/>
        <v>559</v>
      </c>
      <c r="O63" s="159"/>
      <c r="P63" s="159"/>
      <c r="Q63" s="159"/>
      <c r="R63" s="160">
        <f t="shared" si="54"/>
        <v>4</v>
      </c>
      <c r="S63" s="160">
        <f t="shared" si="55"/>
        <v>2</v>
      </c>
      <c r="T63" s="160">
        <f t="shared" si="55"/>
        <v>2</v>
      </c>
      <c r="U63" s="160">
        <f t="shared" si="56"/>
        <v>1154</v>
      </c>
      <c r="V63" s="155">
        <f t="shared" si="57"/>
        <v>597</v>
      </c>
      <c r="W63" s="155">
        <f t="shared" si="57"/>
        <v>557</v>
      </c>
      <c r="X63" s="183">
        <f>사망률추계값!H42</f>
        <v>0.99629000000000001</v>
      </c>
      <c r="Y63" s="183">
        <f>사망률추계값!I42</f>
        <v>0.99780999999999997</v>
      </c>
      <c r="Z63" s="155">
        <f t="shared" si="47"/>
        <v>8732</v>
      </c>
      <c r="AA63" s="160">
        <f t="shared" si="52"/>
        <v>4844</v>
      </c>
      <c r="AB63" s="160">
        <f t="shared" si="52"/>
        <v>3888</v>
      </c>
      <c r="AC63" s="161">
        <f t="shared" si="48"/>
        <v>6.3E-2</v>
      </c>
      <c r="AD63" s="161">
        <f t="shared" si="49"/>
        <v>0.55500000000000005</v>
      </c>
      <c r="AE63" s="162">
        <f t="shared" si="49"/>
        <v>0.44500000000000001</v>
      </c>
      <c r="AF63" s="163">
        <f t="shared" si="50"/>
        <v>8732</v>
      </c>
      <c r="AG63" s="164">
        <f t="shared" si="51"/>
        <v>4844</v>
      </c>
      <c r="AH63" s="165">
        <f t="shared" si="51"/>
        <v>3888</v>
      </c>
    </row>
    <row r="64" spans="1:34" s="134" customFormat="1" ht="17.25" customHeight="1">
      <c r="A64" s="154" t="s">
        <v>121</v>
      </c>
      <c r="B64" s="155">
        <f t="shared" si="43"/>
        <v>8260</v>
      </c>
      <c r="C64" s="155">
        <f t="shared" si="44"/>
        <v>4313</v>
      </c>
      <c r="D64" s="155">
        <f t="shared" si="45"/>
        <v>3947</v>
      </c>
      <c r="E64" s="156">
        <f t="shared" si="46"/>
        <v>0.52</v>
      </c>
      <c r="F64" s="156">
        <f t="shared" si="46"/>
        <v>0.48</v>
      </c>
      <c r="G64" s="166">
        <f>'여성출산율,출생성비'!$E$19</f>
        <v>0.51760733236854795</v>
      </c>
      <c r="H64" s="166">
        <f>'여성출산율,출생성비'!$E$20</f>
        <v>0.48239266763145205</v>
      </c>
      <c r="I64" s="184">
        <f>'여성출산율,출생성비'!E11</f>
        <v>19.079999999999998</v>
      </c>
      <c r="J64" s="157">
        <f t="shared" si="53"/>
        <v>9.8800000000000008</v>
      </c>
      <c r="K64" s="157">
        <f t="shared" si="53"/>
        <v>9.1999999999999993</v>
      </c>
      <c r="L64" s="160">
        <f t="shared" si="58"/>
        <v>377</v>
      </c>
      <c r="M64" s="160">
        <f t="shared" si="59"/>
        <v>195</v>
      </c>
      <c r="N64" s="160">
        <f t="shared" si="60"/>
        <v>182</v>
      </c>
      <c r="O64" s="159"/>
      <c r="P64" s="159"/>
      <c r="Q64" s="159"/>
      <c r="R64" s="160">
        <f t="shared" si="54"/>
        <v>2</v>
      </c>
      <c r="S64" s="160">
        <f t="shared" si="55"/>
        <v>1</v>
      </c>
      <c r="T64" s="160">
        <f t="shared" si="55"/>
        <v>1</v>
      </c>
      <c r="U64" s="160">
        <f t="shared" si="56"/>
        <v>375</v>
      </c>
      <c r="V64" s="155">
        <f t="shared" si="57"/>
        <v>194</v>
      </c>
      <c r="W64" s="155">
        <f t="shared" si="57"/>
        <v>181</v>
      </c>
      <c r="X64" s="183">
        <f>사망률추계값!H43</f>
        <v>0.99473999999999996</v>
      </c>
      <c r="Y64" s="183">
        <f>사망률추계값!I43</f>
        <v>0.99714999999999998</v>
      </c>
      <c r="Z64" s="155">
        <f t="shared" si="47"/>
        <v>6947</v>
      </c>
      <c r="AA64" s="160">
        <f t="shared" si="52"/>
        <v>3872</v>
      </c>
      <c r="AB64" s="160">
        <f t="shared" si="52"/>
        <v>3075</v>
      </c>
      <c r="AC64" s="161">
        <f t="shared" si="48"/>
        <v>0.05</v>
      </c>
      <c r="AD64" s="161">
        <f t="shared" si="49"/>
        <v>0.55700000000000005</v>
      </c>
      <c r="AE64" s="162">
        <f t="shared" si="49"/>
        <v>0.443</v>
      </c>
      <c r="AF64" s="163">
        <f t="shared" si="50"/>
        <v>6947</v>
      </c>
      <c r="AG64" s="164">
        <f t="shared" si="51"/>
        <v>3872</v>
      </c>
      <c r="AH64" s="165">
        <f t="shared" si="51"/>
        <v>3075</v>
      </c>
    </row>
    <row r="65" spans="1:34" s="134" customFormat="1" ht="17.25" customHeight="1">
      <c r="A65" s="154" t="s">
        <v>122</v>
      </c>
      <c r="B65" s="155">
        <f t="shared" si="43"/>
        <v>8689</v>
      </c>
      <c r="C65" s="155">
        <f t="shared" si="44"/>
        <v>4651</v>
      </c>
      <c r="D65" s="155">
        <f t="shared" si="45"/>
        <v>4038</v>
      </c>
      <c r="E65" s="156">
        <f t="shared" si="46"/>
        <v>0.54</v>
      </c>
      <c r="F65" s="156">
        <f t="shared" si="46"/>
        <v>0.46</v>
      </c>
      <c r="G65" s="166">
        <f>'여성출산율,출생성비'!$E$19</f>
        <v>0.51760733236854795</v>
      </c>
      <c r="H65" s="166">
        <f>'여성출산율,출생성비'!$E$20</f>
        <v>0.48239266763145205</v>
      </c>
      <c r="I65" s="184">
        <f>'여성출산율,출생성비'!E12</f>
        <v>2.66</v>
      </c>
      <c r="J65" s="157">
        <f t="shared" si="53"/>
        <v>1.38</v>
      </c>
      <c r="K65" s="157">
        <f t="shared" si="53"/>
        <v>1.28</v>
      </c>
      <c r="L65" s="160">
        <f t="shared" si="58"/>
        <v>54</v>
      </c>
      <c r="M65" s="160">
        <f t="shared" si="59"/>
        <v>28</v>
      </c>
      <c r="N65" s="160">
        <f t="shared" si="60"/>
        <v>26</v>
      </c>
      <c r="O65" s="159"/>
      <c r="P65" s="159"/>
      <c r="Q65" s="159"/>
      <c r="R65" s="160">
        <f t="shared" si="54"/>
        <v>0</v>
      </c>
      <c r="S65" s="160">
        <f t="shared" si="55"/>
        <v>0</v>
      </c>
      <c r="T65" s="160">
        <f t="shared" si="55"/>
        <v>0</v>
      </c>
      <c r="U65" s="160">
        <f t="shared" si="56"/>
        <v>54</v>
      </c>
      <c r="V65" s="155">
        <f t="shared" si="57"/>
        <v>28</v>
      </c>
      <c r="W65" s="155">
        <f t="shared" si="57"/>
        <v>26</v>
      </c>
      <c r="X65" s="183">
        <f>사망률추계값!H44</f>
        <v>0.98980000000000001</v>
      </c>
      <c r="Y65" s="183">
        <f>사망률추계값!I44</f>
        <v>0.99590000000000001</v>
      </c>
      <c r="Z65" s="155">
        <f t="shared" si="47"/>
        <v>8226</v>
      </c>
      <c r="AA65" s="160">
        <f t="shared" si="52"/>
        <v>4290</v>
      </c>
      <c r="AB65" s="160">
        <f t="shared" si="52"/>
        <v>3936</v>
      </c>
      <c r="AC65" s="161">
        <f t="shared" si="48"/>
        <v>5.8999999999999997E-2</v>
      </c>
      <c r="AD65" s="161">
        <f t="shared" si="49"/>
        <v>0.52200000000000002</v>
      </c>
      <c r="AE65" s="162">
        <f t="shared" si="49"/>
        <v>0.47799999999999998</v>
      </c>
      <c r="AF65" s="163">
        <f t="shared" si="50"/>
        <v>8226</v>
      </c>
      <c r="AG65" s="164">
        <f t="shared" si="51"/>
        <v>4290</v>
      </c>
      <c r="AH65" s="165">
        <f t="shared" si="51"/>
        <v>3936</v>
      </c>
    </row>
    <row r="66" spans="1:34" s="134" customFormat="1" ht="17.25" customHeight="1">
      <c r="A66" s="154" t="s">
        <v>123</v>
      </c>
      <c r="B66" s="155">
        <f t="shared" si="43"/>
        <v>9700</v>
      </c>
      <c r="C66" s="155">
        <f t="shared" si="44"/>
        <v>5114</v>
      </c>
      <c r="D66" s="155">
        <f t="shared" si="45"/>
        <v>4586</v>
      </c>
      <c r="E66" s="156">
        <f t="shared" si="46"/>
        <v>0.53</v>
      </c>
      <c r="F66" s="156">
        <f t="shared" si="46"/>
        <v>0.47</v>
      </c>
      <c r="G66" s="167"/>
      <c r="H66" s="155"/>
      <c r="I66" s="157"/>
      <c r="J66" s="157"/>
      <c r="K66" s="157"/>
      <c r="L66" s="157"/>
      <c r="M66" s="157"/>
      <c r="N66" s="157"/>
      <c r="O66" s="159"/>
      <c r="P66" s="159"/>
      <c r="Q66" s="159"/>
      <c r="R66" s="157"/>
      <c r="S66" s="157"/>
      <c r="T66" s="157"/>
      <c r="U66" s="157"/>
      <c r="V66" s="157"/>
      <c r="W66" s="157"/>
      <c r="X66" s="183">
        <f>사망률추계값!H45</f>
        <v>0.98438000000000003</v>
      </c>
      <c r="Y66" s="183">
        <f>사망률추계값!I45</f>
        <v>0.99458999999999997</v>
      </c>
      <c r="Z66" s="155">
        <f t="shared" si="47"/>
        <v>8625</v>
      </c>
      <c r="AA66" s="160">
        <f t="shared" si="52"/>
        <v>4604</v>
      </c>
      <c r="AB66" s="160">
        <f t="shared" si="52"/>
        <v>4021</v>
      </c>
      <c r="AC66" s="161">
        <f t="shared" si="48"/>
        <v>6.2E-2</v>
      </c>
      <c r="AD66" s="161">
        <f t="shared" si="49"/>
        <v>0.53400000000000003</v>
      </c>
      <c r="AE66" s="162">
        <f t="shared" si="49"/>
        <v>0.46600000000000003</v>
      </c>
      <c r="AF66" s="163">
        <f t="shared" si="50"/>
        <v>8625</v>
      </c>
      <c r="AG66" s="164">
        <f t="shared" si="51"/>
        <v>4604</v>
      </c>
      <c r="AH66" s="165">
        <f t="shared" si="51"/>
        <v>4021</v>
      </c>
    </row>
    <row r="67" spans="1:34" s="134" customFormat="1" ht="17.25" customHeight="1">
      <c r="A67" s="154" t="s">
        <v>124</v>
      </c>
      <c r="B67" s="155">
        <f t="shared" si="43"/>
        <v>11013</v>
      </c>
      <c r="C67" s="155">
        <f t="shared" si="44"/>
        <v>5728</v>
      </c>
      <c r="D67" s="155">
        <f t="shared" si="45"/>
        <v>5285</v>
      </c>
      <c r="E67" s="156">
        <f t="shared" si="46"/>
        <v>0.52</v>
      </c>
      <c r="F67" s="156">
        <f t="shared" si="46"/>
        <v>0.48</v>
      </c>
      <c r="G67" s="155"/>
      <c r="H67" s="155"/>
      <c r="I67" s="157"/>
      <c r="J67" s="157"/>
      <c r="K67" s="157"/>
      <c r="L67" s="157"/>
      <c r="M67" s="157"/>
      <c r="N67" s="157"/>
      <c r="O67" s="159"/>
      <c r="P67" s="159"/>
      <c r="Q67" s="159"/>
      <c r="R67" s="157"/>
      <c r="S67" s="157"/>
      <c r="T67" s="157"/>
      <c r="U67" s="157"/>
      <c r="V67" s="157"/>
      <c r="W67" s="157"/>
      <c r="X67" s="183">
        <f>사망률추계값!H46</f>
        <v>0.97936000000000001</v>
      </c>
      <c r="Y67" s="183">
        <f>사망률추계값!I46</f>
        <v>0.99260999999999999</v>
      </c>
      <c r="Z67" s="155">
        <f t="shared" si="47"/>
        <v>9595</v>
      </c>
      <c r="AA67" s="160">
        <f t="shared" si="52"/>
        <v>5034</v>
      </c>
      <c r="AB67" s="160">
        <f t="shared" si="52"/>
        <v>4561</v>
      </c>
      <c r="AC67" s="161">
        <f t="shared" si="48"/>
        <v>6.9000000000000006E-2</v>
      </c>
      <c r="AD67" s="161">
        <f t="shared" si="49"/>
        <v>0.52500000000000002</v>
      </c>
      <c r="AE67" s="162">
        <f t="shared" si="49"/>
        <v>0.47499999999999998</v>
      </c>
      <c r="AF67" s="163">
        <f t="shared" si="50"/>
        <v>9595</v>
      </c>
      <c r="AG67" s="164">
        <f t="shared" si="51"/>
        <v>5034</v>
      </c>
      <c r="AH67" s="165">
        <f t="shared" si="51"/>
        <v>4561</v>
      </c>
    </row>
    <row r="68" spans="1:34" s="134" customFormat="1" ht="17.25" customHeight="1">
      <c r="A68" s="154" t="s">
        <v>125</v>
      </c>
      <c r="B68" s="155">
        <f t="shared" si="43"/>
        <v>11324</v>
      </c>
      <c r="C68" s="155">
        <f t="shared" si="44"/>
        <v>5878</v>
      </c>
      <c r="D68" s="155">
        <f t="shared" si="45"/>
        <v>5446</v>
      </c>
      <c r="E68" s="156">
        <f t="shared" si="46"/>
        <v>0.52</v>
      </c>
      <c r="F68" s="156">
        <f t="shared" si="46"/>
        <v>0.48</v>
      </c>
      <c r="G68" s="155"/>
      <c r="H68" s="155"/>
      <c r="I68" s="157"/>
      <c r="J68" s="157"/>
      <c r="K68" s="157"/>
      <c r="L68" s="157"/>
      <c r="M68" s="157"/>
      <c r="N68" s="157"/>
      <c r="O68" s="159"/>
      <c r="P68" s="159"/>
      <c r="Q68" s="159"/>
      <c r="R68" s="157"/>
      <c r="S68" s="157"/>
      <c r="T68" s="157"/>
      <c r="U68" s="157"/>
      <c r="V68" s="157"/>
      <c r="W68" s="157"/>
      <c r="X68" s="183">
        <f>사망률추계값!H47</f>
        <v>0.96984999999999999</v>
      </c>
      <c r="Y68" s="183">
        <f>사망률추계값!I47</f>
        <v>0.98965000000000003</v>
      </c>
      <c r="Z68" s="155">
        <f t="shared" si="47"/>
        <v>10856</v>
      </c>
      <c r="AA68" s="160">
        <f t="shared" si="52"/>
        <v>5610</v>
      </c>
      <c r="AB68" s="160">
        <f t="shared" si="52"/>
        <v>5246</v>
      </c>
      <c r="AC68" s="161">
        <f t="shared" si="48"/>
        <v>7.8E-2</v>
      </c>
      <c r="AD68" s="161">
        <f t="shared" si="49"/>
        <v>0.51700000000000002</v>
      </c>
      <c r="AE68" s="162">
        <f t="shared" si="49"/>
        <v>0.48299999999999998</v>
      </c>
      <c r="AF68" s="163">
        <f t="shared" si="50"/>
        <v>10856</v>
      </c>
      <c r="AG68" s="164">
        <f t="shared" si="51"/>
        <v>5610</v>
      </c>
      <c r="AH68" s="165">
        <f t="shared" si="51"/>
        <v>5246</v>
      </c>
    </row>
    <row r="69" spans="1:34" s="134" customFormat="1" ht="17.25" customHeight="1">
      <c r="A69" s="154" t="s">
        <v>126</v>
      </c>
      <c r="B69" s="155">
        <f t="shared" si="43"/>
        <v>11371</v>
      </c>
      <c r="C69" s="155">
        <f t="shared" si="44"/>
        <v>5600</v>
      </c>
      <c r="D69" s="155">
        <f t="shared" si="45"/>
        <v>5771</v>
      </c>
      <c r="E69" s="156">
        <f t="shared" si="46"/>
        <v>0.49</v>
      </c>
      <c r="F69" s="156">
        <f t="shared" si="46"/>
        <v>0.51</v>
      </c>
      <c r="G69" s="155"/>
      <c r="H69" s="155"/>
      <c r="I69" s="157"/>
      <c r="J69" s="157"/>
      <c r="K69" s="157"/>
      <c r="L69" s="157"/>
      <c r="M69" s="157"/>
      <c r="N69" s="157"/>
      <c r="O69" s="159"/>
      <c r="P69" s="159"/>
      <c r="Q69" s="159"/>
      <c r="R69" s="157"/>
      <c r="S69" s="157"/>
      <c r="T69" s="157"/>
      <c r="U69" s="157"/>
      <c r="V69" s="157"/>
      <c r="W69" s="157"/>
      <c r="X69" s="183">
        <f>사망률추계값!H48</f>
        <v>0.95165</v>
      </c>
      <c r="Y69" s="183">
        <f>사망률추계값!I48</f>
        <v>0.98092000000000001</v>
      </c>
      <c r="Z69" s="155">
        <f t="shared" si="47"/>
        <v>11091</v>
      </c>
      <c r="AA69" s="160">
        <f t="shared" si="52"/>
        <v>5701</v>
      </c>
      <c r="AB69" s="160">
        <f t="shared" si="52"/>
        <v>5390</v>
      </c>
      <c r="AC69" s="161">
        <f t="shared" si="48"/>
        <v>0.08</v>
      </c>
      <c r="AD69" s="161">
        <f t="shared" si="49"/>
        <v>0.51400000000000001</v>
      </c>
      <c r="AE69" s="162">
        <f t="shared" si="49"/>
        <v>0.48599999999999999</v>
      </c>
      <c r="AF69" s="163">
        <f t="shared" si="50"/>
        <v>11091</v>
      </c>
      <c r="AG69" s="164">
        <f t="shared" si="51"/>
        <v>5701</v>
      </c>
      <c r="AH69" s="165">
        <f t="shared" si="51"/>
        <v>5390</v>
      </c>
    </row>
    <row r="70" spans="1:34" s="134" customFormat="1" ht="17.25" customHeight="1">
      <c r="A70" s="154" t="s">
        <v>127</v>
      </c>
      <c r="B70" s="155">
        <f t="shared" si="43"/>
        <v>9042</v>
      </c>
      <c r="C70" s="155">
        <f t="shared" si="44"/>
        <v>4199</v>
      </c>
      <c r="D70" s="155">
        <f t="shared" si="45"/>
        <v>4843</v>
      </c>
      <c r="E70" s="156">
        <f t="shared" si="46"/>
        <v>0.46</v>
      </c>
      <c r="F70" s="156">
        <f t="shared" si="46"/>
        <v>0.54</v>
      </c>
      <c r="G70" s="155"/>
      <c r="H70" s="155"/>
      <c r="I70" s="157"/>
      <c r="J70" s="157"/>
      <c r="K70" s="157"/>
      <c r="L70" s="157"/>
      <c r="M70" s="157"/>
      <c r="N70" s="157"/>
      <c r="O70" s="159"/>
      <c r="P70" s="159"/>
      <c r="Q70" s="159"/>
      <c r="R70" s="157"/>
      <c r="S70" s="157"/>
      <c r="T70" s="157"/>
      <c r="U70" s="157"/>
      <c r="V70" s="157"/>
      <c r="W70" s="157"/>
      <c r="X70" s="183">
        <f>사망률추계값!H49</f>
        <v>0.91015999999999997</v>
      </c>
      <c r="Y70" s="183">
        <f>사망률추계값!I49</f>
        <v>0.96111999999999997</v>
      </c>
      <c r="Z70" s="155">
        <f t="shared" si="47"/>
        <v>10990</v>
      </c>
      <c r="AA70" s="160">
        <f t="shared" si="52"/>
        <v>5329</v>
      </c>
      <c r="AB70" s="160">
        <f t="shared" si="52"/>
        <v>5661</v>
      </c>
      <c r="AC70" s="161">
        <f t="shared" si="48"/>
        <v>7.9000000000000001E-2</v>
      </c>
      <c r="AD70" s="161">
        <f t="shared" si="49"/>
        <v>0.48499999999999999</v>
      </c>
      <c r="AE70" s="162">
        <f t="shared" si="49"/>
        <v>0.51500000000000001</v>
      </c>
      <c r="AF70" s="163">
        <f t="shared" si="50"/>
        <v>10990</v>
      </c>
      <c r="AG70" s="164">
        <f t="shared" si="51"/>
        <v>5329</v>
      </c>
      <c r="AH70" s="165">
        <f t="shared" si="51"/>
        <v>5661</v>
      </c>
    </row>
    <row r="71" spans="1:34" s="134" customFormat="1" ht="17.25" customHeight="1">
      <c r="A71" s="154" t="s">
        <v>128</v>
      </c>
      <c r="B71" s="155">
        <f t="shared" si="43"/>
        <v>6773</v>
      </c>
      <c r="C71" s="155">
        <f t="shared" si="44"/>
        <v>3073</v>
      </c>
      <c r="D71" s="155">
        <f t="shared" si="45"/>
        <v>3700</v>
      </c>
      <c r="E71" s="156">
        <f t="shared" si="46"/>
        <v>0.45</v>
      </c>
      <c r="F71" s="156">
        <f t="shared" si="46"/>
        <v>0.55000000000000004</v>
      </c>
      <c r="G71" s="155"/>
      <c r="H71" s="155"/>
      <c r="I71" s="157"/>
      <c r="J71" s="157"/>
      <c r="K71" s="157"/>
      <c r="L71" s="157"/>
      <c r="M71" s="157"/>
      <c r="N71" s="157"/>
      <c r="O71" s="159"/>
      <c r="P71" s="159"/>
      <c r="Q71" s="159"/>
      <c r="R71" s="157"/>
      <c r="S71" s="157"/>
      <c r="T71" s="157"/>
      <c r="U71" s="157"/>
      <c r="V71" s="157"/>
      <c r="W71" s="157"/>
      <c r="X71" s="183">
        <f>사망률추계값!H50</f>
        <v>0.83787</v>
      </c>
      <c r="Y71" s="183">
        <f>사망률추계값!I50</f>
        <v>0.92164000000000001</v>
      </c>
      <c r="Z71" s="155">
        <f t="shared" si="47"/>
        <v>8477</v>
      </c>
      <c r="AA71" s="160">
        <f t="shared" si="52"/>
        <v>3822</v>
      </c>
      <c r="AB71" s="160">
        <f t="shared" si="52"/>
        <v>4655</v>
      </c>
      <c r="AC71" s="161">
        <f t="shared" si="48"/>
        <v>6.0999999999999999E-2</v>
      </c>
      <c r="AD71" s="161">
        <f t="shared" si="49"/>
        <v>0.45100000000000001</v>
      </c>
      <c r="AE71" s="162">
        <f t="shared" si="49"/>
        <v>0.54900000000000004</v>
      </c>
      <c r="AF71" s="163">
        <f t="shared" si="50"/>
        <v>8477</v>
      </c>
      <c r="AG71" s="164">
        <f t="shared" si="51"/>
        <v>3822</v>
      </c>
      <c r="AH71" s="165">
        <f t="shared" si="51"/>
        <v>4655</v>
      </c>
    </row>
    <row r="72" spans="1:34" s="134" customFormat="1" ht="17.25" customHeight="1">
      <c r="A72" s="154" t="s">
        <v>129</v>
      </c>
      <c r="B72" s="155">
        <f t="shared" si="43"/>
        <v>5411</v>
      </c>
      <c r="C72" s="155">
        <f t="shared" si="44"/>
        <v>2010</v>
      </c>
      <c r="D72" s="155">
        <f t="shared" si="45"/>
        <v>3401</v>
      </c>
      <c r="E72" s="156">
        <f t="shared" si="46"/>
        <v>0.37</v>
      </c>
      <c r="F72" s="156">
        <f t="shared" si="46"/>
        <v>0.63</v>
      </c>
      <c r="G72" s="155"/>
      <c r="H72" s="155"/>
      <c r="I72" s="157"/>
      <c r="J72" s="157"/>
      <c r="K72" s="157"/>
      <c r="L72" s="157"/>
      <c r="M72" s="157"/>
      <c r="N72" s="157"/>
      <c r="O72" s="159"/>
      <c r="P72" s="159"/>
      <c r="Q72" s="159"/>
      <c r="R72" s="157"/>
      <c r="S72" s="157"/>
      <c r="T72" s="157"/>
      <c r="U72" s="157"/>
      <c r="V72" s="157"/>
      <c r="W72" s="157"/>
      <c r="X72" s="183">
        <f>사망률추계값!H51</f>
        <v>0.71879000000000004</v>
      </c>
      <c r="Y72" s="183">
        <f>사망률추계값!I51</f>
        <v>0.84623000000000004</v>
      </c>
      <c r="Z72" s="155">
        <f t="shared" si="47"/>
        <v>5985</v>
      </c>
      <c r="AA72" s="160">
        <f t="shared" si="52"/>
        <v>2575</v>
      </c>
      <c r="AB72" s="160">
        <f t="shared" si="52"/>
        <v>3410</v>
      </c>
      <c r="AC72" s="161">
        <f t="shared" si="48"/>
        <v>4.2999999999999997E-2</v>
      </c>
      <c r="AD72" s="161">
        <f t="shared" si="49"/>
        <v>0.43</v>
      </c>
      <c r="AE72" s="162">
        <f t="shared" si="49"/>
        <v>0.56999999999999995</v>
      </c>
      <c r="AF72" s="163">
        <f t="shared" si="50"/>
        <v>5985</v>
      </c>
      <c r="AG72" s="164">
        <f t="shared" si="51"/>
        <v>2575</v>
      </c>
      <c r="AH72" s="165">
        <f t="shared" si="51"/>
        <v>3410</v>
      </c>
    </row>
    <row r="73" spans="1:34" s="134" customFormat="1" ht="17.25" customHeight="1">
      <c r="A73" s="154" t="s">
        <v>151</v>
      </c>
      <c r="B73" s="155">
        <f>SUM(C73:D73)</f>
        <v>4374</v>
      </c>
      <c r="C73" s="155">
        <f t="shared" si="44"/>
        <v>1367</v>
      </c>
      <c r="D73" s="155">
        <f t="shared" si="45"/>
        <v>3007</v>
      </c>
      <c r="E73" s="156">
        <f t="shared" si="46"/>
        <v>0.31</v>
      </c>
      <c r="F73" s="156">
        <f t="shared" si="46"/>
        <v>0.69</v>
      </c>
      <c r="G73" s="155"/>
      <c r="H73" s="155"/>
      <c r="I73" s="157"/>
      <c r="J73" s="157"/>
      <c r="K73" s="157"/>
      <c r="L73" s="157"/>
      <c r="M73" s="157"/>
      <c r="N73" s="157"/>
      <c r="O73" s="159"/>
      <c r="P73" s="159"/>
      <c r="Q73" s="159"/>
      <c r="R73" s="157"/>
      <c r="S73" s="157"/>
      <c r="T73" s="157"/>
      <c r="U73" s="157"/>
      <c r="V73" s="157"/>
      <c r="W73" s="157"/>
      <c r="X73" s="183">
        <f>사망률추계값!H52</f>
        <v>0.54499999999999993</v>
      </c>
      <c r="Y73" s="183">
        <f>사망률추계값!I52</f>
        <v>0.71341999999999994</v>
      </c>
      <c r="Z73" s="155">
        <f t="shared" si="47"/>
        <v>4323</v>
      </c>
      <c r="AA73" s="160">
        <f t="shared" ref="AA73:AB75" si="61">ROUND(C72*X72,0)</f>
        <v>1445</v>
      </c>
      <c r="AB73" s="160">
        <f t="shared" si="61"/>
        <v>2878</v>
      </c>
      <c r="AC73" s="161">
        <f t="shared" si="48"/>
        <v>3.1E-2</v>
      </c>
      <c r="AD73" s="161">
        <f t="shared" si="49"/>
        <v>0.33400000000000002</v>
      </c>
      <c r="AE73" s="162">
        <f t="shared" si="49"/>
        <v>0.66600000000000004</v>
      </c>
      <c r="AF73" s="163">
        <f t="shared" si="50"/>
        <v>4323</v>
      </c>
      <c r="AG73" s="164">
        <f t="shared" si="51"/>
        <v>1445</v>
      </c>
      <c r="AH73" s="165">
        <f t="shared" si="51"/>
        <v>2878</v>
      </c>
    </row>
    <row r="74" spans="1:34" s="134" customFormat="1" ht="17.25" customHeight="1">
      <c r="A74" s="154" t="s">
        <v>152</v>
      </c>
      <c r="B74" s="155">
        <f>SUM(C74:D74)</f>
        <v>2115</v>
      </c>
      <c r="C74" s="155">
        <f t="shared" si="44"/>
        <v>519</v>
      </c>
      <c r="D74" s="155">
        <f t="shared" si="45"/>
        <v>1596</v>
      </c>
      <c r="E74" s="156">
        <f t="shared" si="46"/>
        <v>0.25</v>
      </c>
      <c r="F74" s="156">
        <f t="shared" si="46"/>
        <v>0.75</v>
      </c>
      <c r="G74" s="155"/>
      <c r="H74" s="155"/>
      <c r="I74" s="157"/>
      <c r="J74" s="157"/>
      <c r="K74" s="157"/>
      <c r="L74" s="157"/>
      <c r="M74" s="157"/>
      <c r="N74" s="157"/>
      <c r="O74" s="159"/>
      <c r="P74" s="159"/>
      <c r="Q74" s="159"/>
      <c r="R74" s="157"/>
      <c r="S74" s="157"/>
      <c r="T74" s="157"/>
      <c r="U74" s="157"/>
      <c r="V74" s="157"/>
      <c r="W74" s="157"/>
      <c r="X74" s="183">
        <f>사망률추계값!H53</f>
        <v>0.33694000000000002</v>
      </c>
      <c r="Y74" s="183">
        <f>사망률추계값!I53</f>
        <v>0.51268000000000002</v>
      </c>
      <c r="Z74" s="155">
        <f t="shared" si="47"/>
        <v>2890</v>
      </c>
      <c r="AA74" s="160">
        <f t="shared" si="61"/>
        <v>745</v>
      </c>
      <c r="AB74" s="160">
        <f t="shared" si="61"/>
        <v>2145</v>
      </c>
      <c r="AC74" s="161">
        <f t="shared" si="48"/>
        <v>2.1000000000000001E-2</v>
      </c>
      <c r="AD74" s="161">
        <f t="shared" si="49"/>
        <v>0.25800000000000001</v>
      </c>
      <c r="AE74" s="162">
        <f t="shared" si="49"/>
        <v>0.74199999999999999</v>
      </c>
      <c r="AF74" s="163">
        <f t="shared" si="50"/>
        <v>2890</v>
      </c>
      <c r="AG74" s="164">
        <f t="shared" si="51"/>
        <v>745</v>
      </c>
      <c r="AH74" s="165">
        <f t="shared" si="51"/>
        <v>2145</v>
      </c>
    </row>
    <row r="75" spans="1:34" s="134" customFormat="1" ht="17.25" customHeight="1">
      <c r="A75" s="154" t="s">
        <v>153</v>
      </c>
      <c r="B75" s="155">
        <f>SUM(C75:D75)</f>
        <v>571</v>
      </c>
      <c r="C75" s="155">
        <f t="shared" si="44"/>
        <v>87</v>
      </c>
      <c r="D75" s="155">
        <f t="shared" si="45"/>
        <v>484</v>
      </c>
      <c r="E75" s="156">
        <f t="shared" si="46"/>
        <v>0.15</v>
      </c>
      <c r="F75" s="156">
        <f t="shared" si="46"/>
        <v>0.85</v>
      </c>
      <c r="G75" s="155"/>
      <c r="H75" s="155"/>
      <c r="I75" s="157"/>
      <c r="J75" s="157"/>
      <c r="K75" s="157"/>
      <c r="M75" s="157"/>
      <c r="N75" s="157"/>
      <c r="O75" s="159"/>
      <c r="P75" s="159"/>
      <c r="Q75" s="159"/>
      <c r="R75" s="157"/>
      <c r="S75" s="157"/>
      <c r="T75" s="157"/>
      <c r="U75" s="157"/>
      <c r="V75" s="157"/>
      <c r="W75" s="157"/>
      <c r="X75" s="183">
        <f>사망률추계값!H54</f>
        <v>0.15251000000000003</v>
      </c>
      <c r="Y75" s="183">
        <f>사망률추계값!I54</f>
        <v>0.27903999999999995</v>
      </c>
      <c r="Z75" s="155">
        <f t="shared" si="47"/>
        <v>993</v>
      </c>
      <c r="AA75" s="160">
        <f t="shared" si="61"/>
        <v>175</v>
      </c>
      <c r="AB75" s="160">
        <f t="shared" si="61"/>
        <v>818</v>
      </c>
      <c r="AC75" s="161">
        <f t="shared" si="48"/>
        <v>7.0000000000000001E-3</v>
      </c>
      <c r="AD75" s="161">
        <f t="shared" si="49"/>
        <v>0.17599999999999999</v>
      </c>
      <c r="AE75" s="162">
        <f t="shared" si="49"/>
        <v>0.82399999999999995</v>
      </c>
      <c r="AF75" s="163">
        <f t="shared" si="50"/>
        <v>993</v>
      </c>
      <c r="AG75" s="164">
        <f t="shared" si="51"/>
        <v>175</v>
      </c>
      <c r="AH75" s="165">
        <f t="shared" si="51"/>
        <v>818</v>
      </c>
    </row>
    <row r="76" spans="1:34" s="134" customFormat="1" ht="17.25" customHeight="1">
      <c r="A76" s="154" t="s">
        <v>43</v>
      </c>
      <c r="B76" s="155">
        <f>SUM(C76:D76)</f>
        <v>66</v>
      </c>
      <c r="C76" s="155">
        <f t="shared" si="44"/>
        <v>6</v>
      </c>
      <c r="D76" s="155">
        <f t="shared" si="45"/>
        <v>60</v>
      </c>
      <c r="E76" s="156">
        <f t="shared" si="46"/>
        <v>0.09</v>
      </c>
      <c r="F76" s="156">
        <f t="shared" si="46"/>
        <v>0.91</v>
      </c>
      <c r="G76" s="155"/>
      <c r="H76" s="155"/>
      <c r="I76" s="157"/>
      <c r="J76" s="157"/>
      <c r="K76" s="157"/>
      <c r="L76" s="157"/>
      <c r="M76" s="157"/>
      <c r="N76" s="157"/>
      <c r="O76" s="159"/>
      <c r="P76" s="159"/>
      <c r="Q76" s="159"/>
      <c r="R76" s="157"/>
      <c r="S76" s="157"/>
      <c r="T76" s="157"/>
      <c r="U76" s="157"/>
      <c r="V76" s="157"/>
      <c r="W76" s="157"/>
      <c r="X76" s="183">
        <f>사망률추계값!H55</f>
        <v>0</v>
      </c>
      <c r="Y76" s="183">
        <f>사망률추계값!I55</f>
        <v>0</v>
      </c>
      <c r="Z76" s="155">
        <f t="shared" si="47"/>
        <v>148</v>
      </c>
      <c r="AA76" s="160">
        <f>ROUND(C75*X75+C76*X76,0)</f>
        <v>13</v>
      </c>
      <c r="AB76" s="160">
        <f>ROUND(D75*Y75+D76*Y76,0)</f>
        <v>135</v>
      </c>
      <c r="AC76" s="161">
        <f t="shared" si="48"/>
        <v>1E-3</v>
      </c>
      <c r="AD76" s="161">
        <f t="shared" si="49"/>
        <v>8.7999999999999995E-2</v>
      </c>
      <c r="AE76" s="162">
        <f t="shared" si="49"/>
        <v>0.91200000000000003</v>
      </c>
      <c r="AF76" s="163">
        <f t="shared" si="50"/>
        <v>148</v>
      </c>
      <c r="AG76" s="164">
        <f t="shared" si="51"/>
        <v>13</v>
      </c>
      <c r="AH76" s="165">
        <f t="shared" si="51"/>
        <v>135</v>
      </c>
    </row>
    <row r="77" spans="1:34" s="134" customFormat="1" ht="17.25" customHeight="1" thickBot="1">
      <c r="A77" s="168" t="s">
        <v>134</v>
      </c>
      <c r="B77" s="169">
        <f>SUM(B56:B76)</f>
        <v>140373</v>
      </c>
      <c r="C77" s="170">
        <f>SUM(C56:C76)</f>
        <v>70059</v>
      </c>
      <c r="D77" s="170">
        <f>SUM(D56:D76)</f>
        <v>70314</v>
      </c>
      <c r="E77" s="171"/>
      <c r="F77" s="171"/>
      <c r="G77" s="171"/>
      <c r="H77" s="171"/>
      <c r="I77" s="171"/>
      <c r="J77" s="171"/>
      <c r="K77" s="171"/>
      <c r="L77" s="172">
        <f>SUM(L59:L76)</f>
        <v>5543</v>
      </c>
      <c r="M77" s="171"/>
      <c r="N77" s="171"/>
      <c r="O77" s="173"/>
      <c r="P77" s="173"/>
      <c r="Q77" s="173"/>
      <c r="R77" s="172">
        <f t="shared" ref="R77:W77" si="62">SUM(R59:R76)</f>
        <v>18</v>
      </c>
      <c r="S77" s="172">
        <f t="shared" si="62"/>
        <v>9</v>
      </c>
      <c r="T77" s="172">
        <f t="shared" si="62"/>
        <v>9</v>
      </c>
      <c r="U77" s="172">
        <f t="shared" si="62"/>
        <v>5525</v>
      </c>
      <c r="V77" s="172">
        <f t="shared" si="62"/>
        <v>2859</v>
      </c>
      <c r="W77" s="172">
        <f t="shared" si="62"/>
        <v>2666</v>
      </c>
      <c r="X77" s="171"/>
      <c r="Y77" s="171"/>
      <c r="Z77" s="170">
        <f>SUM(AA77:AB77)</f>
        <v>139326</v>
      </c>
      <c r="AA77" s="170">
        <f>SUM(AA56:AA76)</f>
        <v>69672</v>
      </c>
      <c r="AB77" s="170">
        <f>SUM(AB56:AB76)</f>
        <v>69654</v>
      </c>
      <c r="AC77" s="174">
        <f>ROUND(SUM(AC56:AC76),0)</f>
        <v>1</v>
      </c>
      <c r="AD77" s="171"/>
      <c r="AE77" s="175"/>
      <c r="AF77" s="176">
        <f>SUM(AF56:AF76)</f>
        <v>139326</v>
      </c>
      <c r="AG77" s="177">
        <f>SUM(AG56:AG76)</f>
        <v>69672</v>
      </c>
      <c r="AH77" s="178">
        <f>SUM(AH56:AH76)</f>
        <v>69654</v>
      </c>
    </row>
    <row r="78" spans="1:34" s="134" customFormat="1" ht="17.25" customHeight="1" thickBot="1">
      <c r="O78" s="179"/>
      <c r="P78" s="179"/>
      <c r="Q78" s="179"/>
      <c r="AF78" s="180"/>
      <c r="AG78" s="180"/>
      <c r="AH78" s="180"/>
    </row>
    <row r="79" spans="1:34" s="134" customFormat="1" ht="17.25" customHeight="1">
      <c r="A79" s="247" t="s">
        <v>3</v>
      </c>
      <c r="B79" s="249" t="str">
        <f>AF54</f>
        <v>2030 최종인구</v>
      </c>
      <c r="C79" s="249"/>
      <c r="D79" s="249"/>
      <c r="E79" s="243" t="s">
        <v>107</v>
      </c>
      <c r="F79" s="243"/>
      <c r="G79" s="243" t="s">
        <v>234</v>
      </c>
      <c r="H79" s="243"/>
      <c r="I79" s="250" t="s">
        <v>235</v>
      </c>
      <c r="J79" s="250"/>
      <c r="K79" s="250"/>
      <c r="L79" s="251">
        <v>5</v>
      </c>
      <c r="M79" s="251"/>
      <c r="N79" s="251"/>
      <c r="O79" s="243" t="s">
        <v>236</v>
      </c>
      <c r="P79" s="243"/>
      <c r="Q79" s="243"/>
      <c r="R79" s="243" t="s">
        <v>108</v>
      </c>
      <c r="S79" s="243"/>
      <c r="T79" s="243"/>
      <c r="U79" s="243" t="s">
        <v>109</v>
      </c>
      <c r="V79" s="243"/>
      <c r="W79" s="243"/>
      <c r="X79" s="243" t="s">
        <v>237</v>
      </c>
      <c r="Y79" s="243"/>
      <c r="Z79" s="244" t="s">
        <v>358</v>
      </c>
      <c r="AA79" s="244"/>
      <c r="AB79" s="244"/>
      <c r="AC79" s="245" t="s">
        <v>359</v>
      </c>
      <c r="AD79" s="238" t="s">
        <v>360</v>
      </c>
      <c r="AE79" s="239"/>
      <c r="AF79" s="240" t="s">
        <v>361</v>
      </c>
      <c r="AG79" s="241"/>
      <c r="AH79" s="242"/>
    </row>
    <row r="80" spans="1:34" s="140" customFormat="1" ht="17.25" customHeight="1" thickBot="1">
      <c r="A80" s="248"/>
      <c r="B80" s="135" t="s">
        <v>7</v>
      </c>
      <c r="C80" s="135" t="s">
        <v>111</v>
      </c>
      <c r="D80" s="135" t="s">
        <v>112</v>
      </c>
      <c r="E80" s="135" t="s">
        <v>111</v>
      </c>
      <c r="F80" s="135" t="s">
        <v>112</v>
      </c>
      <c r="G80" s="135" t="s">
        <v>111</v>
      </c>
      <c r="H80" s="135" t="s">
        <v>112</v>
      </c>
      <c r="I80" s="135" t="s">
        <v>7</v>
      </c>
      <c r="J80" s="135" t="s">
        <v>111</v>
      </c>
      <c r="K80" s="135" t="s">
        <v>112</v>
      </c>
      <c r="L80" s="111" t="s">
        <v>7</v>
      </c>
      <c r="M80" s="111" t="s">
        <v>111</v>
      </c>
      <c r="N80" s="111" t="s">
        <v>112</v>
      </c>
      <c r="O80" s="135" t="s">
        <v>7</v>
      </c>
      <c r="P80" s="135" t="s">
        <v>111</v>
      </c>
      <c r="Q80" s="135" t="s">
        <v>112</v>
      </c>
      <c r="R80" s="135" t="s">
        <v>7</v>
      </c>
      <c r="S80" s="135" t="s">
        <v>111</v>
      </c>
      <c r="T80" s="135" t="s">
        <v>112</v>
      </c>
      <c r="U80" s="135" t="s">
        <v>7</v>
      </c>
      <c r="V80" s="135" t="s">
        <v>111</v>
      </c>
      <c r="W80" s="135" t="s">
        <v>112</v>
      </c>
      <c r="X80" s="135" t="s">
        <v>111</v>
      </c>
      <c r="Y80" s="135" t="s">
        <v>112</v>
      </c>
      <c r="Z80" s="135" t="s">
        <v>110</v>
      </c>
      <c r="AA80" s="135" t="s">
        <v>111</v>
      </c>
      <c r="AB80" s="135" t="s">
        <v>112</v>
      </c>
      <c r="AC80" s="246"/>
      <c r="AD80" s="135" t="s">
        <v>111</v>
      </c>
      <c r="AE80" s="136" t="s">
        <v>112</v>
      </c>
      <c r="AF80" s="137" t="s">
        <v>110</v>
      </c>
      <c r="AG80" s="138" t="s">
        <v>111</v>
      </c>
      <c r="AH80" s="139" t="s">
        <v>112</v>
      </c>
    </row>
    <row r="81" spans="1:34" s="134" customFormat="1" ht="17.25" customHeight="1" thickTop="1">
      <c r="A81" s="141" t="s">
        <v>113</v>
      </c>
      <c r="B81" s="142">
        <f t="shared" ref="B81:B97" si="63">SUM(C81:D81)</f>
        <v>5525</v>
      </c>
      <c r="C81" s="142">
        <f t="shared" ref="C81:C101" si="64">AG56</f>
        <v>2859</v>
      </c>
      <c r="D81" s="142">
        <f t="shared" ref="D81:D101" si="65">AH56</f>
        <v>2666</v>
      </c>
      <c r="E81" s="143">
        <f t="shared" ref="E81:E101" si="66">ROUND(C81/$B81,2)</f>
        <v>0.52</v>
      </c>
      <c r="F81" s="143">
        <f t="shared" ref="F81:F101" si="67">ROUND(D81/$B81,2)</f>
        <v>0.48</v>
      </c>
      <c r="G81" s="142"/>
      <c r="H81" s="142"/>
      <c r="I81" s="144"/>
      <c r="J81" s="144"/>
      <c r="K81" s="144"/>
      <c r="L81" s="145"/>
      <c r="M81" s="145"/>
      <c r="N81" s="145"/>
      <c r="O81" s="146">
        <f>AVERAGE(P81:Q81)</f>
        <v>2.9550000000000002E-3</v>
      </c>
      <c r="P81" s="147">
        <f>사망률추계값!J6</f>
        <v>3.1900000000000001E-3</v>
      </c>
      <c r="Q81" s="147">
        <f>사망률추계값!K6</f>
        <v>2.7200000000000002E-3</v>
      </c>
      <c r="R81" s="144"/>
      <c r="S81" s="144"/>
      <c r="T81" s="144"/>
      <c r="U81" s="144"/>
      <c r="V81" s="144"/>
      <c r="W81" s="144"/>
      <c r="X81" s="182">
        <f>사망률추계값!J35</f>
        <v>0.99985000000000002</v>
      </c>
      <c r="Y81" s="182">
        <f>사망률추계값!K35</f>
        <v>0.99987999999999999</v>
      </c>
      <c r="Z81" s="142">
        <f t="shared" ref="Z81:Z101" si="68">SUM(AA81:AB81)</f>
        <v>5356</v>
      </c>
      <c r="AA81" s="148">
        <f>ROUND(V102,0)</f>
        <v>2771</v>
      </c>
      <c r="AB81" s="148">
        <f>ROUND(W102,0)</f>
        <v>2585</v>
      </c>
      <c r="AC81" s="149">
        <f>ROUND(Z81/$Z$102,3)</f>
        <v>3.9E-2</v>
      </c>
      <c r="AD81" s="149">
        <f t="shared" ref="AD81:AD101" si="69">ROUND(AA81/$Z81,3)</f>
        <v>0.51700000000000002</v>
      </c>
      <c r="AE81" s="150">
        <f t="shared" ref="AE81:AE101" si="70">ROUND(AB81/$Z81,3)</f>
        <v>0.48299999999999998</v>
      </c>
      <c r="AF81" s="151">
        <f t="shared" ref="AF81:AF101" si="71">SUM(AG81:AH81)</f>
        <v>5356</v>
      </c>
      <c r="AG81" s="152">
        <f t="shared" ref="AG81:AG101" si="72">AA81</f>
        <v>2771</v>
      </c>
      <c r="AH81" s="153">
        <f t="shared" ref="AH81:AH101" si="73">AB81</f>
        <v>2585</v>
      </c>
    </row>
    <row r="82" spans="1:34" s="134" customFormat="1" ht="17.25" customHeight="1">
      <c r="A82" s="154" t="s">
        <v>114</v>
      </c>
      <c r="B82" s="155">
        <f t="shared" si="63"/>
        <v>5374</v>
      </c>
      <c r="C82" s="155">
        <f t="shared" si="64"/>
        <v>2779</v>
      </c>
      <c r="D82" s="155">
        <f t="shared" si="65"/>
        <v>2595</v>
      </c>
      <c r="E82" s="156">
        <f t="shared" si="66"/>
        <v>0.52</v>
      </c>
      <c r="F82" s="156">
        <f t="shared" si="67"/>
        <v>0.48</v>
      </c>
      <c r="G82" s="155"/>
      <c r="H82" s="155"/>
      <c r="I82" s="157"/>
      <c r="J82" s="157"/>
      <c r="K82" s="157"/>
      <c r="L82" s="158"/>
      <c r="M82" s="158"/>
      <c r="N82" s="158"/>
      <c r="O82" s="159"/>
      <c r="P82" s="159"/>
      <c r="Q82" s="159"/>
      <c r="R82" s="157"/>
      <c r="S82" s="157"/>
      <c r="T82" s="157"/>
      <c r="U82" s="157"/>
      <c r="V82" s="157"/>
      <c r="W82" s="157"/>
      <c r="X82" s="182">
        <f>사망률추계값!J36</f>
        <v>0.99990999999999997</v>
      </c>
      <c r="Y82" s="182">
        <f>사망률추계값!K36</f>
        <v>0.99988999999999995</v>
      </c>
      <c r="Z82" s="155">
        <f t="shared" si="68"/>
        <v>5525</v>
      </c>
      <c r="AA82" s="160">
        <f t="shared" ref="AA82:AA100" si="74">ROUND(C81*X81,0)</f>
        <v>2859</v>
      </c>
      <c r="AB82" s="160">
        <f t="shared" ref="AB82:AB100" si="75">ROUND(D81*Y81,0)</f>
        <v>2666</v>
      </c>
      <c r="AC82" s="149">
        <f t="shared" ref="AC82:AC101" si="76">ROUND(Z82/$Z$102,3)</f>
        <v>0.04</v>
      </c>
      <c r="AD82" s="161">
        <f t="shared" si="69"/>
        <v>0.51700000000000002</v>
      </c>
      <c r="AE82" s="162">
        <f t="shared" si="70"/>
        <v>0.48299999999999998</v>
      </c>
      <c r="AF82" s="163">
        <f t="shared" si="71"/>
        <v>5525</v>
      </c>
      <c r="AG82" s="164">
        <f t="shared" si="72"/>
        <v>2859</v>
      </c>
      <c r="AH82" s="165">
        <f t="shared" si="73"/>
        <v>2666</v>
      </c>
    </row>
    <row r="83" spans="1:34" s="134" customFormat="1" ht="17.25" customHeight="1">
      <c r="A83" s="154" t="s">
        <v>115</v>
      </c>
      <c r="B83" s="155">
        <f t="shared" si="63"/>
        <v>5572</v>
      </c>
      <c r="C83" s="155">
        <f t="shared" si="64"/>
        <v>2884</v>
      </c>
      <c r="D83" s="155">
        <f t="shared" si="65"/>
        <v>2688</v>
      </c>
      <c r="E83" s="156">
        <f t="shared" si="66"/>
        <v>0.52</v>
      </c>
      <c r="F83" s="156">
        <f t="shared" si="67"/>
        <v>0.48</v>
      </c>
      <c r="G83" s="155"/>
      <c r="H83" s="155"/>
      <c r="I83" s="157"/>
      <c r="J83" s="157"/>
      <c r="K83" s="157"/>
      <c r="L83" s="158"/>
      <c r="M83" s="158"/>
      <c r="N83" s="158"/>
      <c r="O83" s="159"/>
      <c r="P83" s="159"/>
      <c r="Q83" s="159"/>
      <c r="R83" s="157"/>
      <c r="S83" s="157"/>
      <c r="T83" s="157"/>
      <c r="U83" s="157"/>
      <c r="V83" s="157"/>
      <c r="W83" s="157"/>
      <c r="X83" s="182">
        <f>사망률추계값!J37</f>
        <v>0.99983999999999995</v>
      </c>
      <c r="Y83" s="182">
        <f>사망률추계값!K37</f>
        <v>0.99992999999999999</v>
      </c>
      <c r="Z83" s="155">
        <f t="shared" si="68"/>
        <v>5374</v>
      </c>
      <c r="AA83" s="160">
        <f t="shared" si="74"/>
        <v>2779</v>
      </c>
      <c r="AB83" s="160">
        <f t="shared" si="75"/>
        <v>2595</v>
      </c>
      <c r="AC83" s="149">
        <f t="shared" si="76"/>
        <v>3.9E-2</v>
      </c>
      <c r="AD83" s="161">
        <f t="shared" si="69"/>
        <v>0.51700000000000002</v>
      </c>
      <c r="AE83" s="162">
        <f t="shared" si="70"/>
        <v>0.48299999999999998</v>
      </c>
      <c r="AF83" s="163">
        <f t="shared" si="71"/>
        <v>5374</v>
      </c>
      <c r="AG83" s="164">
        <f t="shared" si="72"/>
        <v>2779</v>
      </c>
      <c r="AH83" s="165">
        <f t="shared" si="73"/>
        <v>2595</v>
      </c>
    </row>
    <row r="84" spans="1:34" s="134" customFormat="1" ht="17.25" customHeight="1">
      <c r="A84" s="154" t="s">
        <v>116</v>
      </c>
      <c r="B84" s="155">
        <f t="shared" si="63"/>
        <v>5721</v>
      </c>
      <c r="C84" s="155">
        <f t="shared" si="64"/>
        <v>2950</v>
      </c>
      <c r="D84" s="155">
        <f t="shared" si="65"/>
        <v>2771</v>
      </c>
      <c r="E84" s="156">
        <f t="shared" si="66"/>
        <v>0.52</v>
      </c>
      <c r="F84" s="156">
        <f t="shared" si="67"/>
        <v>0.48</v>
      </c>
      <c r="G84" s="166">
        <f>'여성출산율,출생성비'!$E$19</f>
        <v>0.51760733236854795</v>
      </c>
      <c r="H84" s="166">
        <f>'여성출산율,출생성비'!$E$20</f>
        <v>0.48239266763145205</v>
      </c>
      <c r="I84" s="184">
        <f>'여성출산율,출생성비'!F6</f>
        <v>1.22</v>
      </c>
      <c r="J84" s="157">
        <f t="shared" ref="J84:J90" si="77">ROUND(G84*$I84,2)</f>
        <v>0.63</v>
      </c>
      <c r="K84" s="157">
        <f t="shared" ref="K84:K90" si="78">ROUND(H84*$I84,2)</f>
        <v>0.59</v>
      </c>
      <c r="L84" s="160">
        <f>SUM(M84:N84)</f>
        <v>17</v>
      </c>
      <c r="M84" s="160">
        <f>ROUND(J84*L$79*$D84/1000,0)</f>
        <v>9</v>
      </c>
      <c r="N84" s="160">
        <f>ROUND(K84*L$79*$D84/1000,0)</f>
        <v>8</v>
      </c>
      <c r="O84" s="159"/>
      <c r="P84" s="159"/>
      <c r="Q84" s="159"/>
      <c r="R84" s="160">
        <f t="shared" ref="R84:R90" si="79">SUM(S84:T84)</f>
        <v>0</v>
      </c>
      <c r="S84" s="160">
        <f>ROUND(M84*P$81,0)</f>
        <v>0</v>
      </c>
      <c r="T84" s="160">
        <f>ROUND(N84*Q$81,0)</f>
        <v>0</v>
      </c>
      <c r="U84" s="160">
        <f t="shared" ref="U84:U90" si="80">SUM(V84:W84)</f>
        <v>17</v>
      </c>
      <c r="V84" s="155">
        <f t="shared" ref="V84:V90" si="81">M84-S84</f>
        <v>9</v>
      </c>
      <c r="W84" s="155">
        <f t="shared" ref="W84:W90" si="82">N84-T84</f>
        <v>8</v>
      </c>
      <c r="X84" s="182">
        <f>사망률추계값!J38</f>
        <v>0.99946999999999997</v>
      </c>
      <c r="Y84" s="182">
        <f>사망률추계값!K38</f>
        <v>0.99973999999999996</v>
      </c>
      <c r="Z84" s="155">
        <f t="shared" si="68"/>
        <v>5572</v>
      </c>
      <c r="AA84" s="160">
        <f t="shared" si="74"/>
        <v>2884</v>
      </c>
      <c r="AB84" s="160">
        <f t="shared" si="75"/>
        <v>2688</v>
      </c>
      <c r="AC84" s="149">
        <f t="shared" si="76"/>
        <v>4.1000000000000002E-2</v>
      </c>
      <c r="AD84" s="161">
        <f t="shared" si="69"/>
        <v>0.51800000000000002</v>
      </c>
      <c r="AE84" s="162">
        <f t="shared" si="70"/>
        <v>0.48199999999999998</v>
      </c>
      <c r="AF84" s="163">
        <f t="shared" si="71"/>
        <v>5572</v>
      </c>
      <c r="AG84" s="164">
        <f t="shared" si="72"/>
        <v>2884</v>
      </c>
      <c r="AH84" s="165">
        <f t="shared" si="73"/>
        <v>2688</v>
      </c>
    </row>
    <row r="85" spans="1:34" s="134" customFormat="1" ht="17.25" customHeight="1">
      <c r="A85" s="154" t="s">
        <v>117</v>
      </c>
      <c r="B85" s="155">
        <f t="shared" si="63"/>
        <v>5436</v>
      </c>
      <c r="C85" s="155">
        <f t="shared" si="64"/>
        <v>2864</v>
      </c>
      <c r="D85" s="155">
        <f t="shared" si="65"/>
        <v>2572</v>
      </c>
      <c r="E85" s="156">
        <f t="shared" si="66"/>
        <v>0.53</v>
      </c>
      <c r="F85" s="156">
        <f t="shared" si="67"/>
        <v>0.47</v>
      </c>
      <c r="G85" s="166">
        <f>'여성출산율,출생성비'!$E$19</f>
        <v>0.51760733236854795</v>
      </c>
      <c r="H85" s="166">
        <f>'여성출산율,출생성비'!$E$20</f>
        <v>0.48239266763145205</v>
      </c>
      <c r="I85" s="184">
        <f>'여성출산율,출생성비'!F7</f>
        <v>15.32</v>
      </c>
      <c r="J85" s="157">
        <f t="shared" si="77"/>
        <v>7.93</v>
      </c>
      <c r="K85" s="157">
        <f t="shared" si="78"/>
        <v>7.39</v>
      </c>
      <c r="L85" s="160">
        <f t="shared" ref="L85:L90" si="83">SUM(M85:N85)</f>
        <v>197</v>
      </c>
      <c r="M85" s="160">
        <f t="shared" ref="M85:M90" si="84">ROUND(J85*L$79*$D85/1000,0)</f>
        <v>102</v>
      </c>
      <c r="N85" s="160">
        <f t="shared" ref="N85:N90" si="85">ROUND(K85*L$79*$D85/1000,0)</f>
        <v>95</v>
      </c>
      <c r="O85" s="159"/>
      <c r="P85" s="159"/>
      <c r="Q85" s="159"/>
      <c r="R85" s="160">
        <f t="shared" si="79"/>
        <v>0</v>
      </c>
      <c r="S85" s="160">
        <f t="shared" ref="S85:S90" si="86">ROUND(M85*P$81,0)</f>
        <v>0</v>
      </c>
      <c r="T85" s="160">
        <f t="shared" ref="T85:T90" si="87">ROUND(N85*Q$81,0)</f>
        <v>0</v>
      </c>
      <c r="U85" s="160">
        <f t="shared" si="80"/>
        <v>197</v>
      </c>
      <c r="V85" s="155">
        <f t="shared" si="81"/>
        <v>102</v>
      </c>
      <c r="W85" s="155">
        <f t="shared" si="82"/>
        <v>95</v>
      </c>
      <c r="X85" s="182">
        <f>사망률추계값!J39</f>
        <v>0.99890999999999996</v>
      </c>
      <c r="Y85" s="182">
        <f>사망률추계값!K39</f>
        <v>0.99958999999999998</v>
      </c>
      <c r="Z85" s="155">
        <f t="shared" si="68"/>
        <v>5718</v>
      </c>
      <c r="AA85" s="160">
        <f t="shared" si="74"/>
        <v>2948</v>
      </c>
      <c r="AB85" s="160">
        <f t="shared" si="75"/>
        <v>2770</v>
      </c>
      <c r="AC85" s="149">
        <f t="shared" si="76"/>
        <v>4.2000000000000003E-2</v>
      </c>
      <c r="AD85" s="161">
        <f t="shared" si="69"/>
        <v>0.51600000000000001</v>
      </c>
      <c r="AE85" s="162">
        <f t="shared" si="70"/>
        <v>0.48399999999999999</v>
      </c>
      <c r="AF85" s="163">
        <f t="shared" si="71"/>
        <v>5718</v>
      </c>
      <c r="AG85" s="164">
        <f t="shared" si="72"/>
        <v>2948</v>
      </c>
      <c r="AH85" s="165">
        <f t="shared" si="73"/>
        <v>2770</v>
      </c>
    </row>
    <row r="86" spans="1:34" s="134" customFormat="1" ht="17.25" customHeight="1">
      <c r="A86" s="154" t="s">
        <v>118</v>
      </c>
      <c r="B86" s="155">
        <f t="shared" si="63"/>
        <v>5611</v>
      </c>
      <c r="C86" s="155">
        <f t="shared" si="64"/>
        <v>2903</v>
      </c>
      <c r="D86" s="155">
        <f t="shared" si="65"/>
        <v>2708</v>
      </c>
      <c r="E86" s="156">
        <f t="shared" si="66"/>
        <v>0.52</v>
      </c>
      <c r="F86" s="156">
        <f t="shared" si="67"/>
        <v>0.48</v>
      </c>
      <c r="G86" s="166">
        <f>'여성출산율,출생성비'!$E$19</f>
        <v>0.51760733236854795</v>
      </c>
      <c r="H86" s="166">
        <f>'여성출산율,출생성비'!$E$20</f>
        <v>0.48239266763145205</v>
      </c>
      <c r="I86" s="184">
        <f>'여성출산율,출생성비'!F8</f>
        <v>69.3</v>
      </c>
      <c r="J86" s="157">
        <f t="shared" si="77"/>
        <v>35.869999999999997</v>
      </c>
      <c r="K86" s="157">
        <f t="shared" si="78"/>
        <v>33.43</v>
      </c>
      <c r="L86" s="160">
        <f t="shared" si="83"/>
        <v>939</v>
      </c>
      <c r="M86" s="160">
        <f t="shared" si="84"/>
        <v>486</v>
      </c>
      <c r="N86" s="160">
        <f t="shared" si="85"/>
        <v>453</v>
      </c>
      <c r="O86" s="159"/>
      <c r="P86" s="159"/>
      <c r="Q86" s="159"/>
      <c r="R86" s="160">
        <f t="shared" si="79"/>
        <v>3</v>
      </c>
      <c r="S86" s="160">
        <f t="shared" si="86"/>
        <v>2</v>
      </c>
      <c r="T86" s="160">
        <f t="shared" si="87"/>
        <v>1</v>
      </c>
      <c r="U86" s="160">
        <f t="shared" si="80"/>
        <v>936</v>
      </c>
      <c r="V86" s="155">
        <f t="shared" si="81"/>
        <v>484</v>
      </c>
      <c r="W86" s="155">
        <f t="shared" si="82"/>
        <v>452</v>
      </c>
      <c r="X86" s="182">
        <f>사망률추계값!J40</f>
        <v>0.99843000000000004</v>
      </c>
      <c r="Y86" s="182">
        <f>사망률추계값!K40</f>
        <v>0.99933000000000005</v>
      </c>
      <c r="Z86" s="155">
        <f t="shared" si="68"/>
        <v>5432</v>
      </c>
      <c r="AA86" s="160">
        <f t="shared" si="74"/>
        <v>2861</v>
      </c>
      <c r="AB86" s="160">
        <f t="shared" si="75"/>
        <v>2571</v>
      </c>
      <c r="AC86" s="149">
        <f t="shared" si="76"/>
        <v>0.04</v>
      </c>
      <c r="AD86" s="161">
        <f t="shared" si="69"/>
        <v>0.52700000000000002</v>
      </c>
      <c r="AE86" s="162">
        <f t="shared" si="70"/>
        <v>0.47299999999999998</v>
      </c>
      <c r="AF86" s="163">
        <f t="shared" si="71"/>
        <v>5432</v>
      </c>
      <c r="AG86" s="164">
        <f t="shared" si="72"/>
        <v>2861</v>
      </c>
      <c r="AH86" s="165">
        <f t="shared" si="73"/>
        <v>2571</v>
      </c>
    </row>
    <row r="87" spans="1:34" s="134" customFormat="1" ht="17.25" customHeight="1">
      <c r="A87" s="154" t="s">
        <v>119</v>
      </c>
      <c r="B87" s="155">
        <f t="shared" si="63"/>
        <v>8209</v>
      </c>
      <c r="C87" s="155">
        <f t="shared" si="64"/>
        <v>4374</v>
      </c>
      <c r="D87" s="155">
        <f t="shared" si="65"/>
        <v>3835</v>
      </c>
      <c r="E87" s="156">
        <f t="shared" si="66"/>
        <v>0.53</v>
      </c>
      <c r="F87" s="156">
        <f t="shared" si="67"/>
        <v>0.47</v>
      </c>
      <c r="G87" s="166">
        <f>'여성출산율,출생성비'!$E$19</f>
        <v>0.51760733236854795</v>
      </c>
      <c r="H87" s="166">
        <f>'여성출산율,출생성비'!$E$20</f>
        <v>0.48239266763145205</v>
      </c>
      <c r="I87" s="184">
        <f>'여성출산율,출생성비'!F9</f>
        <v>123.32</v>
      </c>
      <c r="J87" s="157">
        <f t="shared" si="77"/>
        <v>63.83</v>
      </c>
      <c r="K87" s="157">
        <f t="shared" si="78"/>
        <v>59.49</v>
      </c>
      <c r="L87" s="160">
        <f t="shared" si="83"/>
        <v>2365</v>
      </c>
      <c r="M87" s="160">
        <f t="shared" si="84"/>
        <v>1224</v>
      </c>
      <c r="N87" s="160">
        <f t="shared" si="85"/>
        <v>1141</v>
      </c>
      <c r="O87" s="159"/>
      <c r="P87" s="159"/>
      <c r="Q87" s="159"/>
      <c r="R87" s="160">
        <f t="shared" si="79"/>
        <v>7</v>
      </c>
      <c r="S87" s="160">
        <f t="shared" si="86"/>
        <v>4</v>
      </c>
      <c r="T87" s="160">
        <f t="shared" si="87"/>
        <v>3</v>
      </c>
      <c r="U87" s="160">
        <f t="shared" si="80"/>
        <v>2358</v>
      </c>
      <c r="V87" s="155">
        <f t="shared" si="81"/>
        <v>1220</v>
      </c>
      <c r="W87" s="155">
        <f t="shared" si="82"/>
        <v>1138</v>
      </c>
      <c r="X87" s="182">
        <f>사망률추계값!J41</f>
        <v>0.99765000000000004</v>
      </c>
      <c r="Y87" s="182">
        <f>사망률추계값!K41</f>
        <v>0.99880000000000002</v>
      </c>
      <c r="Z87" s="155">
        <f t="shared" si="68"/>
        <v>5604</v>
      </c>
      <c r="AA87" s="160">
        <f t="shared" si="74"/>
        <v>2898</v>
      </c>
      <c r="AB87" s="160">
        <f t="shared" si="75"/>
        <v>2706</v>
      </c>
      <c r="AC87" s="149">
        <f t="shared" si="76"/>
        <v>4.1000000000000002E-2</v>
      </c>
      <c r="AD87" s="161">
        <f t="shared" si="69"/>
        <v>0.51700000000000002</v>
      </c>
      <c r="AE87" s="162">
        <f t="shared" si="70"/>
        <v>0.48299999999999998</v>
      </c>
      <c r="AF87" s="163">
        <f t="shared" si="71"/>
        <v>5604</v>
      </c>
      <c r="AG87" s="164">
        <f t="shared" si="72"/>
        <v>2898</v>
      </c>
      <c r="AH87" s="165">
        <f t="shared" si="73"/>
        <v>2706</v>
      </c>
    </row>
    <row r="88" spans="1:34" s="134" customFormat="1" ht="17.25" customHeight="1">
      <c r="A88" s="154" t="s">
        <v>120</v>
      </c>
      <c r="B88" s="155">
        <f t="shared" si="63"/>
        <v>8732</v>
      </c>
      <c r="C88" s="155">
        <f t="shared" si="64"/>
        <v>4844</v>
      </c>
      <c r="D88" s="155">
        <f t="shared" si="65"/>
        <v>3888</v>
      </c>
      <c r="E88" s="156">
        <f t="shared" si="66"/>
        <v>0.55000000000000004</v>
      </c>
      <c r="F88" s="156">
        <f t="shared" si="67"/>
        <v>0.45</v>
      </c>
      <c r="G88" s="166">
        <f>'여성출산율,출생성비'!$E$19</f>
        <v>0.51760733236854795</v>
      </c>
      <c r="H88" s="166">
        <f>'여성출산율,출생성비'!$E$20</f>
        <v>0.48239266763145205</v>
      </c>
      <c r="I88" s="184">
        <f>'여성출산율,출생성비'!F10</f>
        <v>75.86</v>
      </c>
      <c r="J88" s="157">
        <f t="shared" si="77"/>
        <v>39.270000000000003</v>
      </c>
      <c r="K88" s="157">
        <f t="shared" si="78"/>
        <v>36.590000000000003</v>
      </c>
      <c r="L88" s="160">
        <f t="shared" si="83"/>
        <v>1474</v>
      </c>
      <c r="M88" s="160">
        <f t="shared" si="84"/>
        <v>763</v>
      </c>
      <c r="N88" s="160">
        <f t="shared" si="85"/>
        <v>711</v>
      </c>
      <c r="O88" s="159"/>
      <c r="P88" s="159"/>
      <c r="Q88" s="159"/>
      <c r="R88" s="160">
        <f t="shared" si="79"/>
        <v>4</v>
      </c>
      <c r="S88" s="160">
        <f t="shared" si="86"/>
        <v>2</v>
      </c>
      <c r="T88" s="160">
        <f t="shared" si="87"/>
        <v>2</v>
      </c>
      <c r="U88" s="160">
        <f t="shared" si="80"/>
        <v>1470</v>
      </c>
      <c r="V88" s="155">
        <f t="shared" si="81"/>
        <v>761</v>
      </c>
      <c r="W88" s="155">
        <f t="shared" si="82"/>
        <v>709</v>
      </c>
      <c r="X88" s="182">
        <f>사망률추계값!J42</f>
        <v>0.99687000000000003</v>
      </c>
      <c r="Y88" s="182">
        <f>사망률추계값!K42</f>
        <v>0.99816000000000005</v>
      </c>
      <c r="Z88" s="155">
        <f t="shared" si="68"/>
        <v>8194</v>
      </c>
      <c r="AA88" s="160">
        <f t="shared" si="74"/>
        <v>4364</v>
      </c>
      <c r="AB88" s="160">
        <f t="shared" si="75"/>
        <v>3830</v>
      </c>
      <c r="AC88" s="149">
        <f t="shared" si="76"/>
        <v>0.06</v>
      </c>
      <c r="AD88" s="161">
        <f t="shared" si="69"/>
        <v>0.53300000000000003</v>
      </c>
      <c r="AE88" s="162">
        <f t="shared" si="70"/>
        <v>0.46700000000000003</v>
      </c>
      <c r="AF88" s="163">
        <f t="shared" si="71"/>
        <v>8194</v>
      </c>
      <c r="AG88" s="164">
        <f t="shared" si="72"/>
        <v>4364</v>
      </c>
      <c r="AH88" s="165">
        <f t="shared" si="73"/>
        <v>3830</v>
      </c>
    </row>
    <row r="89" spans="1:34" s="134" customFormat="1" ht="17.25" customHeight="1">
      <c r="A89" s="154" t="s">
        <v>121</v>
      </c>
      <c r="B89" s="155">
        <f t="shared" si="63"/>
        <v>6947</v>
      </c>
      <c r="C89" s="155">
        <f t="shared" si="64"/>
        <v>3872</v>
      </c>
      <c r="D89" s="155">
        <f t="shared" si="65"/>
        <v>3075</v>
      </c>
      <c r="E89" s="156">
        <f t="shared" si="66"/>
        <v>0.56000000000000005</v>
      </c>
      <c r="F89" s="156">
        <f t="shared" si="67"/>
        <v>0.44</v>
      </c>
      <c r="G89" s="166">
        <f>'여성출산율,출생성비'!$E$19</f>
        <v>0.51760733236854795</v>
      </c>
      <c r="H89" s="166">
        <f>'여성출산율,출생성비'!$E$20</f>
        <v>0.48239266763145205</v>
      </c>
      <c r="I89" s="184">
        <f>'여성출산율,출생성비'!F11</f>
        <v>20.6</v>
      </c>
      <c r="J89" s="157">
        <f t="shared" si="77"/>
        <v>10.66</v>
      </c>
      <c r="K89" s="157">
        <f t="shared" si="78"/>
        <v>9.94</v>
      </c>
      <c r="L89" s="160">
        <f t="shared" si="83"/>
        <v>317</v>
      </c>
      <c r="M89" s="160">
        <f t="shared" si="84"/>
        <v>164</v>
      </c>
      <c r="N89" s="160">
        <f t="shared" si="85"/>
        <v>153</v>
      </c>
      <c r="O89" s="159"/>
      <c r="P89" s="159"/>
      <c r="Q89" s="159"/>
      <c r="R89" s="160">
        <f t="shared" si="79"/>
        <v>1</v>
      </c>
      <c r="S89" s="160">
        <f t="shared" si="86"/>
        <v>1</v>
      </c>
      <c r="T89" s="160">
        <f t="shared" si="87"/>
        <v>0</v>
      </c>
      <c r="U89" s="160">
        <f t="shared" si="80"/>
        <v>316</v>
      </c>
      <c r="V89" s="155">
        <f t="shared" si="81"/>
        <v>163</v>
      </c>
      <c r="W89" s="155">
        <f t="shared" si="82"/>
        <v>153</v>
      </c>
      <c r="X89" s="182">
        <f>사망률추계값!J43</f>
        <v>0.99551999999999996</v>
      </c>
      <c r="Y89" s="182">
        <f>사망률추계값!K43</f>
        <v>0.99758000000000002</v>
      </c>
      <c r="Z89" s="155">
        <f t="shared" si="68"/>
        <v>8710</v>
      </c>
      <c r="AA89" s="160">
        <f t="shared" si="74"/>
        <v>4829</v>
      </c>
      <c r="AB89" s="160">
        <f t="shared" si="75"/>
        <v>3881</v>
      </c>
      <c r="AC89" s="149">
        <f t="shared" si="76"/>
        <v>6.3E-2</v>
      </c>
      <c r="AD89" s="161">
        <f t="shared" si="69"/>
        <v>0.55400000000000005</v>
      </c>
      <c r="AE89" s="162">
        <f t="shared" si="70"/>
        <v>0.44600000000000001</v>
      </c>
      <c r="AF89" s="163">
        <f t="shared" si="71"/>
        <v>8710</v>
      </c>
      <c r="AG89" s="164">
        <f t="shared" si="72"/>
        <v>4829</v>
      </c>
      <c r="AH89" s="165">
        <f t="shared" si="73"/>
        <v>3881</v>
      </c>
    </row>
    <row r="90" spans="1:34" s="134" customFormat="1" ht="17.25" customHeight="1">
      <c r="A90" s="154" t="s">
        <v>122</v>
      </c>
      <c r="B90" s="155">
        <f t="shared" si="63"/>
        <v>8226</v>
      </c>
      <c r="C90" s="155">
        <f t="shared" si="64"/>
        <v>4290</v>
      </c>
      <c r="D90" s="155">
        <f t="shared" si="65"/>
        <v>3936</v>
      </c>
      <c r="E90" s="156">
        <f t="shared" si="66"/>
        <v>0.52</v>
      </c>
      <c r="F90" s="156">
        <f t="shared" si="67"/>
        <v>0.48</v>
      </c>
      <c r="G90" s="166">
        <f>'여성출산율,출생성비'!$E$19</f>
        <v>0.51760733236854795</v>
      </c>
      <c r="H90" s="166">
        <f>'여성출산율,출생성비'!$E$20</f>
        <v>0.48239266763145205</v>
      </c>
      <c r="I90" s="184">
        <f>'여성출산율,출생성비'!F12</f>
        <v>3.14</v>
      </c>
      <c r="J90" s="157">
        <f t="shared" si="77"/>
        <v>1.63</v>
      </c>
      <c r="K90" s="157">
        <f t="shared" si="78"/>
        <v>1.51</v>
      </c>
      <c r="L90" s="160">
        <f t="shared" si="83"/>
        <v>62</v>
      </c>
      <c r="M90" s="160">
        <f t="shared" si="84"/>
        <v>32</v>
      </c>
      <c r="N90" s="160">
        <f t="shared" si="85"/>
        <v>30</v>
      </c>
      <c r="O90" s="159"/>
      <c r="P90" s="159"/>
      <c r="Q90" s="159"/>
      <c r="R90" s="160">
        <f t="shared" si="79"/>
        <v>0</v>
      </c>
      <c r="S90" s="160">
        <f t="shared" si="86"/>
        <v>0</v>
      </c>
      <c r="T90" s="160">
        <f t="shared" si="87"/>
        <v>0</v>
      </c>
      <c r="U90" s="160">
        <f t="shared" si="80"/>
        <v>62</v>
      </c>
      <c r="V90" s="155">
        <f t="shared" si="81"/>
        <v>32</v>
      </c>
      <c r="W90" s="155">
        <f t="shared" si="82"/>
        <v>30</v>
      </c>
      <c r="X90" s="182">
        <f>사망률추계값!J44</f>
        <v>0.99126000000000003</v>
      </c>
      <c r="Y90" s="182">
        <f>사망률추계값!K44</f>
        <v>0.99648999999999999</v>
      </c>
      <c r="Z90" s="155">
        <f t="shared" si="68"/>
        <v>6923</v>
      </c>
      <c r="AA90" s="160">
        <f t="shared" si="74"/>
        <v>3855</v>
      </c>
      <c r="AB90" s="160">
        <f t="shared" si="75"/>
        <v>3068</v>
      </c>
      <c r="AC90" s="149">
        <f t="shared" si="76"/>
        <v>0.05</v>
      </c>
      <c r="AD90" s="161">
        <f t="shared" si="69"/>
        <v>0.55700000000000005</v>
      </c>
      <c r="AE90" s="162">
        <f t="shared" si="70"/>
        <v>0.443</v>
      </c>
      <c r="AF90" s="163">
        <f t="shared" si="71"/>
        <v>6923</v>
      </c>
      <c r="AG90" s="164">
        <f t="shared" si="72"/>
        <v>3855</v>
      </c>
      <c r="AH90" s="165">
        <f t="shared" si="73"/>
        <v>3068</v>
      </c>
    </row>
    <row r="91" spans="1:34" s="134" customFormat="1" ht="17.25" customHeight="1">
      <c r="A91" s="154" t="s">
        <v>123</v>
      </c>
      <c r="B91" s="155">
        <f t="shared" si="63"/>
        <v>8625</v>
      </c>
      <c r="C91" s="155">
        <f t="shared" si="64"/>
        <v>4604</v>
      </c>
      <c r="D91" s="155">
        <f t="shared" si="65"/>
        <v>4021</v>
      </c>
      <c r="E91" s="156">
        <f t="shared" si="66"/>
        <v>0.53</v>
      </c>
      <c r="F91" s="156">
        <f t="shared" si="67"/>
        <v>0.47</v>
      </c>
      <c r="G91" s="167"/>
      <c r="H91" s="155"/>
      <c r="I91" s="157"/>
      <c r="J91" s="157"/>
      <c r="K91" s="157"/>
      <c r="L91" s="157"/>
      <c r="M91" s="157"/>
      <c r="N91" s="157"/>
      <c r="O91" s="159"/>
      <c r="P91" s="159"/>
      <c r="Q91" s="159"/>
      <c r="R91" s="157"/>
      <c r="S91" s="157"/>
      <c r="T91" s="157"/>
      <c r="U91" s="157"/>
      <c r="V91" s="157"/>
      <c r="W91" s="157"/>
      <c r="X91" s="182">
        <f>사망률추계값!J45</f>
        <v>0.98660999999999999</v>
      </c>
      <c r="Y91" s="182">
        <f>사망률추계값!K45</f>
        <v>0.99536000000000002</v>
      </c>
      <c r="Z91" s="155">
        <f t="shared" si="68"/>
        <v>8175</v>
      </c>
      <c r="AA91" s="160">
        <f t="shared" si="74"/>
        <v>4253</v>
      </c>
      <c r="AB91" s="160">
        <f t="shared" si="75"/>
        <v>3922</v>
      </c>
      <c r="AC91" s="149">
        <f t="shared" si="76"/>
        <v>0.06</v>
      </c>
      <c r="AD91" s="161">
        <f t="shared" si="69"/>
        <v>0.52</v>
      </c>
      <c r="AE91" s="162">
        <f t="shared" si="70"/>
        <v>0.48</v>
      </c>
      <c r="AF91" s="163">
        <f t="shared" si="71"/>
        <v>8175</v>
      </c>
      <c r="AG91" s="164">
        <f t="shared" si="72"/>
        <v>4253</v>
      </c>
      <c r="AH91" s="165">
        <f t="shared" si="73"/>
        <v>3922</v>
      </c>
    </row>
    <row r="92" spans="1:34" s="134" customFormat="1" ht="17.25" customHeight="1">
      <c r="A92" s="154" t="s">
        <v>124</v>
      </c>
      <c r="B92" s="155">
        <f t="shared" si="63"/>
        <v>9595</v>
      </c>
      <c r="C92" s="155">
        <f t="shared" si="64"/>
        <v>5034</v>
      </c>
      <c r="D92" s="155">
        <f t="shared" si="65"/>
        <v>4561</v>
      </c>
      <c r="E92" s="156">
        <f t="shared" si="66"/>
        <v>0.52</v>
      </c>
      <c r="F92" s="156">
        <f t="shared" si="67"/>
        <v>0.48</v>
      </c>
      <c r="G92" s="155"/>
      <c r="H92" s="155"/>
      <c r="I92" s="157"/>
      <c r="J92" s="157"/>
      <c r="K92" s="157"/>
      <c r="L92" s="157"/>
      <c r="M92" s="157"/>
      <c r="N92" s="157"/>
      <c r="O92" s="159"/>
      <c r="P92" s="159"/>
      <c r="Q92" s="159"/>
      <c r="R92" s="157"/>
      <c r="S92" s="157"/>
      <c r="T92" s="157"/>
      <c r="U92" s="157"/>
      <c r="V92" s="157"/>
      <c r="W92" s="157"/>
      <c r="X92" s="182">
        <f>사망률추계값!J46</f>
        <v>0.98231000000000002</v>
      </c>
      <c r="Y92" s="182">
        <f>사망률추계값!K46</f>
        <v>0.99367000000000005</v>
      </c>
      <c r="Z92" s="155">
        <f t="shared" si="68"/>
        <v>8544</v>
      </c>
      <c r="AA92" s="160">
        <f t="shared" si="74"/>
        <v>4542</v>
      </c>
      <c r="AB92" s="160">
        <f t="shared" si="75"/>
        <v>4002</v>
      </c>
      <c r="AC92" s="149">
        <f t="shared" si="76"/>
        <v>6.2E-2</v>
      </c>
      <c r="AD92" s="161">
        <f t="shared" si="69"/>
        <v>0.53200000000000003</v>
      </c>
      <c r="AE92" s="162">
        <f t="shared" si="70"/>
        <v>0.46800000000000003</v>
      </c>
      <c r="AF92" s="163">
        <f t="shared" si="71"/>
        <v>8544</v>
      </c>
      <c r="AG92" s="164">
        <f t="shared" si="72"/>
        <v>4542</v>
      </c>
      <c r="AH92" s="165">
        <f t="shared" si="73"/>
        <v>4002</v>
      </c>
    </row>
    <row r="93" spans="1:34" s="134" customFormat="1" ht="17.25" customHeight="1">
      <c r="A93" s="154" t="s">
        <v>125</v>
      </c>
      <c r="B93" s="155">
        <f t="shared" si="63"/>
        <v>10856</v>
      </c>
      <c r="C93" s="155">
        <f t="shared" si="64"/>
        <v>5610</v>
      </c>
      <c r="D93" s="155">
        <f t="shared" si="65"/>
        <v>5246</v>
      </c>
      <c r="E93" s="156">
        <f t="shared" si="66"/>
        <v>0.52</v>
      </c>
      <c r="F93" s="156">
        <f t="shared" si="67"/>
        <v>0.48</v>
      </c>
      <c r="G93" s="155"/>
      <c r="H93" s="155"/>
      <c r="I93" s="157"/>
      <c r="J93" s="157"/>
      <c r="K93" s="157"/>
      <c r="L93" s="157"/>
      <c r="M93" s="157"/>
      <c r="N93" s="157"/>
      <c r="O93" s="159"/>
      <c r="P93" s="159"/>
      <c r="Q93" s="159"/>
      <c r="R93" s="157"/>
      <c r="S93" s="157"/>
      <c r="T93" s="157"/>
      <c r="U93" s="157"/>
      <c r="V93" s="157"/>
      <c r="W93" s="157"/>
      <c r="X93" s="182">
        <f>사망률추계값!J47</f>
        <v>0.97411000000000003</v>
      </c>
      <c r="Y93" s="182">
        <f>사망률추계값!K47</f>
        <v>0.99112</v>
      </c>
      <c r="Z93" s="155">
        <f t="shared" si="68"/>
        <v>9477</v>
      </c>
      <c r="AA93" s="160">
        <f t="shared" si="74"/>
        <v>4945</v>
      </c>
      <c r="AB93" s="160">
        <f t="shared" si="75"/>
        <v>4532</v>
      </c>
      <c r="AC93" s="149">
        <f t="shared" si="76"/>
        <v>6.9000000000000006E-2</v>
      </c>
      <c r="AD93" s="161">
        <f t="shared" si="69"/>
        <v>0.52200000000000002</v>
      </c>
      <c r="AE93" s="162">
        <f t="shared" si="70"/>
        <v>0.47799999999999998</v>
      </c>
      <c r="AF93" s="163">
        <f t="shared" si="71"/>
        <v>9477</v>
      </c>
      <c r="AG93" s="164">
        <f t="shared" si="72"/>
        <v>4945</v>
      </c>
      <c r="AH93" s="165">
        <f t="shared" si="73"/>
        <v>4532</v>
      </c>
    </row>
    <row r="94" spans="1:34" s="134" customFormat="1" ht="17.25" customHeight="1">
      <c r="A94" s="154" t="s">
        <v>126</v>
      </c>
      <c r="B94" s="155">
        <f t="shared" si="63"/>
        <v>11091</v>
      </c>
      <c r="C94" s="155">
        <f t="shared" si="64"/>
        <v>5701</v>
      </c>
      <c r="D94" s="155">
        <f t="shared" si="65"/>
        <v>5390</v>
      </c>
      <c r="E94" s="156">
        <f t="shared" si="66"/>
        <v>0.51</v>
      </c>
      <c r="F94" s="156">
        <f t="shared" si="67"/>
        <v>0.49</v>
      </c>
      <c r="G94" s="155"/>
      <c r="H94" s="155"/>
      <c r="I94" s="157"/>
      <c r="J94" s="157"/>
      <c r="K94" s="157"/>
      <c r="L94" s="157"/>
      <c r="M94" s="157"/>
      <c r="N94" s="157"/>
      <c r="O94" s="159"/>
      <c r="P94" s="159"/>
      <c r="Q94" s="159"/>
      <c r="R94" s="157"/>
      <c r="S94" s="157"/>
      <c r="T94" s="157"/>
      <c r="U94" s="157"/>
      <c r="V94" s="157"/>
      <c r="W94" s="157"/>
      <c r="X94" s="182">
        <f>사망률추계값!J48</f>
        <v>0.95787999999999995</v>
      </c>
      <c r="Y94" s="182">
        <f>사망률추계값!K48</f>
        <v>0.98338999999999999</v>
      </c>
      <c r="Z94" s="155">
        <f t="shared" si="68"/>
        <v>10664</v>
      </c>
      <c r="AA94" s="160">
        <f t="shared" si="74"/>
        <v>5465</v>
      </c>
      <c r="AB94" s="160">
        <f t="shared" si="75"/>
        <v>5199</v>
      </c>
      <c r="AC94" s="149">
        <f t="shared" si="76"/>
        <v>7.8E-2</v>
      </c>
      <c r="AD94" s="161">
        <f t="shared" si="69"/>
        <v>0.51200000000000001</v>
      </c>
      <c r="AE94" s="162">
        <f t="shared" si="70"/>
        <v>0.48799999999999999</v>
      </c>
      <c r="AF94" s="163">
        <f t="shared" si="71"/>
        <v>10664</v>
      </c>
      <c r="AG94" s="164">
        <f t="shared" si="72"/>
        <v>5465</v>
      </c>
      <c r="AH94" s="165">
        <f t="shared" si="73"/>
        <v>5199</v>
      </c>
    </row>
    <row r="95" spans="1:34" s="134" customFormat="1" ht="17.25" customHeight="1">
      <c r="A95" s="154" t="s">
        <v>127</v>
      </c>
      <c r="B95" s="155">
        <f t="shared" si="63"/>
        <v>10990</v>
      </c>
      <c r="C95" s="155">
        <f t="shared" si="64"/>
        <v>5329</v>
      </c>
      <c r="D95" s="155">
        <f t="shared" si="65"/>
        <v>5661</v>
      </c>
      <c r="E95" s="156">
        <f t="shared" si="66"/>
        <v>0.48</v>
      </c>
      <c r="F95" s="156">
        <f t="shared" si="67"/>
        <v>0.52</v>
      </c>
      <c r="G95" s="155"/>
      <c r="H95" s="155"/>
      <c r="I95" s="157"/>
      <c r="J95" s="157"/>
      <c r="K95" s="157"/>
      <c r="L95" s="157"/>
      <c r="M95" s="157"/>
      <c r="N95" s="157"/>
      <c r="O95" s="159"/>
      <c r="P95" s="159"/>
      <c r="Q95" s="159"/>
      <c r="R95" s="157"/>
      <c r="S95" s="157"/>
      <c r="T95" s="157"/>
      <c r="U95" s="157"/>
      <c r="V95" s="157"/>
      <c r="W95" s="157"/>
      <c r="X95" s="182">
        <f>사망률추계값!J49</f>
        <v>0.91991999999999996</v>
      </c>
      <c r="Y95" s="182">
        <f>사망률추계값!K49</f>
        <v>0.96540000000000004</v>
      </c>
      <c r="Z95" s="155">
        <f t="shared" si="68"/>
        <v>10761</v>
      </c>
      <c r="AA95" s="160">
        <f t="shared" si="74"/>
        <v>5461</v>
      </c>
      <c r="AB95" s="160">
        <f t="shared" si="75"/>
        <v>5300</v>
      </c>
      <c r="AC95" s="149">
        <f t="shared" si="76"/>
        <v>7.8E-2</v>
      </c>
      <c r="AD95" s="161">
        <f t="shared" si="69"/>
        <v>0.50700000000000001</v>
      </c>
      <c r="AE95" s="162">
        <f t="shared" si="70"/>
        <v>0.49299999999999999</v>
      </c>
      <c r="AF95" s="163">
        <f t="shared" si="71"/>
        <v>10761</v>
      </c>
      <c r="AG95" s="164">
        <f t="shared" si="72"/>
        <v>5461</v>
      </c>
      <c r="AH95" s="165">
        <f t="shared" si="73"/>
        <v>5300</v>
      </c>
    </row>
    <row r="96" spans="1:34" s="134" customFormat="1" ht="17.25" customHeight="1">
      <c r="A96" s="154" t="s">
        <v>128</v>
      </c>
      <c r="B96" s="155">
        <f t="shared" si="63"/>
        <v>8477</v>
      </c>
      <c r="C96" s="155">
        <f t="shared" si="64"/>
        <v>3822</v>
      </c>
      <c r="D96" s="155">
        <f t="shared" si="65"/>
        <v>4655</v>
      </c>
      <c r="E96" s="156">
        <f t="shared" si="66"/>
        <v>0.45</v>
      </c>
      <c r="F96" s="156">
        <f t="shared" si="67"/>
        <v>0.55000000000000004</v>
      </c>
      <c r="G96" s="155"/>
      <c r="H96" s="155"/>
      <c r="I96" s="157"/>
      <c r="J96" s="157"/>
      <c r="K96" s="157"/>
      <c r="L96" s="157"/>
      <c r="M96" s="157"/>
      <c r="N96" s="157"/>
      <c r="O96" s="159"/>
      <c r="P96" s="159"/>
      <c r="Q96" s="159"/>
      <c r="R96" s="157"/>
      <c r="S96" s="157"/>
      <c r="T96" s="157"/>
      <c r="U96" s="157"/>
      <c r="V96" s="157"/>
      <c r="W96" s="157"/>
      <c r="X96" s="182">
        <f>사망률추계값!J50</f>
        <v>0.85209999999999997</v>
      </c>
      <c r="Y96" s="182">
        <f>사망률추계값!K50</f>
        <v>0.92871999999999999</v>
      </c>
      <c r="Z96" s="155">
        <f t="shared" si="68"/>
        <v>10367</v>
      </c>
      <c r="AA96" s="160">
        <f t="shared" si="74"/>
        <v>4902</v>
      </c>
      <c r="AB96" s="160">
        <f t="shared" si="75"/>
        <v>5465</v>
      </c>
      <c r="AC96" s="149">
        <f t="shared" si="76"/>
        <v>7.4999999999999997E-2</v>
      </c>
      <c r="AD96" s="161">
        <f t="shared" si="69"/>
        <v>0.47299999999999998</v>
      </c>
      <c r="AE96" s="162">
        <f t="shared" si="70"/>
        <v>0.52700000000000002</v>
      </c>
      <c r="AF96" s="163">
        <f t="shared" si="71"/>
        <v>10367</v>
      </c>
      <c r="AG96" s="164">
        <f t="shared" si="72"/>
        <v>4902</v>
      </c>
      <c r="AH96" s="165">
        <f t="shared" si="73"/>
        <v>5465</v>
      </c>
    </row>
    <row r="97" spans="1:34" s="134" customFormat="1" ht="17.25" customHeight="1">
      <c r="A97" s="154" t="s">
        <v>129</v>
      </c>
      <c r="B97" s="155">
        <f t="shared" si="63"/>
        <v>5985</v>
      </c>
      <c r="C97" s="155">
        <f t="shared" si="64"/>
        <v>2575</v>
      </c>
      <c r="D97" s="155">
        <f t="shared" si="65"/>
        <v>3410</v>
      </c>
      <c r="E97" s="156">
        <f t="shared" si="66"/>
        <v>0.43</v>
      </c>
      <c r="F97" s="156">
        <f t="shared" si="67"/>
        <v>0.56999999999999995</v>
      </c>
      <c r="G97" s="155"/>
      <c r="H97" s="155"/>
      <c r="I97" s="157"/>
      <c r="J97" s="157"/>
      <c r="K97" s="157"/>
      <c r="L97" s="157"/>
      <c r="M97" s="157"/>
      <c r="N97" s="157"/>
      <c r="O97" s="159"/>
      <c r="P97" s="159"/>
      <c r="Q97" s="159"/>
      <c r="R97" s="157"/>
      <c r="S97" s="157"/>
      <c r="T97" s="157"/>
      <c r="U97" s="157"/>
      <c r="V97" s="157"/>
      <c r="W97" s="157"/>
      <c r="X97" s="182">
        <f>사망률추계값!J51</f>
        <v>0.73717999999999995</v>
      </c>
      <c r="Y97" s="182">
        <f>사망률추계값!K51</f>
        <v>0.85682000000000003</v>
      </c>
      <c r="Z97" s="155">
        <f t="shared" si="68"/>
        <v>7580</v>
      </c>
      <c r="AA97" s="160">
        <f t="shared" si="74"/>
        <v>3257</v>
      </c>
      <c r="AB97" s="160">
        <f t="shared" si="75"/>
        <v>4323</v>
      </c>
      <c r="AC97" s="149">
        <f t="shared" si="76"/>
        <v>5.5E-2</v>
      </c>
      <c r="AD97" s="161">
        <f t="shared" si="69"/>
        <v>0.43</v>
      </c>
      <c r="AE97" s="162">
        <f t="shared" si="70"/>
        <v>0.56999999999999995</v>
      </c>
      <c r="AF97" s="163">
        <f t="shared" si="71"/>
        <v>7580</v>
      </c>
      <c r="AG97" s="164">
        <f t="shared" si="72"/>
        <v>3257</v>
      </c>
      <c r="AH97" s="165">
        <f t="shared" si="73"/>
        <v>4323</v>
      </c>
    </row>
    <row r="98" spans="1:34" s="134" customFormat="1" ht="17.25" customHeight="1">
      <c r="A98" s="154" t="s">
        <v>151</v>
      </c>
      <c r="B98" s="155">
        <f>SUM(C98:D98)</f>
        <v>4323</v>
      </c>
      <c r="C98" s="155">
        <f t="shared" si="64"/>
        <v>1445</v>
      </c>
      <c r="D98" s="155">
        <f t="shared" si="65"/>
        <v>2878</v>
      </c>
      <c r="E98" s="156">
        <f t="shared" si="66"/>
        <v>0.33</v>
      </c>
      <c r="F98" s="156">
        <f t="shared" si="67"/>
        <v>0.67</v>
      </c>
      <c r="G98" s="155"/>
      <c r="H98" s="155"/>
      <c r="I98" s="157"/>
      <c r="J98" s="157"/>
      <c r="K98" s="157"/>
      <c r="L98" s="157"/>
      <c r="M98" s="157"/>
      <c r="N98" s="157"/>
      <c r="O98" s="159"/>
      <c r="P98" s="159"/>
      <c r="Q98" s="159"/>
      <c r="R98" s="157"/>
      <c r="S98" s="157"/>
      <c r="T98" s="157"/>
      <c r="U98" s="157"/>
      <c r="V98" s="157"/>
      <c r="W98" s="157"/>
      <c r="X98" s="182">
        <f>사망률추계값!J52</f>
        <v>0.56451000000000007</v>
      </c>
      <c r="Y98" s="182">
        <f>사망률추계값!K52</f>
        <v>0.72690999999999995</v>
      </c>
      <c r="Z98" s="155">
        <f t="shared" si="68"/>
        <v>4820</v>
      </c>
      <c r="AA98" s="160">
        <f t="shared" si="74"/>
        <v>1898</v>
      </c>
      <c r="AB98" s="160">
        <f t="shared" si="75"/>
        <v>2922</v>
      </c>
      <c r="AC98" s="149">
        <f t="shared" si="76"/>
        <v>3.5000000000000003E-2</v>
      </c>
      <c r="AD98" s="161">
        <f t="shared" si="69"/>
        <v>0.39400000000000002</v>
      </c>
      <c r="AE98" s="162">
        <f t="shared" si="70"/>
        <v>0.60599999999999998</v>
      </c>
      <c r="AF98" s="163">
        <f t="shared" si="71"/>
        <v>4820</v>
      </c>
      <c r="AG98" s="164">
        <f t="shared" si="72"/>
        <v>1898</v>
      </c>
      <c r="AH98" s="165">
        <f t="shared" si="73"/>
        <v>2922</v>
      </c>
    </row>
    <row r="99" spans="1:34" s="134" customFormat="1" ht="17.25" customHeight="1">
      <c r="A99" s="154" t="s">
        <v>152</v>
      </c>
      <c r="B99" s="155">
        <f>SUM(C99:D99)</f>
        <v>2890</v>
      </c>
      <c r="C99" s="155">
        <f t="shared" si="64"/>
        <v>745</v>
      </c>
      <c r="D99" s="155">
        <f t="shared" si="65"/>
        <v>2145</v>
      </c>
      <c r="E99" s="156">
        <f t="shared" si="66"/>
        <v>0.26</v>
      </c>
      <c r="F99" s="156">
        <f t="shared" si="67"/>
        <v>0.74</v>
      </c>
      <c r="G99" s="155"/>
      <c r="H99" s="155"/>
      <c r="I99" s="157"/>
      <c r="J99" s="157"/>
      <c r="K99" s="157"/>
      <c r="L99" s="157"/>
      <c r="M99" s="157"/>
      <c r="N99" s="157"/>
      <c r="O99" s="159"/>
      <c r="P99" s="159"/>
      <c r="Q99" s="159"/>
      <c r="R99" s="157"/>
      <c r="S99" s="157"/>
      <c r="T99" s="157"/>
      <c r="U99" s="157"/>
      <c r="V99" s="157"/>
      <c r="W99" s="157"/>
      <c r="X99" s="182">
        <f>사망률추계값!J53</f>
        <v>0.35202</v>
      </c>
      <c r="Y99" s="182">
        <f>사망률추계값!K53</f>
        <v>0.52570000000000006</v>
      </c>
      <c r="Z99" s="155">
        <f t="shared" si="68"/>
        <v>2908</v>
      </c>
      <c r="AA99" s="160">
        <f t="shared" si="74"/>
        <v>816</v>
      </c>
      <c r="AB99" s="160">
        <f t="shared" si="75"/>
        <v>2092</v>
      </c>
      <c r="AC99" s="149">
        <f t="shared" si="76"/>
        <v>2.1000000000000001E-2</v>
      </c>
      <c r="AD99" s="161">
        <f t="shared" si="69"/>
        <v>0.28100000000000003</v>
      </c>
      <c r="AE99" s="162">
        <f t="shared" si="70"/>
        <v>0.71899999999999997</v>
      </c>
      <c r="AF99" s="163">
        <f t="shared" si="71"/>
        <v>2908</v>
      </c>
      <c r="AG99" s="164">
        <f t="shared" si="72"/>
        <v>816</v>
      </c>
      <c r="AH99" s="165">
        <f t="shared" si="73"/>
        <v>2092</v>
      </c>
    </row>
    <row r="100" spans="1:34" s="134" customFormat="1" ht="17.25" customHeight="1">
      <c r="A100" s="154" t="s">
        <v>153</v>
      </c>
      <c r="B100" s="155">
        <f>SUM(C100:D100)</f>
        <v>993</v>
      </c>
      <c r="C100" s="155">
        <f t="shared" si="64"/>
        <v>175</v>
      </c>
      <c r="D100" s="155">
        <f t="shared" si="65"/>
        <v>818</v>
      </c>
      <c r="E100" s="156">
        <f t="shared" si="66"/>
        <v>0.18</v>
      </c>
      <c r="F100" s="156">
        <f t="shared" si="67"/>
        <v>0.82</v>
      </c>
      <c r="G100" s="155"/>
      <c r="H100" s="155"/>
      <c r="I100" s="157"/>
      <c r="J100" s="157"/>
      <c r="K100" s="157"/>
      <c r="M100" s="157"/>
      <c r="N100" s="157"/>
      <c r="O100" s="159"/>
      <c r="P100" s="159"/>
      <c r="Q100" s="159"/>
      <c r="R100" s="157"/>
      <c r="S100" s="157"/>
      <c r="T100" s="157"/>
      <c r="U100" s="157"/>
      <c r="V100" s="157"/>
      <c r="W100" s="157"/>
      <c r="X100" s="182">
        <f>사망률추계값!J54</f>
        <v>0.15944999999999998</v>
      </c>
      <c r="Y100" s="182">
        <f>사망률추계값!K54</f>
        <v>0.28669</v>
      </c>
      <c r="Z100" s="155">
        <f t="shared" si="68"/>
        <v>1390</v>
      </c>
      <c r="AA100" s="160">
        <f t="shared" si="74"/>
        <v>262</v>
      </c>
      <c r="AB100" s="160">
        <f t="shared" si="75"/>
        <v>1128</v>
      </c>
      <c r="AC100" s="149">
        <f t="shared" si="76"/>
        <v>0.01</v>
      </c>
      <c r="AD100" s="161">
        <f t="shared" si="69"/>
        <v>0.188</v>
      </c>
      <c r="AE100" s="162">
        <f t="shared" si="70"/>
        <v>0.81200000000000006</v>
      </c>
      <c r="AF100" s="163">
        <f t="shared" si="71"/>
        <v>1390</v>
      </c>
      <c r="AG100" s="164">
        <f t="shared" si="72"/>
        <v>262</v>
      </c>
      <c r="AH100" s="165">
        <f t="shared" si="73"/>
        <v>1128</v>
      </c>
    </row>
    <row r="101" spans="1:34" s="134" customFormat="1" ht="17.25" customHeight="1">
      <c r="A101" s="154" t="s">
        <v>43</v>
      </c>
      <c r="B101" s="155">
        <f>SUM(C101:D101)</f>
        <v>148</v>
      </c>
      <c r="C101" s="155">
        <f t="shared" si="64"/>
        <v>13</v>
      </c>
      <c r="D101" s="155">
        <f t="shared" si="65"/>
        <v>135</v>
      </c>
      <c r="E101" s="156">
        <f t="shared" si="66"/>
        <v>0.09</v>
      </c>
      <c r="F101" s="156">
        <f t="shared" si="67"/>
        <v>0.91</v>
      </c>
      <c r="G101" s="155"/>
      <c r="H101" s="155"/>
      <c r="I101" s="157"/>
      <c r="J101" s="157"/>
      <c r="K101" s="157"/>
      <c r="L101" s="157"/>
      <c r="M101" s="157"/>
      <c r="N101" s="157"/>
      <c r="O101" s="159"/>
      <c r="P101" s="159"/>
      <c r="Q101" s="159"/>
      <c r="R101" s="157"/>
      <c r="S101" s="157"/>
      <c r="T101" s="157"/>
      <c r="U101" s="157"/>
      <c r="V101" s="157"/>
      <c r="W101" s="157"/>
      <c r="X101" s="182">
        <f>사망률추계값!J55</f>
        <v>0</v>
      </c>
      <c r="Y101" s="182">
        <f>사망률추계값!K55</f>
        <v>0</v>
      </c>
      <c r="Z101" s="155">
        <f t="shared" si="68"/>
        <v>263</v>
      </c>
      <c r="AA101" s="160">
        <f>ROUND(C100*X100+C101*X101,0)</f>
        <v>28</v>
      </c>
      <c r="AB101" s="160">
        <f>ROUND(D100*Y100+D101*Y101,0)</f>
        <v>235</v>
      </c>
      <c r="AC101" s="149">
        <f t="shared" si="76"/>
        <v>2E-3</v>
      </c>
      <c r="AD101" s="161">
        <f t="shared" si="69"/>
        <v>0.106</v>
      </c>
      <c r="AE101" s="162">
        <f t="shared" si="70"/>
        <v>0.89400000000000002</v>
      </c>
      <c r="AF101" s="163">
        <f t="shared" si="71"/>
        <v>263</v>
      </c>
      <c r="AG101" s="164">
        <f t="shared" si="72"/>
        <v>28</v>
      </c>
      <c r="AH101" s="165">
        <f t="shared" si="73"/>
        <v>235</v>
      </c>
    </row>
    <row r="102" spans="1:34" s="134" customFormat="1" ht="17.25" customHeight="1" thickBot="1">
      <c r="A102" s="168" t="s">
        <v>39</v>
      </c>
      <c r="B102" s="169">
        <f>SUM(B81:B101)</f>
        <v>139326</v>
      </c>
      <c r="C102" s="170">
        <f>SUM(C81:C101)</f>
        <v>69672</v>
      </c>
      <c r="D102" s="170">
        <f>SUM(D81:D101)</f>
        <v>69654</v>
      </c>
      <c r="E102" s="171"/>
      <c r="F102" s="171"/>
      <c r="G102" s="171"/>
      <c r="H102" s="171"/>
      <c r="I102" s="171"/>
      <c r="J102" s="171"/>
      <c r="K102" s="171"/>
      <c r="L102" s="172">
        <f>SUM(L84:L101)</f>
        <v>5371</v>
      </c>
      <c r="M102" s="171"/>
      <c r="N102" s="171"/>
      <c r="O102" s="173"/>
      <c r="P102" s="173"/>
      <c r="Q102" s="173"/>
      <c r="R102" s="172">
        <f t="shared" ref="R102:W102" si="88">SUM(R84:R101)</f>
        <v>15</v>
      </c>
      <c r="S102" s="172">
        <f t="shared" si="88"/>
        <v>9</v>
      </c>
      <c r="T102" s="172">
        <f t="shared" si="88"/>
        <v>6</v>
      </c>
      <c r="U102" s="172">
        <f t="shared" si="88"/>
        <v>5356</v>
      </c>
      <c r="V102" s="172">
        <f t="shared" si="88"/>
        <v>2771</v>
      </c>
      <c r="W102" s="172">
        <f t="shared" si="88"/>
        <v>2585</v>
      </c>
      <c r="X102" s="171"/>
      <c r="Y102" s="171"/>
      <c r="Z102" s="170">
        <f>SUM(AA102:AB102)</f>
        <v>137357</v>
      </c>
      <c r="AA102" s="170">
        <f>SUM(AA81:AA101)</f>
        <v>68877</v>
      </c>
      <c r="AB102" s="170">
        <f>SUM(AB81:AB101)</f>
        <v>68480</v>
      </c>
      <c r="AC102" s="174">
        <f>ROUND(SUM(AC81:AC101),0)</f>
        <v>1</v>
      </c>
      <c r="AD102" s="171"/>
      <c r="AE102" s="175"/>
      <c r="AF102" s="176">
        <f>SUM(AF81:AF101)</f>
        <v>137357</v>
      </c>
      <c r="AG102" s="177">
        <f>SUM(AG81:AG101)</f>
        <v>68877</v>
      </c>
      <c r="AH102" s="178">
        <f>SUM(AH81:AH101)</f>
        <v>68480</v>
      </c>
    </row>
    <row r="103" spans="1:34" ht="17.25" customHeight="1"/>
    <row r="104" spans="1:34" ht="17.25" customHeight="1"/>
    <row r="105" spans="1:34" ht="17.25" customHeight="1"/>
    <row r="106" spans="1:34" ht="17.25" customHeight="1"/>
    <row r="107" spans="1:34" ht="17.25" customHeight="1"/>
    <row r="108" spans="1:34" ht="17.25" customHeight="1"/>
    <row r="109" spans="1:34" ht="17.25" customHeight="1"/>
    <row r="110" spans="1:34" ht="17.25" customHeight="1"/>
    <row r="111" spans="1:34" ht="17.25" customHeight="1"/>
    <row r="112" spans="1:34" ht="17.25" customHeight="1"/>
    <row r="113" ht="17.25" customHeight="1"/>
    <row r="114" ht="17.25" customHeight="1"/>
    <row r="115" ht="17.25" customHeight="1"/>
  </sheetData>
  <mergeCells count="56">
    <mergeCell ref="Z54:AB54"/>
    <mergeCell ref="O29:Q29"/>
    <mergeCell ref="R29:T29"/>
    <mergeCell ref="U29:W29"/>
    <mergeCell ref="X29:Y29"/>
    <mergeCell ref="Z29:AB29"/>
    <mergeCell ref="AD4:AE4"/>
    <mergeCell ref="AF4:AH4"/>
    <mergeCell ref="AF29:AH29"/>
    <mergeCell ref="AC54:AC55"/>
    <mergeCell ref="AD54:AE54"/>
    <mergeCell ref="AF54:AH54"/>
    <mergeCell ref="AD29:AE29"/>
    <mergeCell ref="AC29:AC30"/>
    <mergeCell ref="R4:T4"/>
    <mergeCell ref="U4:W4"/>
    <mergeCell ref="X4:Y4"/>
    <mergeCell ref="Z4:AB4"/>
    <mergeCell ref="AC4:AC5"/>
    <mergeCell ref="A4:A5"/>
    <mergeCell ref="B4:D4"/>
    <mergeCell ref="E4:F4"/>
    <mergeCell ref="G4:H4"/>
    <mergeCell ref="I4:K4"/>
    <mergeCell ref="L4:N4"/>
    <mergeCell ref="O4:Q4"/>
    <mergeCell ref="L54:N54"/>
    <mergeCell ref="A79:A80"/>
    <mergeCell ref="B79:D79"/>
    <mergeCell ref="E79:F79"/>
    <mergeCell ref="A29:A30"/>
    <mergeCell ref="B29:D29"/>
    <mergeCell ref="E29:F29"/>
    <mergeCell ref="G29:H29"/>
    <mergeCell ref="I29:K29"/>
    <mergeCell ref="L29:N29"/>
    <mergeCell ref="A54:A55"/>
    <mergeCell ref="B54:D54"/>
    <mergeCell ref="E54:F54"/>
    <mergeCell ref="G54:H54"/>
    <mergeCell ref="I54:K54"/>
    <mergeCell ref="G79:H79"/>
    <mergeCell ref="I79:K79"/>
    <mergeCell ref="AD79:AE79"/>
    <mergeCell ref="AF79:AH79"/>
    <mergeCell ref="O79:Q79"/>
    <mergeCell ref="R79:T79"/>
    <mergeCell ref="U79:W79"/>
    <mergeCell ref="X79:Y79"/>
    <mergeCell ref="Z79:AB79"/>
    <mergeCell ref="AC79:AC80"/>
    <mergeCell ref="L79:N79"/>
    <mergeCell ref="O54:Q54"/>
    <mergeCell ref="R54:T54"/>
    <mergeCell ref="U54:W54"/>
    <mergeCell ref="X54:Y54"/>
  </mergeCells>
  <phoneticPr fontId="2" type="noConversion"/>
  <printOptions horizontalCentered="1"/>
  <pageMargins left="0.59055118110236227" right="0.59055118110236227" top="0.98425196850393704" bottom="0.98425196850393704" header="0.51181102362204722" footer="0.51181102362204722"/>
  <pageSetup paperSize="8" scale="71" orientation="landscape" r:id="rId1"/>
  <headerFooter alignWithMargins="0"/>
  <rowBreaks count="1" manualBreakCount="1">
    <brk id="5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56"/>
  <sheetViews>
    <sheetView showGridLines="0" view="pageBreakPreview" topLeftCell="A22" zoomScaleNormal="100" zoomScaleSheetLayoutView="100" workbookViewId="0">
      <selection activeCell="G50" sqref="G50"/>
    </sheetView>
  </sheetViews>
  <sheetFormatPr defaultRowHeight="14.25"/>
  <cols>
    <col min="1" max="1" width="9.5546875" style="70" customWidth="1"/>
    <col min="2" max="11" width="7.88671875" style="70" customWidth="1"/>
    <col min="12" max="16384" width="8.88671875" style="70"/>
  </cols>
  <sheetData>
    <row r="1" spans="1:11">
      <c r="A1" s="96" t="s">
        <v>64</v>
      </c>
    </row>
    <row r="2" spans="1:11" s="17" customFormat="1" ht="23.25" customHeight="1">
      <c r="A2" s="96" t="s">
        <v>33</v>
      </c>
    </row>
    <row r="3" spans="1:11" s="110" customFormat="1" ht="15.75" customHeight="1">
      <c r="A3" s="257" t="s">
        <v>3</v>
      </c>
      <c r="B3" s="254" t="s">
        <v>0</v>
      </c>
      <c r="C3" s="255"/>
      <c r="D3" s="255"/>
      <c r="E3" s="255"/>
      <c r="F3" s="255"/>
      <c r="G3" s="255"/>
      <c r="H3" s="255"/>
      <c r="I3" s="255"/>
      <c r="J3" s="255"/>
      <c r="K3" s="256"/>
    </row>
    <row r="4" spans="1:11" s="110" customFormat="1" ht="15.75" customHeight="1">
      <c r="A4" s="258"/>
      <c r="B4" s="260" t="s">
        <v>286</v>
      </c>
      <c r="C4" s="261"/>
      <c r="D4" s="252" t="s">
        <v>4</v>
      </c>
      <c r="E4" s="252"/>
      <c r="F4" s="252" t="s">
        <v>5</v>
      </c>
      <c r="G4" s="252"/>
      <c r="H4" s="252" t="s">
        <v>6</v>
      </c>
      <c r="I4" s="260"/>
      <c r="J4" s="252" t="s">
        <v>233</v>
      </c>
      <c r="K4" s="253"/>
    </row>
    <row r="5" spans="1:11" s="110" customFormat="1" ht="15.75" customHeight="1" thickBot="1">
      <c r="A5" s="259"/>
      <c r="B5" s="111" t="s">
        <v>8</v>
      </c>
      <c r="C5" s="111" t="s">
        <v>9</v>
      </c>
      <c r="D5" s="111" t="s">
        <v>8</v>
      </c>
      <c r="E5" s="111" t="s">
        <v>9</v>
      </c>
      <c r="F5" s="111" t="s">
        <v>8</v>
      </c>
      <c r="G5" s="111" t="s">
        <v>9</v>
      </c>
      <c r="H5" s="111" t="s">
        <v>8</v>
      </c>
      <c r="I5" s="112" t="s">
        <v>9</v>
      </c>
      <c r="J5" s="111" t="s">
        <v>8</v>
      </c>
      <c r="K5" s="113" t="s">
        <v>9</v>
      </c>
    </row>
    <row r="6" spans="1:11" s="110" customFormat="1" ht="15.75" customHeight="1" thickTop="1">
      <c r="A6" s="114" t="s">
        <v>219</v>
      </c>
      <c r="B6" s="115">
        <f>'시도별 생명표'!B8</f>
        <v>4.7400000000000003E-3</v>
      </c>
      <c r="C6" s="115">
        <f>'시도별 생명표'!H8</f>
        <v>4.3499999999999997E-3</v>
      </c>
      <c r="D6" s="115">
        <f>'시도별 생명표'!B37</f>
        <v>4.2900000000000004E-3</v>
      </c>
      <c r="E6" s="115">
        <f>'시도별 생명표'!H37</f>
        <v>3.8700000000000002E-3</v>
      </c>
      <c r="F6" s="115">
        <f>'시도별 생명표'!M8</f>
        <v>3.8899999999999998E-3</v>
      </c>
      <c r="G6" s="115">
        <f>'시도별 생명표'!S8</f>
        <v>3.4399999999999999E-3</v>
      </c>
      <c r="H6" s="115">
        <f>'시도별 생명표'!M37</f>
        <v>3.5200000000000001E-3</v>
      </c>
      <c r="I6" s="116">
        <f>'시도별 생명표'!S37</f>
        <v>3.0599999999999998E-3</v>
      </c>
      <c r="J6" s="115">
        <f>'시도별 생명표'!X8</f>
        <v>3.1900000000000001E-3</v>
      </c>
      <c r="K6" s="123">
        <f>'시도별 생명표'!AD8</f>
        <v>2.7200000000000002E-3</v>
      </c>
    </row>
    <row r="7" spans="1:11" s="110" customFormat="1" ht="15.75" customHeight="1">
      <c r="A7" s="117" t="s">
        <v>215</v>
      </c>
      <c r="B7" s="118">
        <f>'시도별 생명표'!B9</f>
        <v>6.0999999999999997E-4</v>
      </c>
      <c r="C7" s="118">
        <f>'시도별 생명표'!H9</f>
        <v>4.8999999999999998E-4</v>
      </c>
      <c r="D7" s="118">
        <f>'시도별 생명표'!B38</f>
        <v>4.4000000000000002E-4</v>
      </c>
      <c r="E7" s="118">
        <f>'시도별 생명표'!H38</f>
        <v>3.5E-4</v>
      </c>
      <c r="F7" s="118">
        <f>'시도별 생명표'!M9</f>
        <v>3.1E-4</v>
      </c>
      <c r="G7" s="118">
        <f>'시도별 생명표'!S9</f>
        <v>2.5000000000000001E-4</v>
      </c>
      <c r="H7" s="118">
        <f>'시도별 생명표'!M38</f>
        <v>2.1000000000000001E-4</v>
      </c>
      <c r="I7" s="119">
        <f>'시도별 생명표'!S38</f>
        <v>1.7000000000000001E-4</v>
      </c>
      <c r="J7" s="118">
        <f>'시도별 생명표'!X9</f>
        <v>1.4999999999999999E-4</v>
      </c>
      <c r="K7" s="124">
        <f>'시도별 생명표'!AD9</f>
        <v>1.2E-4</v>
      </c>
    </row>
    <row r="8" spans="1:11" s="110" customFormat="1" ht="15.75" customHeight="1">
      <c r="A8" s="117" t="s">
        <v>11</v>
      </c>
      <c r="B8" s="118">
        <f>'시도별 생명표'!B10</f>
        <v>3.8000000000000002E-4</v>
      </c>
      <c r="C8" s="118">
        <f>'시도별 생명표'!H10</f>
        <v>4.8000000000000001E-4</v>
      </c>
      <c r="D8" s="118">
        <f>'시도별 생명표'!B39</f>
        <v>2.7E-4</v>
      </c>
      <c r="E8" s="118">
        <f>'시도별 생명표'!H39</f>
        <v>3.4000000000000002E-4</v>
      </c>
      <c r="F8" s="118">
        <f>'시도별 생명표'!M10</f>
        <v>1.9000000000000001E-4</v>
      </c>
      <c r="G8" s="118">
        <f>'시도별 생명표'!S10</f>
        <v>2.4000000000000001E-4</v>
      </c>
      <c r="H8" s="118">
        <f>'시도별 생명표'!M39</f>
        <v>1.2999999999999999E-4</v>
      </c>
      <c r="I8" s="119">
        <f>'시도별 생명표'!S39</f>
        <v>1.6000000000000001E-4</v>
      </c>
      <c r="J8" s="118">
        <f>'시도별 생명표'!X10</f>
        <v>9.0000000000000006E-5</v>
      </c>
      <c r="K8" s="124">
        <f>'시도별 생명표'!AD10</f>
        <v>1.1E-4</v>
      </c>
    </row>
    <row r="9" spans="1:11" s="110" customFormat="1" ht="15.75" customHeight="1">
      <c r="A9" s="117" t="s">
        <v>12</v>
      </c>
      <c r="B9" s="118">
        <f>'시도별 생명표'!B11</f>
        <v>5.6999999999999998E-4</v>
      </c>
      <c r="C9" s="118">
        <f>'시도별 생명표'!H11</f>
        <v>2.4000000000000001E-4</v>
      </c>
      <c r="D9" s="118">
        <f>'시도별 생명표'!B40</f>
        <v>4.2000000000000002E-4</v>
      </c>
      <c r="E9" s="118">
        <f>'시도별 생명표'!H40</f>
        <v>1.7000000000000001E-4</v>
      </c>
      <c r="F9" s="118">
        <f>'시도별 생명표'!M11</f>
        <v>2.9999999999999997E-4</v>
      </c>
      <c r="G9" s="118">
        <f>'시도별 생명표'!S11</f>
        <v>1.2999999999999999E-4</v>
      </c>
      <c r="H9" s="118">
        <f>'시도별 생명표'!M40</f>
        <v>2.2000000000000001E-4</v>
      </c>
      <c r="I9" s="119">
        <f>'시도별 생명표'!S40</f>
        <v>9.0000000000000006E-5</v>
      </c>
      <c r="J9" s="118">
        <f>'시도별 생명표'!X11</f>
        <v>1.6000000000000001E-4</v>
      </c>
      <c r="K9" s="124">
        <f>'시도별 생명표'!AD11</f>
        <v>6.9999999999999994E-5</v>
      </c>
    </row>
    <row r="10" spans="1:11" s="110" customFormat="1" ht="15.75" customHeight="1">
      <c r="A10" s="117" t="s">
        <v>13</v>
      </c>
      <c r="B10" s="118">
        <f>'시도별 생명표'!B12</f>
        <v>1.5499999999999999E-3</v>
      </c>
      <c r="C10" s="118">
        <f>'시도별 생명표'!H12</f>
        <v>7.6000000000000004E-4</v>
      </c>
      <c r="D10" s="118">
        <f>'시도별 생명표'!B41</f>
        <v>1.1900000000000001E-3</v>
      </c>
      <c r="E10" s="118">
        <f>'시도별 생명표'!H41</f>
        <v>5.8E-4</v>
      </c>
      <c r="F10" s="118">
        <f>'시도별 생명표'!M12</f>
        <v>8.9999999999999998E-4</v>
      </c>
      <c r="G10" s="118">
        <f>'시도별 생명표'!S12</f>
        <v>4.4000000000000002E-4</v>
      </c>
      <c r="H10" s="118">
        <f>'시도별 생명표'!M41</f>
        <v>6.7000000000000002E-4</v>
      </c>
      <c r="I10" s="119">
        <f>'시도별 생명표'!S41</f>
        <v>3.3E-4</v>
      </c>
      <c r="J10" s="118">
        <f>'시도별 생명표'!X12</f>
        <v>5.2999999999999998E-4</v>
      </c>
      <c r="K10" s="124">
        <f>'시도별 생명표'!AD12</f>
        <v>2.5999999999999998E-4</v>
      </c>
    </row>
    <row r="11" spans="1:11" s="110" customFormat="1" ht="15.75" customHeight="1">
      <c r="A11" s="117" t="s">
        <v>14</v>
      </c>
      <c r="B11" s="118">
        <f>'시도별 생명표'!B13</f>
        <v>2.8600000000000001E-3</v>
      </c>
      <c r="C11" s="118">
        <f>'시도별 생명표'!H13</f>
        <v>1.09E-3</v>
      </c>
      <c r="D11" s="118">
        <f>'시도별 생명표'!B42</f>
        <v>2.2699999999999999E-3</v>
      </c>
      <c r="E11" s="118">
        <f>'시도별 생명표'!H42</f>
        <v>8.5999999999999998E-4</v>
      </c>
      <c r="F11" s="118">
        <f>'시도별 생명표'!M13</f>
        <v>1.7700000000000001E-3</v>
      </c>
      <c r="G11" s="118">
        <f>'시도별 생명표'!S13</f>
        <v>6.7000000000000002E-4</v>
      </c>
      <c r="H11" s="118">
        <f>'시도별 생명표'!M42</f>
        <v>1.3600000000000001E-3</v>
      </c>
      <c r="I11" s="119">
        <f>'시도별 생명표'!S42</f>
        <v>5.1999999999999995E-4</v>
      </c>
      <c r="J11" s="118">
        <f>'시도별 생명표'!X13</f>
        <v>1.09E-3</v>
      </c>
      <c r="K11" s="124">
        <f>'시도별 생명표'!AD13</f>
        <v>4.0999999999999999E-4</v>
      </c>
    </row>
    <row r="12" spans="1:11" s="110" customFormat="1" ht="15.75" customHeight="1">
      <c r="A12" s="117" t="s">
        <v>15</v>
      </c>
      <c r="B12" s="118">
        <f>'시도별 생명표'!B14</f>
        <v>3.7000000000000002E-3</v>
      </c>
      <c r="C12" s="118">
        <f>'시도별 생명표'!H14</f>
        <v>1.57E-3</v>
      </c>
      <c r="D12" s="118">
        <f>'시도별 생명표'!B43</f>
        <v>3.0100000000000001E-3</v>
      </c>
      <c r="E12" s="118">
        <f>'시도별 생명표'!H43</f>
        <v>1.2800000000000001E-3</v>
      </c>
      <c r="F12" s="118">
        <f>'시도별 생명표'!M14</f>
        <v>2.4099999999999998E-3</v>
      </c>
      <c r="G12" s="118">
        <f>'시도별 생명표'!S14</f>
        <v>1.0200000000000001E-3</v>
      </c>
      <c r="H12" s="118">
        <f>'시도별 생명표'!M43</f>
        <v>1.91E-3</v>
      </c>
      <c r="I12" s="119">
        <f>'시도별 생명표'!S43</f>
        <v>8.0999999999999996E-4</v>
      </c>
      <c r="J12" s="118">
        <f>'시도별 생명표'!X14</f>
        <v>1.57E-3</v>
      </c>
      <c r="K12" s="124">
        <f>'시도별 생명표'!AD14</f>
        <v>6.7000000000000002E-4</v>
      </c>
    </row>
    <row r="13" spans="1:11" s="110" customFormat="1" ht="15.75" customHeight="1">
      <c r="A13" s="117" t="s">
        <v>16</v>
      </c>
      <c r="B13" s="118">
        <f>'시도별 생명표'!B15</f>
        <v>5.2300000000000003E-3</v>
      </c>
      <c r="C13" s="118">
        <f>'시도별 생명표'!H15</f>
        <v>2.6700000000000001E-3</v>
      </c>
      <c r="D13" s="118">
        <f>'시도별 생명표'!B44</f>
        <v>4.3200000000000001E-3</v>
      </c>
      <c r="E13" s="118">
        <f>'시도별 생명표'!H44</f>
        <v>2.2000000000000001E-3</v>
      </c>
      <c r="F13" s="118">
        <f>'시도별 생명표'!M15</f>
        <v>3.5100000000000001E-3</v>
      </c>
      <c r="G13" s="118">
        <f>'시도별 생명표'!S15</f>
        <v>1.7899999999999999E-3</v>
      </c>
      <c r="H13" s="118">
        <f>'시도별 생명표'!M44</f>
        <v>2.8300000000000001E-3</v>
      </c>
      <c r="I13" s="119">
        <f>'시도별 생명표'!S44</f>
        <v>1.4400000000000001E-3</v>
      </c>
      <c r="J13" s="118">
        <f>'시도별 생명표'!X15</f>
        <v>2.3500000000000001E-3</v>
      </c>
      <c r="K13" s="124">
        <f>'시도별 생명표'!AD15</f>
        <v>1.1999999999999999E-3</v>
      </c>
    </row>
    <row r="14" spans="1:11" s="110" customFormat="1" ht="15.75" customHeight="1">
      <c r="A14" s="117" t="s">
        <v>17</v>
      </c>
      <c r="B14" s="118">
        <f>'시도별 생명표'!B16</f>
        <v>6.5700000000000003E-3</v>
      </c>
      <c r="C14" s="118">
        <f>'시도별 생명표'!H16</f>
        <v>3.8700000000000002E-3</v>
      </c>
      <c r="D14" s="118">
        <f>'시도별 생명표'!B45</f>
        <v>5.4900000000000001E-3</v>
      </c>
      <c r="E14" s="118">
        <f>'시도별 생명표'!H45</f>
        <v>3.2299999999999998E-3</v>
      </c>
      <c r="F14" s="118">
        <f>'시도별 생명표'!M16</f>
        <v>4.5399999999999998E-3</v>
      </c>
      <c r="G14" s="118">
        <f>'시도별 생명표'!S16</f>
        <v>2.6700000000000001E-3</v>
      </c>
      <c r="H14" s="118">
        <f>'시도별 생명표'!M45</f>
        <v>3.7100000000000002E-3</v>
      </c>
      <c r="I14" s="119">
        <f>'시도별 생명표'!S45</f>
        <v>2.1900000000000001E-3</v>
      </c>
      <c r="J14" s="118">
        <f>'시도별 생명표'!X16</f>
        <v>3.13E-3</v>
      </c>
      <c r="K14" s="124">
        <f>'시도별 생명표'!AD16</f>
        <v>1.8400000000000001E-3</v>
      </c>
    </row>
    <row r="15" spans="1:11" s="110" customFormat="1" ht="15.75" customHeight="1">
      <c r="A15" s="117" t="s">
        <v>18</v>
      </c>
      <c r="B15" s="118">
        <f>'시도별 생명표'!B17</f>
        <v>9.0299999999999998E-3</v>
      </c>
      <c r="C15" s="118">
        <f>'시도별 생명표'!H17</f>
        <v>4.8999999999999998E-3</v>
      </c>
      <c r="D15" s="118">
        <f>'시도별 생명표'!B46</f>
        <v>7.6299999999999996E-3</v>
      </c>
      <c r="E15" s="118">
        <f>'시도별 생명표'!H46</f>
        <v>4.1399999999999996E-3</v>
      </c>
      <c r="F15" s="118">
        <f>'시도별 생명표'!M17</f>
        <v>6.3699999999999998E-3</v>
      </c>
      <c r="G15" s="118">
        <f>'시도별 생명표'!S17</f>
        <v>3.4499999999999999E-3</v>
      </c>
      <c r="H15" s="118">
        <f>'시도별 생명표'!M46</f>
        <v>5.2599999999999999E-3</v>
      </c>
      <c r="I15" s="119">
        <f>'시도별 생명표'!S46</f>
        <v>2.8500000000000001E-3</v>
      </c>
      <c r="J15" s="118">
        <f>'시도별 생명표'!X17</f>
        <v>4.4799999999999996E-3</v>
      </c>
      <c r="K15" s="124">
        <f>'시도별 생명표'!AD17</f>
        <v>2.4199999999999998E-3</v>
      </c>
    </row>
    <row r="16" spans="1:11" s="110" customFormat="1" ht="15.75" customHeight="1">
      <c r="A16" s="117" t="s">
        <v>19</v>
      </c>
      <c r="B16" s="118">
        <f>'시도별 생명표'!B18</f>
        <v>1.704E-2</v>
      </c>
      <c r="C16" s="118">
        <f>'시도별 생명표'!H18</f>
        <v>6.8599999999999998E-3</v>
      </c>
      <c r="D16" s="118">
        <f>'시도별 생명표'!B47</f>
        <v>1.451E-2</v>
      </c>
      <c r="E16" s="118">
        <f>'시도별 생명표'!H47</f>
        <v>5.8399999999999997E-3</v>
      </c>
      <c r="F16" s="118">
        <f>'시도별 생명표'!M18</f>
        <v>1.222E-2</v>
      </c>
      <c r="G16" s="118">
        <f>'시도별 생명표'!S18</f>
        <v>4.9100000000000003E-3</v>
      </c>
      <c r="H16" s="118">
        <f>'시도별 생명표'!M47</f>
        <v>1.0200000000000001E-2</v>
      </c>
      <c r="I16" s="119">
        <f>'시도별 생명표'!S47</f>
        <v>4.1000000000000003E-3</v>
      </c>
      <c r="J16" s="118">
        <f>'시도별 생명표'!X18</f>
        <v>8.7399999999999995E-3</v>
      </c>
      <c r="K16" s="124">
        <f>'시도별 생명표'!AD18</f>
        <v>3.5100000000000001E-3</v>
      </c>
    </row>
    <row r="17" spans="1:11" s="110" customFormat="1" ht="15.75" customHeight="1">
      <c r="A17" s="117" t="s">
        <v>20</v>
      </c>
      <c r="B17" s="118">
        <f>'시도별 생명표'!B19</f>
        <v>2.605E-2</v>
      </c>
      <c r="C17" s="118">
        <f>'시도별 생명표'!H19</f>
        <v>9.0500000000000008E-3</v>
      </c>
      <c r="D17" s="118">
        <f>'시도별 생명표'!B48</f>
        <v>2.2200000000000001E-2</v>
      </c>
      <c r="E17" s="118">
        <f>'시도별 생명표'!H48</f>
        <v>7.7099999999999998E-3</v>
      </c>
      <c r="F17" s="118">
        <f>'시도별 생명표'!M19</f>
        <v>1.8700000000000001E-2</v>
      </c>
      <c r="G17" s="118">
        <f>'시도별 생명표'!S19</f>
        <v>6.4900000000000001E-3</v>
      </c>
      <c r="H17" s="118">
        <f>'시도별 생명표'!M48</f>
        <v>1.562E-2</v>
      </c>
      <c r="I17" s="119">
        <f>'시도별 생명표'!S48</f>
        <v>5.4099999999999999E-3</v>
      </c>
      <c r="J17" s="118">
        <f>'시도별 생명표'!X19</f>
        <v>1.3390000000000001E-2</v>
      </c>
      <c r="K17" s="124">
        <f>'시도별 생명표'!AD19</f>
        <v>4.64E-3</v>
      </c>
    </row>
    <row r="18" spans="1:11" s="110" customFormat="1" ht="15.75" customHeight="1">
      <c r="A18" s="117" t="s">
        <v>21</v>
      </c>
      <c r="B18" s="118">
        <f>'시도별 생명표'!B20</f>
        <v>3.4419999999999999E-2</v>
      </c>
      <c r="C18" s="118">
        <f>'시도별 생명표'!H20</f>
        <v>1.2370000000000001E-2</v>
      </c>
      <c r="D18" s="118">
        <f>'시도별 생명표'!B49</f>
        <v>2.9340000000000001E-2</v>
      </c>
      <c r="E18" s="118">
        <f>'시도별 생명표'!H49</f>
        <v>1.0529999999999999E-2</v>
      </c>
      <c r="F18" s="118">
        <f>'시도별 생명표'!M20</f>
        <v>2.4709999999999999E-2</v>
      </c>
      <c r="G18" s="118">
        <f>'시도별 생명표'!S20</f>
        <v>8.8599999999999998E-3</v>
      </c>
      <c r="H18" s="118">
        <f>'시도별 생명표'!M49</f>
        <v>2.0639999999999999E-2</v>
      </c>
      <c r="I18" s="119">
        <f>'시도별 생명표'!S49</f>
        <v>7.3899999999999999E-3</v>
      </c>
      <c r="J18" s="118">
        <f>'시도별 생명표'!X20</f>
        <v>1.7690000000000001E-2</v>
      </c>
      <c r="K18" s="124">
        <f>'시도별 생명표'!AD20</f>
        <v>6.3299999999999997E-3</v>
      </c>
    </row>
    <row r="19" spans="1:11" s="110" customFormat="1" ht="15.75" customHeight="1">
      <c r="A19" s="117" t="s">
        <v>22</v>
      </c>
      <c r="B19" s="118">
        <f>'시도별 생명표'!B21</f>
        <v>4.9840000000000002E-2</v>
      </c>
      <c r="C19" s="118">
        <f>'시도별 생명표'!H21</f>
        <v>1.72E-2</v>
      </c>
      <c r="D19" s="118">
        <f>'시도별 생명표'!B50</f>
        <v>4.2599999999999999E-2</v>
      </c>
      <c r="E19" s="118">
        <f>'시도별 생명표'!H50</f>
        <v>1.468E-2</v>
      </c>
      <c r="F19" s="118">
        <f>'시도별 생명표'!M21</f>
        <v>3.5990000000000001E-2</v>
      </c>
      <c r="G19" s="118">
        <f>'시도별 생명표'!S21</f>
        <v>1.238E-2</v>
      </c>
      <c r="H19" s="118">
        <f>'시도별 생명표'!M50</f>
        <v>3.015E-2</v>
      </c>
      <c r="I19" s="119">
        <f>'시도별 생명표'!S50</f>
        <v>1.035E-2</v>
      </c>
      <c r="J19" s="118">
        <f>'시도별 생명표'!X21</f>
        <v>2.589E-2</v>
      </c>
      <c r="K19" s="124">
        <f>'시도별 생명표'!AD21</f>
        <v>8.8800000000000007E-3</v>
      </c>
    </row>
    <row r="20" spans="1:11" s="110" customFormat="1" ht="15.75" customHeight="1">
      <c r="A20" s="117" t="s">
        <v>23</v>
      </c>
      <c r="B20" s="118">
        <f>'시도별 생명표'!B22</f>
        <v>7.6189999999999994E-2</v>
      </c>
      <c r="C20" s="118">
        <f>'시도별 생명표'!H22</f>
        <v>3.0280000000000001E-2</v>
      </c>
      <c r="D20" s="118">
        <f>'시도별 생명표'!B51</f>
        <v>6.6110000000000002E-2</v>
      </c>
      <c r="E20" s="118">
        <f>'시도별 생명표'!H51</f>
        <v>2.6210000000000001E-2</v>
      </c>
      <c r="F20" s="118">
        <f>'시도별 생명표'!M22</f>
        <v>5.6759999999999998E-2</v>
      </c>
      <c r="G20" s="118">
        <f>'시도별 생명표'!S22</f>
        <v>2.2450000000000001E-2</v>
      </c>
      <c r="H20" s="118">
        <f>'시도별 생명표'!M51</f>
        <v>4.8349999999999997E-2</v>
      </c>
      <c r="I20" s="119">
        <f>'시도별 생명표'!S51</f>
        <v>1.908E-2</v>
      </c>
      <c r="J20" s="118">
        <f>'시도별 생명표'!X22</f>
        <v>4.2119999999999998E-2</v>
      </c>
      <c r="K20" s="124">
        <f>'시도별 생명표'!AD22</f>
        <v>1.661E-2</v>
      </c>
    </row>
    <row r="21" spans="1:11" s="110" customFormat="1" ht="15.75" customHeight="1">
      <c r="A21" s="117" t="s">
        <v>24</v>
      </c>
      <c r="B21" s="118">
        <f>'시도별 생명표'!B23</f>
        <v>0.13109999999999999</v>
      </c>
      <c r="C21" s="118">
        <f>'시도별 생명표'!H23</f>
        <v>5.7349999999999998E-2</v>
      </c>
      <c r="D21" s="118">
        <f>'시도별 생명표'!B52</f>
        <v>0.11655</v>
      </c>
      <c r="E21" s="118">
        <f>'시도별 생명표'!H52</f>
        <v>5.0810000000000001E-2</v>
      </c>
      <c r="F21" s="118">
        <f>'시도별 생명표'!M23</f>
        <v>0.10267</v>
      </c>
      <c r="G21" s="118">
        <f>'시도별 생명표'!S23</f>
        <v>4.4600000000000001E-2</v>
      </c>
      <c r="H21" s="118">
        <f>'시도별 생명표'!M52</f>
        <v>8.9840000000000003E-2</v>
      </c>
      <c r="I21" s="119">
        <f>'시도별 생명표'!S52</f>
        <v>3.8879999999999998E-2</v>
      </c>
      <c r="J21" s="118">
        <f>'시도별 생명표'!X23</f>
        <v>8.0079999999999998E-2</v>
      </c>
      <c r="K21" s="124">
        <f>'시도별 생명표'!AD23</f>
        <v>3.4599999999999999E-2</v>
      </c>
    </row>
    <row r="22" spans="1:11" s="110" customFormat="1" ht="15.75" customHeight="1">
      <c r="A22" s="117" t="s">
        <v>25</v>
      </c>
      <c r="B22" s="118">
        <f>'시도별 생명표'!B24</f>
        <v>0.21895999999999999</v>
      </c>
      <c r="C22" s="118">
        <f>'시도별 생명표'!H24</f>
        <v>0.10736999999999999</v>
      </c>
      <c r="D22" s="118">
        <f>'시도별 생명표'!B53</f>
        <v>0.19947999999999999</v>
      </c>
      <c r="E22" s="118">
        <f>'시도별 생명표'!H53</f>
        <v>9.7369999999999998E-2</v>
      </c>
      <c r="F22" s="118">
        <f>'시도별 생명표'!M24</f>
        <v>0.18035999999999999</v>
      </c>
      <c r="G22" s="118">
        <f>'시도별 생명표'!S24</f>
        <v>8.7599999999999997E-2</v>
      </c>
      <c r="H22" s="118">
        <f>'시도별 생명표'!M53</f>
        <v>0.16213</v>
      </c>
      <c r="I22" s="119">
        <f>'시도별 생명표'!S53</f>
        <v>7.8359999999999999E-2</v>
      </c>
      <c r="J22" s="118">
        <f>'시도별 생명표'!X24</f>
        <v>0.1479</v>
      </c>
      <c r="K22" s="124">
        <f>'시도별 생명표'!AD24</f>
        <v>7.1279999999999996E-2</v>
      </c>
    </row>
    <row r="23" spans="1:11" s="110" customFormat="1" ht="15.75" customHeight="1">
      <c r="A23" s="117" t="s">
        <v>26</v>
      </c>
      <c r="B23" s="118">
        <f>'시도별 생명표'!B25</f>
        <v>0.35015000000000002</v>
      </c>
      <c r="C23" s="118">
        <f>'시도별 생명표'!H25</f>
        <v>0.19502</v>
      </c>
      <c r="D23" s="118">
        <f>'시도별 생명표'!B54</f>
        <v>0.32724999999999999</v>
      </c>
      <c r="E23" s="118">
        <f>'시도별 생명표'!H54</f>
        <v>0.18123</v>
      </c>
      <c r="F23" s="118">
        <f>'시도별 생명표'!M25</f>
        <v>0.30404999999999999</v>
      </c>
      <c r="G23" s="118">
        <f>'시도별 생명표'!S25</f>
        <v>0.16733000000000001</v>
      </c>
      <c r="H23" s="118">
        <f>'시도별 생명표'!M54</f>
        <v>0.28121000000000002</v>
      </c>
      <c r="I23" s="119">
        <f>'시도별 생명표'!S54</f>
        <v>0.15376999999999999</v>
      </c>
      <c r="J23" s="118">
        <f>'시도별 생명표'!X25</f>
        <v>0.26282</v>
      </c>
      <c r="K23" s="124">
        <f>'시도별 생명표'!AD25</f>
        <v>0.14318</v>
      </c>
    </row>
    <row r="24" spans="1:11" s="110" customFormat="1" ht="15.75" customHeight="1">
      <c r="A24" s="117" t="s">
        <v>40</v>
      </c>
      <c r="B24" s="118">
        <f>'시도별 생명표'!B26</f>
        <v>0.52366000000000001</v>
      </c>
      <c r="C24" s="118">
        <f>'시도별 생명표'!H26</f>
        <v>0.33656999999999998</v>
      </c>
      <c r="D24" s="118">
        <f>'시도별 생명표'!B55</f>
        <v>0.50156999999999996</v>
      </c>
      <c r="E24" s="118">
        <f>'시도별 생명표'!H55</f>
        <v>0.32040000000000002</v>
      </c>
      <c r="F24" s="118">
        <f>'시도별 생명표'!M26</f>
        <v>0.47849000000000003</v>
      </c>
      <c r="G24" s="118">
        <f>'시도별 생명표'!S26</f>
        <v>0.30357000000000001</v>
      </c>
      <c r="H24" s="118">
        <f>'시도별 생명표'!M55</f>
        <v>0.45500000000000002</v>
      </c>
      <c r="I24" s="119">
        <f>'시도별 생명표'!S55</f>
        <v>0.28658</v>
      </c>
      <c r="J24" s="118">
        <f>'시도별 생명표'!X26</f>
        <v>0.43548999999999999</v>
      </c>
      <c r="K24" s="124">
        <f>'시도별 생명표'!AD26</f>
        <v>0.27309</v>
      </c>
    </row>
    <row r="25" spans="1:11" s="110" customFormat="1" ht="15.75" customHeight="1">
      <c r="A25" s="117" t="s">
        <v>41</v>
      </c>
      <c r="B25" s="118">
        <f>'시도별 생명표'!B27</f>
        <v>0.71321000000000001</v>
      </c>
      <c r="C25" s="118">
        <f>'시도별 생명표'!H27</f>
        <v>0.53361000000000003</v>
      </c>
      <c r="D25" s="118">
        <f>'시도별 생명표'!B56</f>
        <v>0.69752999999999998</v>
      </c>
      <c r="E25" s="118">
        <f>'시도별 생명표'!H56</f>
        <v>0.51915999999999995</v>
      </c>
      <c r="F25" s="118">
        <f>'시도별 생명표'!M27</f>
        <v>0.68069999999999997</v>
      </c>
      <c r="G25" s="118">
        <f>'시도별 생명표'!S27</f>
        <v>0.50356999999999996</v>
      </c>
      <c r="H25" s="118">
        <f>'시도별 생명표'!M56</f>
        <v>0.66305999999999998</v>
      </c>
      <c r="I25" s="119">
        <f>'시도별 생명표'!S56</f>
        <v>0.48731999999999998</v>
      </c>
      <c r="J25" s="118">
        <f>'시도별 생명표'!X27</f>
        <v>0.64798</v>
      </c>
      <c r="K25" s="124">
        <f>'시도별 생명표'!AD27</f>
        <v>0.4743</v>
      </c>
    </row>
    <row r="26" spans="1:11" s="110" customFormat="1" ht="15.75" customHeight="1">
      <c r="A26" s="117" t="s">
        <v>42</v>
      </c>
      <c r="B26" s="118">
        <f>'시도별 생명표'!B28</f>
        <v>0.86977000000000004</v>
      </c>
      <c r="C26" s="118">
        <f>'시도별 생명표'!H28</f>
        <v>0.74778</v>
      </c>
      <c r="D26" s="118">
        <f>'시도별 생명표'!B57</f>
        <v>0.86292999999999997</v>
      </c>
      <c r="E26" s="118">
        <f>'시도별 생명표'!H57</f>
        <v>0.73970999999999998</v>
      </c>
      <c r="F26" s="118">
        <f>'시도별 생명표'!M28</f>
        <v>0.85546</v>
      </c>
      <c r="G26" s="118">
        <f>'시도별 생명표'!S28</f>
        <v>0.73068</v>
      </c>
      <c r="H26" s="118">
        <f>'시도별 생명표'!M57</f>
        <v>0.84748999999999997</v>
      </c>
      <c r="I26" s="119">
        <f>'시도별 생명표'!S57</f>
        <v>0.72096000000000005</v>
      </c>
      <c r="J26" s="118">
        <f>'시도별 생명표'!X28</f>
        <v>0.84055000000000002</v>
      </c>
      <c r="K26" s="124">
        <f>'시도별 생명표'!AD28</f>
        <v>0.71331</v>
      </c>
    </row>
    <row r="27" spans="1:11" s="110" customFormat="1" ht="15.75" customHeight="1">
      <c r="A27" s="120" t="s">
        <v>43</v>
      </c>
      <c r="B27" s="121">
        <f>'시도별 생명표'!B29</f>
        <v>1</v>
      </c>
      <c r="C27" s="121">
        <f>'시도별 생명표'!H29</f>
        <v>1</v>
      </c>
      <c r="D27" s="121">
        <f>'시도별 생명표'!B58</f>
        <v>1</v>
      </c>
      <c r="E27" s="121">
        <f>'시도별 생명표'!H58</f>
        <v>1</v>
      </c>
      <c r="F27" s="121">
        <f>'시도별 생명표'!M29</f>
        <v>1</v>
      </c>
      <c r="G27" s="121">
        <f>'시도별 생명표'!S29</f>
        <v>1</v>
      </c>
      <c r="H27" s="121">
        <f>'시도별 생명표'!M58</f>
        <v>1</v>
      </c>
      <c r="I27" s="122">
        <f>'시도별 생명표'!S58</f>
        <v>1</v>
      </c>
      <c r="J27" s="121">
        <f>'시도별 생명표'!X29</f>
        <v>1</v>
      </c>
      <c r="K27" s="125">
        <f>'시도별 생명표'!AD29</f>
        <v>1</v>
      </c>
    </row>
    <row r="28" spans="1:11" s="110" customFormat="1" ht="16.5" customHeight="1">
      <c r="A28" s="106" t="s">
        <v>283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11" ht="9" customHeight="1"/>
    <row r="30" spans="1:11" s="17" customFormat="1" ht="18" customHeight="1">
      <c r="A30" s="96" t="s">
        <v>34</v>
      </c>
    </row>
    <row r="31" spans="1:11" s="110" customFormat="1" ht="15.75" customHeight="1">
      <c r="A31" s="257" t="s">
        <v>3</v>
      </c>
      <c r="B31" s="254" t="s">
        <v>1</v>
      </c>
      <c r="C31" s="255"/>
      <c r="D31" s="255"/>
      <c r="E31" s="255"/>
      <c r="F31" s="255"/>
      <c r="G31" s="255"/>
      <c r="H31" s="255"/>
      <c r="I31" s="255"/>
      <c r="J31" s="255"/>
      <c r="K31" s="256"/>
    </row>
    <row r="32" spans="1:11" s="110" customFormat="1" ht="15.75" customHeight="1">
      <c r="A32" s="258"/>
      <c r="B32" s="260" t="s">
        <v>286</v>
      </c>
      <c r="C32" s="261"/>
      <c r="D32" s="252" t="s">
        <v>4</v>
      </c>
      <c r="E32" s="252"/>
      <c r="F32" s="252" t="s">
        <v>5</v>
      </c>
      <c r="G32" s="252"/>
      <c r="H32" s="252" t="s">
        <v>6</v>
      </c>
      <c r="I32" s="260"/>
      <c r="J32" s="252" t="s">
        <v>233</v>
      </c>
      <c r="K32" s="253"/>
    </row>
    <row r="33" spans="1:11" s="110" customFormat="1" ht="15.75" customHeight="1" thickBot="1">
      <c r="A33" s="259"/>
      <c r="B33" s="111" t="s">
        <v>8</v>
      </c>
      <c r="C33" s="111" t="s">
        <v>9</v>
      </c>
      <c r="D33" s="111" t="s">
        <v>8</v>
      </c>
      <c r="E33" s="111" t="s">
        <v>9</v>
      </c>
      <c r="F33" s="111" t="s">
        <v>8</v>
      </c>
      <c r="G33" s="111" t="s">
        <v>9</v>
      </c>
      <c r="H33" s="111" t="s">
        <v>8</v>
      </c>
      <c r="I33" s="112" t="s">
        <v>9</v>
      </c>
      <c r="J33" s="111" t="s">
        <v>8</v>
      </c>
      <c r="K33" s="113" t="s">
        <v>9</v>
      </c>
    </row>
    <row r="34" spans="1:11" ht="15.75" customHeight="1" thickTop="1">
      <c r="A34" s="114" t="s">
        <v>219</v>
      </c>
      <c r="B34" s="115">
        <f t="shared" ref="B34:I34" si="0">1-B6</f>
        <v>0.99526000000000003</v>
      </c>
      <c r="C34" s="115">
        <f t="shared" si="0"/>
        <v>0.99565000000000003</v>
      </c>
      <c r="D34" s="115">
        <f t="shared" si="0"/>
        <v>0.99570999999999998</v>
      </c>
      <c r="E34" s="115">
        <f t="shared" si="0"/>
        <v>0.99612999999999996</v>
      </c>
      <c r="F34" s="115">
        <f t="shared" si="0"/>
        <v>0.99611000000000005</v>
      </c>
      <c r="G34" s="115">
        <f t="shared" si="0"/>
        <v>0.99656</v>
      </c>
      <c r="H34" s="115">
        <f t="shared" si="0"/>
        <v>0.99648000000000003</v>
      </c>
      <c r="I34" s="116">
        <f t="shared" si="0"/>
        <v>0.99694000000000005</v>
      </c>
      <c r="J34" s="115">
        <f t="shared" ref="J34:K55" si="1">1-J6</f>
        <v>0.99680999999999997</v>
      </c>
      <c r="K34" s="123">
        <f t="shared" si="1"/>
        <v>0.99727999999999994</v>
      </c>
    </row>
    <row r="35" spans="1:11" ht="15.75" customHeight="1">
      <c r="A35" s="117" t="s">
        <v>216</v>
      </c>
      <c r="B35" s="115">
        <f t="shared" ref="B35:C55" si="2">1-B7</f>
        <v>0.99939</v>
      </c>
      <c r="C35" s="115">
        <f t="shared" si="2"/>
        <v>0.99951000000000001</v>
      </c>
      <c r="D35" s="118">
        <f t="shared" ref="D35:I35" si="3">1-D7</f>
        <v>0.99956</v>
      </c>
      <c r="E35" s="118">
        <f t="shared" si="3"/>
        <v>0.99965000000000004</v>
      </c>
      <c r="F35" s="118">
        <f t="shared" si="3"/>
        <v>0.99968999999999997</v>
      </c>
      <c r="G35" s="118">
        <f t="shared" si="3"/>
        <v>0.99975000000000003</v>
      </c>
      <c r="H35" s="118">
        <f t="shared" si="3"/>
        <v>0.99978999999999996</v>
      </c>
      <c r="I35" s="119">
        <f t="shared" si="3"/>
        <v>0.99983</v>
      </c>
      <c r="J35" s="118">
        <f t="shared" si="1"/>
        <v>0.99985000000000002</v>
      </c>
      <c r="K35" s="124">
        <f t="shared" si="1"/>
        <v>0.99987999999999999</v>
      </c>
    </row>
    <row r="36" spans="1:11" ht="15.75" customHeight="1">
      <c r="A36" s="117" t="s">
        <v>11</v>
      </c>
      <c r="B36" s="115">
        <f t="shared" si="2"/>
        <v>0.99961999999999995</v>
      </c>
      <c r="C36" s="115">
        <f t="shared" si="2"/>
        <v>0.99951999999999996</v>
      </c>
      <c r="D36" s="118">
        <f t="shared" ref="D36:I45" si="4">1-D8</f>
        <v>0.99973000000000001</v>
      </c>
      <c r="E36" s="118">
        <f t="shared" si="4"/>
        <v>0.99965999999999999</v>
      </c>
      <c r="F36" s="118">
        <f t="shared" si="4"/>
        <v>0.99980999999999998</v>
      </c>
      <c r="G36" s="118">
        <f t="shared" si="4"/>
        <v>0.99975999999999998</v>
      </c>
      <c r="H36" s="118">
        <f t="shared" si="4"/>
        <v>0.99987000000000004</v>
      </c>
      <c r="I36" s="119">
        <f t="shared" si="4"/>
        <v>0.99983999999999995</v>
      </c>
      <c r="J36" s="118">
        <f t="shared" si="1"/>
        <v>0.99990999999999997</v>
      </c>
      <c r="K36" s="124">
        <f t="shared" si="1"/>
        <v>0.99988999999999995</v>
      </c>
    </row>
    <row r="37" spans="1:11" ht="15.75" customHeight="1">
      <c r="A37" s="117" t="s">
        <v>12</v>
      </c>
      <c r="B37" s="115">
        <f t="shared" si="2"/>
        <v>0.99943000000000004</v>
      </c>
      <c r="C37" s="115">
        <f t="shared" si="2"/>
        <v>0.99975999999999998</v>
      </c>
      <c r="D37" s="118">
        <f t="shared" si="4"/>
        <v>0.99958000000000002</v>
      </c>
      <c r="E37" s="118">
        <f t="shared" si="4"/>
        <v>0.99983</v>
      </c>
      <c r="F37" s="118">
        <f t="shared" si="4"/>
        <v>0.99970000000000003</v>
      </c>
      <c r="G37" s="118">
        <f t="shared" si="4"/>
        <v>0.99987000000000004</v>
      </c>
      <c r="H37" s="118">
        <f t="shared" si="4"/>
        <v>0.99978</v>
      </c>
      <c r="I37" s="119">
        <f t="shared" si="4"/>
        <v>0.99990999999999997</v>
      </c>
      <c r="J37" s="118">
        <f t="shared" si="1"/>
        <v>0.99983999999999995</v>
      </c>
      <c r="K37" s="124">
        <f t="shared" si="1"/>
        <v>0.99992999999999999</v>
      </c>
    </row>
    <row r="38" spans="1:11" ht="15.75" customHeight="1">
      <c r="A38" s="117" t="s">
        <v>13</v>
      </c>
      <c r="B38" s="115">
        <f t="shared" si="2"/>
        <v>0.99844999999999995</v>
      </c>
      <c r="C38" s="115">
        <f t="shared" si="2"/>
        <v>0.99924000000000002</v>
      </c>
      <c r="D38" s="118">
        <f t="shared" si="4"/>
        <v>0.99880999999999998</v>
      </c>
      <c r="E38" s="118">
        <f t="shared" si="4"/>
        <v>0.99941999999999998</v>
      </c>
      <c r="F38" s="118">
        <f t="shared" si="4"/>
        <v>0.99909999999999999</v>
      </c>
      <c r="G38" s="118">
        <f t="shared" si="4"/>
        <v>0.99956</v>
      </c>
      <c r="H38" s="118">
        <f t="shared" si="4"/>
        <v>0.99933000000000005</v>
      </c>
      <c r="I38" s="119">
        <f t="shared" si="4"/>
        <v>0.99966999999999995</v>
      </c>
      <c r="J38" s="118">
        <f t="shared" si="1"/>
        <v>0.99946999999999997</v>
      </c>
      <c r="K38" s="124">
        <f t="shared" si="1"/>
        <v>0.99973999999999996</v>
      </c>
    </row>
    <row r="39" spans="1:11" ht="15.75" customHeight="1">
      <c r="A39" s="117" t="s">
        <v>14</v>
      </c>
      <c r="B39" s="115">
        <f t="shared" si="2"/>
        <v>0.99714000000000003</v>
      </c>
      <c r="C39" s="115">
        <f t="shared" si="2"/>
        <v>0.99890999999999996</v>
      </c>
      <c r="D39" s="118">
        <f t="shared" si="4"/>
        <v>0.99773000000000001</v>
      </c>
      <c r="E39" s="118">
        <f t="shared" si="4"/>
        <v>0.99914000000000003</v>
      </c>
      <c r="F39" s="118">
        <f t="shared" si="4"/>
        <v>0.99822999999999995</v>
      </c>
      <c r="G39" s="118">
        <f t="shared" si="4"/>
        <v>0.99933000000000005</v>
      </c>
      <c r="H39" s="118">
        <f t="shared" si="4"/>
        <v>0.99863999999999997</v>
      </c>
      <c r="I39" s="119">
        <f t="shared" si="4"/>
        <v>0.99948000000000004</v>
      </c>
      <c r="J39" s="118">
        <f t="shared" si="1"/>
        <v>0.99890999999999996</v>
      </c>
      <c r="K39" s="124">
        <f t="shared" si="1"/>
        <v>0.99958999999999998</v>
      </c>
    </row>
    <row r="40" spans="1:11" ht="15.75" customHeight="1">
      <c r="A40" s="117" t="s">
        <v>15</v>
      </c>
      <c r="B40" s="115">
        <f t="shared" si="2"/>
        <v>0.99629999999999996</v>
      </c>
      <c r="C40" s="115">
        <f t="shared" si="2"/>
        <v>0.99843000000000004</v>
      </c>
      <c r="D40" s="118">
        <f t="shared" si="4"/>
        <v>0.99699000000000004</v>
      </c>
      <c r="E40" s="118">
        <f t="shared" si="4"/>
        <v>0.99872000000000005</v>
      </c>
      <c r="F40" s="118">
        <f t="shared" si="4"/>
        <v>0.99758999999999998</v>
      </c>
      <c r="G40" s="118">
        <f t="shared" si="4"/>
        <v>0.99897999999999998</v>
      </c>
      <c r="H40" s="118">
        <f t="shared" si="4"/>
        <v>0.99809000000000003</v>
      </c>
      <c r="I40" s="119">
        <f t="shared" si="4"/>
        <v>0.99919000000000002</v>
      </c>
      <c r="J40" s="118">
        <f t="shared" si="1"/>
        <v>0.99843000000000004</v>
      </c>
      <c r="K40" s="124">
        <f t="shared" si="1"/>
        <v>0.99933000000000005</v>
      </c>
    </row>
    <row r="41" spans="1:11" ht="15.75" customHeight="1">
      <c r="A41" s="117" t="s">
        <v>16</v>
      </c>
      <c r="B41" s="115">
        <f t="shared" si="2"/>
        <v>0.99477000000000004</v>
      </c>
      <c r="C41" s="115">
        <f t="shared" si="2"/>
        <v>0.99733000000000005</v>
      </c>
      <c r="D41" s="118">
        <f t="shared" si="4"/>
        <v>0.99568000000000001</v>
      </c>
      <c r="E41" s="118">
        <f t="shared" si="4"/>
        <v>0.99780000000000002</v>
      </c>
      <c r="F41" s="118">
        <f t="shared" si="4"/>
        <v>0.99648999999999999</v>
      </c>
      <c r="G41" s="118">
        <f t="shared" si="4"/>
        <v>0.99821000000000004</v>
      </c>
      <c r="H41" s="118">
        <f t="shared" si="4"/>
        <v>0.99717</v>
      </c>
      <c r="I41" s="119">
        <f t="shared" si="4"/>
        <v>0.99856</v>
      </c>
      <c r="J41" s="118">
        <f t="shared" si="1"/>
        <v>0.99765000000000004</v>
      </c>
      <c r="K41" s="124">
        <f t="shared" si="1"/>
        <v>0.99880000000000002</v>
      </c>
    </row>
    <row r="42" spans="1:11" ht="15.75" customHeight="1">
      <c r="A42" s="117" t="s">
        <v>17</v>
      </c>
      <c r="B42" s="115">
        <f t="shared" si="2"/>
        <v>0.99343000000000004</v>
      </c>
      <c r="C42" s="115">
        <f t="shared" si="2"/>
        <v>0.99612999999999996</v>
      </c>
      <c r="D42" s="118">
        <f t="shared" si="4"/>
        <v>0.99451000000000001</v>
      </c>
      <c r="E42" s="118">
        <f t="shared" si="4"/>
        <v>0.99677000000000004</v>
      </c>
      <c r="F42" s="118">
        <f t="shared" si="4"/>
        <v>0.99546000000000001</v>
      </c>
      <c r="G42" s="118">
        <f t="shared" si="4"/>
        <v>0.99733000000000005</v>
      </c>
      <c r="H42" s="118">
        <f t="shared" si="4"/>
        <v>0.99629000000000001</v>
      </c>
      <c r="I42" s="119">
        <f t="shared" si="4"/>
        <v>0.99780999999999997</v>
      </c>
      <c r="J42" s="118">
        <f t="shared" si="1"/>
        <v>0.99687000000000003</v>
      </c>
      <c r="K42" s="124">
        <f t="shared" si="1"/>
        <v>0.99816000000000005</v>
      </c>
    </row>
    <row r="43" spans="1:11" ht="15.75" customHeight="1">
      <c r="A43" s="117" t="s">
        <v>18</v>
      </c>
      <c r="B43" s="115">
        <f t="shared" si="2"/>
        <v>0.99097000000000002</v>
      </c>
      <c r="C43" s="115">
        <f t="shared" si="2"/>
        <v>0.99509999999999998</v>
      </c>
      <c r="D43" s="118">
        <f t="shared" si="4"/>
        <v>0.99236999999999997</v>
      </c>
      <c r="E43" s="118">
        <f t="shared" si="4"/>
        <v>0.99585999999999997</v>
      </c>
      <c r="F43" s="118">
        <f t="shared" si="4"/>
        <v>0.99363000000000001</v>
      </c>
      <c r="G43" s="118">
        <f t="shared" si="4"/>
        <v>0.99655000000000005</v>
      </c>
      <c r="H43" s="118">
        <f t="shared" si="4"/>
        <v>0.99473999999999996</v>
      </c>
      <c r="I43" s="119">
        <f t="shared" si="4"/>
        <v>0.99714999999999998</v>
      </c>
      <c r="J43" s="118">
        <f t="shared" si="1"/>
        <v>0.99551999999999996</v>
      </c>
      <c r="K43" s="124">
        <f t="shared" si="1"/>
        <v>0.99758000000000002</v>
      </c>
    </row>
    <row r="44" spans="1:11" ht="15.75" customHeight="1">
      <c r="A44" s="117" t="s">
        <v>19</v>
      </c>
      <c r="B44" s="115">
        <f t="shared" si="2"/>
        <v>0.98296000000000006</v>
      </c>
      <c r="C44" s="115">
        <f t="shared" si="2"/>
        <v>0.99314000000000002</v>
      </c>
      <c r="D44" s="118">
        <f t="shared" si="4"/>
        <v>0.98548999999999998</v>
      </c>
      <c r="E44" s="118">
        <f t="shared" si="4"/>
        <v>0.99416000000000004</v>
      </c>
      <c r="F44" s="118">
        <f t="shared" si="4"/>
        <v>0.98777999999999999</v>
      </c>
      <c r="G44" s="118">
        <f t="shared" si="4"/>
        <v>0.99509000000000003</v>
      </c>
      <c r="H44" s="118">
        <f t="shared" si="4"/>
        <v>0.98980000000000001</v>
      </c>
      <c r="I44" s="119">
        <f t="shared" si="4"/>
        <v>0.99590000000000001</v>
      </c>
      <c r="J44" s="118">
        <f t="shared" si="1"/>
        <v>0.99126000000000003</v>
      </c>
      <c r="K44" s="124">
        <f t="shared" si="1"/>
        <v>0.99648999999999999</v>
      </c>
    </row>
    <row r="45" spans="1:11" ht="15.75" customHeight="1">
      <c r="A45" s="117" t="s">
        <v>20</v>
      </c>
      <c r="B45" s="115">
        <f t="shared" si="2"/>
        <v>0.97394999999999998</v>
      </c>
      <c r="C45" s="115">
        <f t="shared" si="2"/>
        <v>0.99095</v>
      </c>
      <c r="D45" s="118">
        <f t="shared" si="4"/>
        <v>0.9778</v>
      </c>
      <c r="E45" s="118">
        <f t="shared" si="4"/>
        <v>0.99229000000000001</v>
      </c>
      <c r="F45" s="118">
        <f t="shared" si="4"/>
        <v>0.98129999999999995</v>
      </c>
      <c r="G45" s="118">
        <f t="shared" si="4"/>
        <v>0.99351</v>
      </c>
      <c r="H45" s="118">
        <f t="shared" si="4"/>
        <v>0.98438000000000003</v>
      </c>
      <c r="I45" s="119">
        <f t="shared" si="4"/>
        <v>0.99458999999999997</v>
      </c>
      <c r="J45" s="118">
        <f t="shared" si="1"/>
        <v>0.98660999999999999</v>
      </c>
      <c r="K45" s="124">
        <f t="shared" si="1"/>
        <v>0.99536000000000002</v>
      </c>
    </row>
    <row r="46" spans="1:11" ht="15.75" customHeight="1">
      <c r="A46" s="117" t="s">
        <v>21</v>
      </c>
      <c r="B46" s="115">
        <f t="shared" si="2"/>
        <v>0.96557999999999999</v>
      </c>
      <c r="C46" s="115">
        <f t="shared" si="2"/>
        <v>0.98763000000000001</v>
      </c>
      <c r="D46" s="118">
        <f t="shared" ref="D46:I55" si="5">1-D18</f>
        <v>0.97065999999999997</v>
      </c>
      <c r="E46" s="118">
        <f t="shared" si="5"/>
        <v>0.98946999999999996</v>
      </c>
      <c r="F46" s="118">
        <f t="shared" si="5"/>
        <v>0.97528999999999999</v>
      </c>
      <c r="G46" s="118">
        <f t="shared" si="5"/>
        <v>0.99114000000000002</v>
      </c>
      <c r="H46" s="118">
        <f t="shared" si="5"/>
        <v>0.97936000000000001</v>
      </c>
      <c r="I46" s="119">
        <f t="shared" si="5"/>
        <v>0.99260999999999999</v>
      </c>
      <c r="J46" s="118">
        <f t="shared" si="1"/>
        <v>0.98231000000000002</v>
      </c>
      <c r="K46" s="124">
        <f t="shared" si="1"/>
        <v>0.99367000000000005</v>
      </c>
    </row>
    <row r="47" spans="1:11" ht="15.75" customHeight="1">
      <c r="A47" s="117" t="s">
        <v>22</v>
      </c>
      <c r="B47" s="115">
        <f t="shared" si="2"/>
        <v>0.95016</v>
      </c>
      <c r="C47" s="115">
        <f t="shared" si="2"/>
        <v>0.98280000000000001</v>
      </c>
      <c r="D47" s="118">
        <f t="shared" si="5"/>
        <v>0.95740000000000003</v>
      </c>
      <c r="E47" s="118">
        <f t="shared" si="5"/>
        <v>0.98531999999999997</v>
      </c>
      <c r="F47" s="118">
        <f t="shared" si="5"/>
        <v>0.96401000000000003</v>
      </c>
      <c r="G47" s="118">
        <f t="shared" si="5"/>
        <v>0.98762000000000005</v>
      </c>
      <c r="H47" s="118">
        <f t="shared" si="5"/>
        <v>0.96984999999999999</v>
      </c>
      <c r="I47" s="119">
        <f t="shared" si="5"/>
        <v>0.98965000000000003</v>
      </c>
      <c r="J47" s="118">
        <f t="shared" si="1"/>
        <v>0.97411000000000003</v>
      </c>
      <c r="K47" s="124">
        <f t="shared" si="1"/>
        <v>0.99112</v>
      </c>
    </row>
    <row r="48" spans="1:11" ht="15.75" customHeight="1">
      <c r="A48" s="117" t="s">
        <v>23</v>
      </c>
      <c r="B48" s="115">
        <f t="shared" si="2"/>
        <v>0.92381000000000002</v>
      </c>
      <c r="C48" s="115">
        <f t="shared" si="2"/>
        <v>0.96972000000000003</v>
      </c>
      <c r="D48" s="118">
        <f t="shared" si="5"/>
        <v>0.93389</v>
      </c>
      <c r="E48" s="118">
        <f t="shared" si="5"/>
        <v>0.97379000000000004</v>
      </c>
      <c r="F48" s="118">
        <f t="shared" si="5"/>
        <v>0.94323999999999997</v>
      </c>
      <c r="G48" s="118">
        <f t="shared" si="5"/>
        <v>0.97755000000000003</v>
      </c>
      <c r="H48" s="118">
        <f t="shared" si="5"/>
        <v>0.95165</v>
      </c>
      <c r="I48" s="119">
        <f t="shared" si="5"/>
        <v>0.98092000000000001</v>
      </c>
      <c r="J48" s="118">
        <f t="shared" si="1"/>
        <v>0.95787999999999995</v>
      </c>
      <c r="K48" s="124">
        <f t="shared" si="1"/>
        <v>0.98338999999999999</v>
      </c>
    </row>
    <row r="49" spans="1:11" ht="15.75" customHeight="1">
      <c r="A49" s="117" t="s">
        <v>24</v>
      </c>
      <c r="B49" s="115">
        <f t="shared" si="2"/>
        <v>0.86890000000000001</v>
      </c>
      <c r="C49" s="115">
        <f t="shared" si="2"/>
        <v>0.94264999999999999</v>
      </c>
      <c r="D49" s="118">
        <f t="shared" si="5"/>
        <v>0.88344999999999996</v>
      </c>
      <c r="E49" s="118">
        <f t="shared" si="5"/>
        <v>0.94918999999999998</v>
      </c>
      <c r="F49" s="118">
        <f t="shared" si="5"/>
        <v>0.89732999999999996</v>
      </c>
      <c r="G49" s="118">
        <f t="shared" si="5"/>
        <v>0.95540000000000003</v>
      </c>
      <c r="H49" s="118">
        <f t="shared" si="5"/>
        <v>0.91015999999999997</v>
      </c>
      <c r="I49" s="119">
        <f t="shared" si="5"/>
        <v>0.96111999999999997</v>
      </c>
      <c r="J49" s="118">
        <f t="shared" si="1"/>
        <v>0.91991999999999996</v>
      </c>
      <c r="K49" s="124">
        <f t="shared" si="1"/>
        <v>0.96540000000000004</v>
      </c>
    </row>
    <row r="50" spans="1:11" ht="15.75" customHeight="1">
      <c r="A50" s="117" t="s">
        <v>25</v>
      </c>
      <c r="B50" s="115">
        <f t="shared" si="2"/>
        <v>0.78103999999999996</v>
      </c>
      <c r="C50" s="115">
        <f t="shared" si="2"/>
        <v>0.89263000000000003</v>
      </c>
      <c r="D50" s="118">
        <f t="shared" si="5"/>
        <v>0.80052000000000001</v>
      </c>
      <c r="E50" s="118">
        <f t="shared" si="5"/>
        <v>0.90263000000000004</v>
      </c>
      <c r="F50" s="118">
        <f t="shared" si="5"/>
        <v>0.81964000000000004</v>
      </c>
      <c r="G50" s="118">
        <f t="shared" si="5"/>
        <v>0.91239999999999999</v>
      </c>
      <c r="H50" s="118">
        <f t="shared" si="5"/>
        <v>0.83787</v>
      </c>
      <c r="I50" s="119">
        <f t="shared" si="5"/>
        <v>0.92164000000000001</v>
      </c>
      <c r="J50" s="118">
        <f t="shared" si="1"/>
        <v>0.85209999999999997</v>
      </c>
      <c r="K50" s="124">
        <f t="shared" si="1"/>
        <v>0.92871999999999999</v>
      </c>
    </row>
    <row r="51" spans="1:11" s="110" customFormat="1" ht="15.75" customHeight="1">
      <c r="A51" s="117" t="s">
        <v>26</v>
      </c>
      <c r="B51" s="115">
        <f t="shared" si="2"/>
        <v>0.64985000000000004</v>
      </c>
      <c r="C51" s="115">
        <f t="shared" si="2"/>
        <v>0.80498000000000003</v>
      </c>
      <c r="D51" s="118">
        <f t="shared" si="5"/>
        <v>0.67274999999999996</v>
      </c>
      <c r="E51" s="118">
        <f t="shared" si="5"/>
        <v>0.81877</v>
      </c>
      <c r="F51" s="118">
        <f t="shared" si="5"/>
        <v>0.69595000000000007</v>
      </c>
      <c r="G51" s="118">
        <f t="shared" si="5"/>
        <v>0.83267000000000002</v>
      </c>
      <c r="H51" s="118">
        <f t="shared" si="5"/>
        <v>0.71879000000000004</v>
      </c>
      <c r="I51" s="119">
        <f t="shared" si="5"/>
        <v>0.84623000000000004</v>
      </c>
      <c r="J51" s="118">
        <f t="shared" si="1"/>
        <v>0.73717999999999995</v>
      </c>
      <c r="K51" s="124">
        <f t="shared" si="1"/>
        <v>0.85682000000000003</v>
      </c>
    </row>
    <row r="52" spans="1:11" s="110" customFormat="1" ht="15.75" customHeight="1">
      <c r="A52" s="117" t="s">
        <v>40</v>
      </c>
      <c r="B52" s="115">
        <f t="shared" si="2"/>
        <v>0.47633999999999999</v>
      </c>
      <c r="C52" s="115">
        <f t="shared" si="2"/>
        <v>0.66342999999999996</v>
      </c>
      <c r="D52" s="118">
        <f t="shared" si="5"/>
        <v>0.49843000000000004</v>
      </c>
      <c r="E52" s="118">
        <f t="shared" si="5"/>
        <v>0.67959999999999998</v>
      </c>
      <c r="F52" s="118">
        <f t="shared" si="5"/>
        <v>0.52150999999999992</v>
      </c>
      <c r="G52" s="118">
        <f t="shared" si="5"/>
        <v>0.69642999999999999</v>
      </c>
      <c r="H52" s="118">
        <f t="shared" si="5"/>
        <v>0.54499999999999993</v>
      </c>
      <c r="I52" s="119">
        <f t="shared" si="5"/>
        <v>0.71341999999999994</v>
      </c>
      <c r="J52" s="118">
        <f t="shared" si="1"/>
        <v>0.56451000000000007</v>
      </c>
      <c r="K52" s="124">
        <f t="shared" si="1"/>
        <v>0.72690999999999995</v>
      </c>
    </row>
    <row r="53" spans="1:11" s="110" customFormat="1" ht="15.75" customHeight="1">
      <c r="A53" s="117" t="s">
        <v>41</v>
      </c>
      <c r="B53" s="115">
        <f t="shared" si="2"/>
        <v>0.28678999999999999</v>
      </c>
      <c r="C53" s="115">
        <f t="shared" si="2"/>
        <v>0.46638999999999997</v>
      </c>
      <c r="D53" s="118">
        <f t="shared" si="5"/>
        <v>0.30247000000000002</v>
      </c>
      <c r="E53" s="118">
        <f t="shared" si="5"/>
        <v>0.48084000000000005</v>
      </c>
      <c r="F53" s="118">
        <f t="shared" si="5"/>
        <v>0.31930000000000003</v>
      </c>
      <c r="G53" s="118">
        <f t="shared" si="5"/>
        <v>0.49643000000000004</v>
      </c>
      <c r="H53" s="118">
        <f t="shared" si="5"/>
        <v>0.33694000000000002</v>
      </c>
      <c r="I53" s="119">
        <f t="shared" si="5"/>
        <v>0.51268000000000002</v>
      </c>
      <c r="J53" s="118">
        <f t="shared" si="1"/>
        <v>0.35202</v>
      </c>
      <c r="K53" s="124">
        <f t="shared" si="1"/>
        <v>0.52570000000000006</v>
      </c>
    </row>
    <row r="54" spans="1:11" s="110" customFormat="1" ht="15.75" customHeight="1">
      <c r="A54" s="117" t="s">
        <v>42</v>
      </c>
      <c r="B54" s="115">
        <f t="shared" si="2"/>
        <v>0.13022999999999996</v>
      </c>
      <c r="C54" s="115">
        <f t="shared" si="2"/>
        <v>0.25222</v>
      </c>
      <c r="D54" s="118">
        <f t="shared" si="5"/>
        <v>0.13707000000000003</v>
      </c>
      <c r="E54" s="118">
        <f t="shared" si="5"/>
        <v>0.26029000000000002</v>
      </c>
      <c r="F54" s="118">
        <f t="shared" si="5"/>
        <v>0.14454</v>
      </c>
      <c r="G54" s="118">
        <f t="shared" si="5"/>
        <v>0.26932</v>
      </c>
      <c r="H54" s="118">
        <f t="shared" si="5"/>
        <v>0.15251000000000003</v>
      </c>
      <c r="I54" s="119">
        <f t="shared" si="5"/>
        <v>0.27903999999999995</v>
      </c>
      <c r="J54" s="118">
        <f t="shared" si="1"/>
        <v>0.15944999999999998</v>
      </c>
      <c r="K54" s="124">
        <f t="shared" si="1"/>
        <v>0.28669</v>
      </c>
    </row>
    <row r="55" spans="1:11" s="110" customFormat="1" ht="15.75" customHeight="1">
      <c r="A55" s="120" t="s">
        <v>43</v>
      </c>
      <c r="B55" s="121">
        <f t="shared" si="2"/>
        <v>0</v>
      </c>
      <c r="C55" s="121">
        <f t="shared" si="2"/>
        <v>0</v>
      </c>
      <c r="D55" s="121">
        <f t="shared" si="5"/>
        <v>0</v>
      </c>
      <c r="E55" s="121">
        <f t="shared" si="5"/>
        <v>0</v>
      </c>
      <c r="F55" s="121">
        <f t="shared" si="5"/>
        <v>0</v>
      </c>
      <c r="G55" s="121">
        <f t="shared" si="5"/>
        <v>0</v>
      </c>
      <c r="H55" s="121">
        <f t="shared" si="5"/>
        <v>0</v>
      </c>
      <c r="I55" s="122">
        <f t="shared" si="5"/>
        <v>0</v>
      </c>
      <c r="J55" s="121">
        <f t="shared" si="1"/>
        <v>0</v>
      </c>
      <c r="K55" s="125">
        <f t="shared" si="1"/>
        <v>0</v>
      </c>
    </row>
    <row r="56" spans="1:11" ht="16.5" customHeight="1">
      <c r="A56" s="106" t="s">
        <v>283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</row>
  </sheetData>
  <mergeCells count="14">
    <mergeCell ref="J4:K4"/>
    <mergeCell ref="J32:K32"/>
    <mergeCell ref="B3:K3"/>
    <mergeCell ref="B31:K31"/>
    <mergeCell ref="A31:A33"/>
    <mergeCell ref="B32:C32"/>
    <mergeCell ref="A3:A5"/>
    <mergeCell ref="B4:C4"/>
    <mergeCell ref="H4:I4"/>
    <mergeCell ref="H32:I32"/>
    <mergeCell ref="D4:E4"/>
    <mergeCell ref="F4:G4"/>
    <mergeCell ref="D32:E32"/>
    <mergeCell ref="F32:G32"/>
  </mergeCells>
  <phoneticPr fontId="2" type="noConversion"/>
  <printOptions horizontalCentered="1"/>
  <pageMargins left="0.78740157480314965" right="0.78740157480314965" top="0.78740157480314965" bottom="0.78740157480314965" header="0.31496062992125984" footer="0.9055118110236221"/>
  <pageSetup paperSize="9" scale="82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21"/>
  <sheetViews>
    <sheetView showGridLines="0" view="pageBreakPreview" zoomScaleNormal="115" zoomScaleSheetLayoutView="100" workbookViewId="0">
      <selection activeCell="C18" sqref="C18:F20"/>
    </sheetView>
  </sheetViews>
  <sheetFormatPr defaultRowHeight="20.100000000000001" customHeight="1"/>
  <cols>
    <col min="1" max="6" width="12.21875" style="30" customWidth="1"/>
    <col min="7" max="16384" width="8.88671875" style="30"/>
  </cols>
  <sheetData>
    <row r="1" spans="1:7" ht="20.100000000000001" customHeight="1">
      <c r="A1" s="96" t="s">
        <v>104</v>
      </c>
    </row>
    <row r="2" spans="1:7" ht="20.100000000000001" customHeight="1">
      <c r="A2" s="1"/>
    </row>
    <row r="3" spans="1:7" ht="20.100000000000001" customHeight="1">
      <c r="A3" s="96" t="s">
        <v>35</v>
      </c>
      <c r="C3" s="97"/>
      <c r="D3" s="97"/>
    </row>
    <row r="4" spans="1:7" ht="20.100000000000001" customHeight="1">
      <c r="A4" s="96"/>
      <c r="C4" s="97"/>
      <c r="D4" s="97"/>
      <c r="E4" s="97"/>
      <c r="F4" s="97" t="s">
        <v>28</v>
      </c>
    </row>
    <row r="5" spans="1:7" s="101" customFormat="1" ht="20.100000000000001" customHeight="1" thickBot="1">
      <c r="A5" s="98" t="s">
        <v>231</v>
      </c>
      <c r="B5" s="99" t="s">
        <v>29</v>
      </c>
      <c r="C5" s="99" t="s">
        <v>30</v>
      </c>
      <c r="D5" s="99" t="s">
        <v>31</v>
      </c>
      <c r="E5" s="99" t="s">
        <v>32</v>
      </c>
      <c r="F5" s="100" t="s">
        <v>232</v>
      </c>
    </row>
    <row r="6" spans="1:7" s="101" customFormat="1" ht="20.100000000000001" customHeight="1" thickTop="1">
      <c r="A6" s="102" t="s">
        <v>13</v>
      </c>
      <c r="B6" s="192">
        <f>ROUND(AVERAGE('연령별 출산율'!C10:C14)*1000,2)</f>
        <v>1.22</v>
      </c>
      <c r="C6" s="192">
        <f>ROUND(AVERAGE('연령별 출산율'!D10:D14)*1000,2)</f>
        <v>1.22</v>
      </c>
      <c r="D6" s="192">
        <f>ROUND(AVERAGE('연령별 출산율'!E10:E14)*1000,2)</f>
        <v>1.22</v>
      </c>
      <c r="E6" s="192">
        <f>ROUND(AVERAGE('연령별 출산율'!F10:F14)*1000,2)</f>
        <v>1.22</v>
      </c>
      <c r="F6" s="193">
        <f>ROUND(AVERAGE('연령별 출산율'!G10:G14)*1000,2)</f>
        <v>1.22</v>
      </c>
      <c r="G6" s="103"/>
    </row>
    <row r="7" spans="1:7" s="101" customFormat="1" ht="20.100000000000001" customHeight="1">
      <c r="A7" s="104" t="s">
        <v>14</v>
      </c>
      <c r="B7" s="192">
        <f>ROUND(AVERAGE('연령별 출산율'!C15:C19)*1000,2)</f>
        <v>15.88</v>
      </c>
      <c r="C7" s="192">
        <f>ROUND(AVERAGE('연령별 출산율'!D15:D19)*1000,2)</f>
        <v>15.32</v>
      </c>
      <c r="D7" s="192">
        <f>ROUND(AVERAGE('연령별 출산율'!E15:E19)*1000,2)</f>
        <v>15.32</v>
      </c>
      <c r="E7" s="192">
        <f>ROUND(AVERAGE('연령별 출산율'!F15:F19)*1000,2)</f>
        <v>15.32</v>
      </c>
      <c r="F7" s="193">
        <f>ROUND(AVERAGE('연령별 출산율'!G15:G19)*1000,2)</f>
        <v>15.32</v>
      </c>
    </row>
    <row r="8" spans="1:7" s="101" customFormat="1" ht="20.100000000000001" customHeight="1">
      <c r="A8" s="104" t="s">
        <v>15</v>
      </c>
      <c r="B8" s="192">
        <f>ROUND(AVERAGE('연령별 출산율'!C20:C24)*1000,2)</f>
        <v>75.959999999999994</v>
      </c>
      <c r="C8" s="192">
        <f>ROUND(AVERAGE('연령별 출산율'!D20:D24)*1000,2)</f>
        <v>70.94</v>
      </c>
      <c r="D8" s="192">
        <f>ROUND(AVERAGE('연령별 출산율'!E20:E24)*1000,2)</f>
        <v>69.3</v>
      </c>
      <c r="E8" s="192">
        <f>ROUND(AVERAGE('연령별 출산율'!F20:F24)*1000,2)</f>
        <v>69.3</v>
      </c>
      <c r="F8" s="193">
        <f>ROUND(AVERAGE('연령별 출산율'!G20:G24)*1000,2)</f>
        <v>69.3</v>
      </c>
    </row>
    <row r="9" spans="1:7" s="101" customFormat="1" ht="20.100000000000001" customHeight="1">
      <c r="A9" s="104" t="s">
        <v>16</v>
      </c>
      <c r="B9" s="192">
        <f>ROUND(AVERAGE('연령별 출산율'!C25:C29)*1000,2)</f>
        <v>127.22</v>
      </c>
      <c r="C9" s="192">
        <f>ROUND(AVERAGE('연령별 출산율'!D25:D29)*1000,2)</f>
        <v>126.74</v>
      </c>
      <c r="D9" s="192">
        <f>ROUND(AVERAGE('연령별 출산율'!E25:E29)*1000,2)</f>
        <v>123.78</v>
      </c>
      <c r="E9" s="192">
        <f>ROUND(AVERAGE('연령별 출산율'!F25:F29)*1000,2)</f>
        <v>123.32</v>
      </c>
      <c r="F9" s="193">
        <f>ROUND(AVERAGE('연령별 출산율'!G25:G29)*1000,2)</f>
        <v>123.32</v>
      </c>
    </row>
    <row r="10" spans="1:7" s="101" customFormat="1" ht="20.100000000000001" customHeight="1">
      <c r="A10" s="104" t="s">
        <v>17</v>
      </c>
      <c r="B10" s="192">
        <f>ROUND(AVERAGE('연령별 출산율'!C30:C34)*1000,2)</f>
        <v>51.02</v>
      </c>
      <c r="C10" s="192">
        <f>ROUND(AVERAGE('연령별 출산율'!D30:D34)*1000,2)</f>
        <v>66.36</v>
      </c>
      <c r="D10" s="192">
        <f>ROUND(AVERAGE('연령별 출산율'!E30:E34)*1000,2)</f>
        <v>72.78</v>
      </c>
      <c r="E10" s="192">
        <f>ROUND(AVERAGE('연령별 출산율'!F30:F34)*1000,2)</f>
        <v>75.14</v>
      </c>
      <c r="F10" s="193">
        <f>ROUND(AVERAGE('연령별 출산율'!G30:G34)*1000,2)</f>
        <v>75.86</v>
      </c>
    </row>
    <row r="11" spans="1:7" s="101" customFormat="1" ht="20.100000000000001" customHeight="1">
      <c r="A11" s="104" t="s">
        <v>18</v>
      </c>
      <c r="B11" s="192">
        <f>ROUND(AVERAGE('연령별 출산율'!C35:C39)*1000,2)</f>
        <v>7.14</v>
      </c>
      <c r="C11" s="192">
        <f>ROUND(AVERAGE('연령별 출산율'!D35:D39)*1000,2)</f>
        <v>12.48</v>
      </c>
      <c r="D11" s="192">
        <f>ROUND(AVERAGE('연령별 출산율'!E35:E39)*1000,2)</f>
        <v>16.559999999999999</v>
      </c>
      <c r="E11" s="192">
        <f>ROUND(AVERAGE('연령별 출산율'!F35:F39)*1000,2)</f>
        <v>19.079999999999998</v>
      </c>
      <c r="F11" s="193">
        <f>ROUND(AVERAGE('연령별 출산율'!G35:G39)*1000,2)</f>
        <v>20.6</v>
      </c>
    </row>
    <row r="12" spans="1:7" s="101" customFormat="1" ht="20.100000000000001" customHeight="1">
      <c r="A12" s="105" t="s">
        <v>19</v>
      </c>
      <c r="B12" s="194">
        <f>ROUND(AVERAGE('연령별 출산율'!C40:C44)*1000,2)</f>
        <v>0.1</v>
      </c>
      <c r="C12" s="194">
        <f>ROUND(AVERAGE('연령별 출산율'!D40:D44)*1000,2)</f>
        <v>1.06</v>
      </c>
      <c r="D12" s="194">
        <f>ROUND(AVERAGE('연령별 출산율'!E40:E44)*1000,2)</f>
        <v>2.02</v>
      </c>
      <c r="E12" s="194">
        <f>ROUND(AVERAGE('연령별 출산율'!F40:F44)*1000,2)</f>
        <v>2.66</v>
      </c>
      <c r="F12" s="195">
        <f>ROUND(AVERAGE('연령별 출산율'!G40:G44)*1000,2)</f>
        <v>3.14</v>
      </c>
    </row>
    <row r="13" spans="1:7" s="101" customFormat="1" ht="20.100000000000001" customHeight="1">
      <c r="A13" s="106" t="s">
        <v>283</v>
      </c>
    </row>
    <row r="14" spans="1:7" s="101" customFormat="1" ht="20.100000000000001" customHeight="1">
      <c r="A14" s="106"/>
    </row>
    <row r="15" spans="1:7" ht="20.100000000000001" customHeight="1">
      <c r="A15" s="96" t="s">
        <v>36</v>
      </c>
    </row>
    <row r="16" spans="1:7" ht="20.100000000000001" customHeight="1">
      <c r="A16" s="96"/>
      <c r="D16" s="97"/>
      <c r="E16" s="97"/>
      <c r="F16" s="97" t="s">
        <v>2</v>
      </c>
    </row>
    <row r="17" spans="1:6" s="101" customFormat="1" ht="20.100000000000001" customHeight="1" thickBot="1">
      <c r="A17" s="98" t="s">
        <v>231</v>
      </c>
      <c r="B17" s="99" t="s">
        <v>29</v>
      </c>
      <c r="C17" s="99" t="s">
        <v>30</v>
      </c>
      <c r="D17" s="99" t="s">
        <v>31</v>
      </c>
      <c r="E17" s="99" t="s">
        <v>32</v>
      </c>
      <c r="F17" s="100" t="s">
        <v>232</v>
      </c>
    </row>
    <row r="18" spans="1:6" ht="20.100000000000001" customHeight="1" thickTop="1">
      <c r="A18" s="102" t="s">
        <v>27</v>
      </c>
      <c r="B18" s="107">
        <v>107.3</v>
      </c>
      <c r="C18" s="107">
        <v>107.3</v>
      </c>
      <c r="D18" s="107">
        <v>107.3</v>
      </c>
      <c r="E18" s="107">
        <v>107.3</v>
      </c>
      <c r="F18" s="217">
        <v>107.3</v>
      </c>
    </row>
    <row r="19" spans="1:6" ht="20.100000000000001" customHeight="1">
      <c r="A19" s="104" t="s">
        <v>218</v>
      </c>
      <c r="B19" s="108">
        <f>B18/(B18+100)</f>
        <v>0.51760733236854795</v>
      </c>
      <c r="C19" s="108">
        <f>C18/(C18+100)</f>
        <v>0.51760733236854795</v>
      </c>
      <c r="D19" s="108">
        <f>D18/(D18+100)</f>
        <v>0.51760733236854795</v>
      </c>
      <c r="E19" s="108">
        <f>E18/(E18+100)</f>
        <v>0.51760733236854795</v>
      </c>
      <c r="F19" s="218">
        <f>F18/(F18+100)</f>
        <v>0.51760733236854795</v>
      </c>
    </row>
    <row r="20" spans="1:6" ht="20.100000000000001" customHeight="1">
      <c r="A20" s="105" t="s">
        <v>217</v>
      </c>
      <c r="B20" s="109">
        <f>1-B19</f>
        <v>0.48239266763145205</v>
      </c>
      <c r="C20" s="109">
        <f>1-C19</f>
        <v>0.48239266763145205</v>
      </c>
      <c r="D20" s="109">
        <f>1-D19</f>
        <v>0.48239266763145205</v>
      </c>
      <c r="E20" s="109">
        <f>1-E19</f>
        <v>0.48239266763145205</v>
      </c>
      <c r="F20" s="219">
        <f>1-F19</f>
        <v>0.48239266763145205</v>
      </c>
    </row>
    <row r="21" spans="1:6" ht="20.100000000000001" customHeight="1">
      <c r="A21" s="106" t="s">
        <v>284</v>
      </c>
    </row>
  </sheetData>
  <phoneticPr fontId="2" type="noConversion"/>
  <printOptions horizontalCentered="1"/>
  <pageMargins left="0.78740157480314965" right="0.78740157480314965" top="0.78740157480314965" bottom="0.78740157480314965" header="0.31496062992125984" footer="0.9055118110236221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"/>
  <sheetViews>
    <sheetView workbookViewId="0">
      <selection activeCell="A25" sqref="A1:IV65536"/>
    </sheetView>
  </sheetViews>
  <sheetFormatPr defaultRowHeight="14.25"/>
  <cols>
    <col min="1" max="16384" width="8.88671875" style="50"/>
  </cols>
  <sheetData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J43"/>
  <sheetViews>
    <sheetView showGridLines="0" view="pageBreakPreview" zoomScaleNormal="100" zoomScaleSheetLayoutView="100" workbookViewId="0">
      <selection activeCell="E4" sqref="E4"/>
    </sheetView>
  </sheetViews>
  <sheetFormatPr defaultColWidth="7.21875" defaultRowHeight="20.100000000000001" customHeight="1"/>
  <cols>
    <col min="1" max="4" width="7.21875" style="70" customWidth="1"/>
    <col min="5" max="5" width="7.21875" style="70"/>
    <col min="6" max="6" width="7.21875" style="70" customWidth="1"/>
    <col min="7" max="8" width="7.21875" style="70"/>
    <col min="9" max="9" width="7.21875" style="70" customWidth="1"/>
    <col min="10" max="16384" width="7.21875" style="70"/>
  </cols>
  <sheetData>
    <row r="1" spans="1:10" ht="21" customHeight="1">
      <c r="A1" s="68" t="s">
        <v>37</v>
      </c>
      <c r="B1" s="69"/>
      <c r="C1" s="69"/>
      <c r="F1" s="69"/>
      <c r="I1" s="69"/>
    </row>
    <row r="2" spans="1:10" ht="21" customHeight="1">
      <c r="A2" s="263" t="s">
        <v>3</v>
      </c>
      <c r="B2" s="264" t="s">
        <v>285</v>
      </c>
      <c r="C2" s="264"/>
      <c r="D2" s="264"/>
      <c r="E2" s="264"/>
      <c r="F2" s="264"/>
      <c r="G2" s="264"/>
      <c r="H2" s="264"/>
      <c r="I2" s="264"/>
      <c r="J2" s="264"/>
    </row>
    <row r="3" spans="1:10" s="73" customFormat="1" ht="21" customHeight="1">
      <c r="A3" s="263"/>
      <c r="B3" s="263" t="s">
        <v>39</v>
      </c>
      <c r="C3" s="263"/>
      <c r="D3" s="263"/>
      <c r="E3" s="265" t="s">
        <v>316</v>
      </c>
      <c r="F3" s="265"/>
      <c r="G3" s="265"/>
      <c r="H3" s="265" t="s">
        <v>63</v>
      </c>
      <c r="I3" s="265"/>
      <c r="J3" s="265"/>
    </row>
    <row r="4" spans="1:10" s="73" customFormat="1" ht="21" customHeight="1">
      <c r="A4" s="263"/>
      <c r="B4" s="71" t="s">
        <v>7</v>
      </c>
      <c r="C4" s="71" t="s">
        <v>8</v>
      </c>
      <c r="D4" s="71" t="s">
        <v>9</v>
      </c>
      <c r="E4" s="72" t="s">
        <v>7</v>
      </c>
      <c r="F4" s="72" t="s">
        <v>8</v>
      </c>
      <c r="G4" s="72" t="s">
        <v>9</v>
      </c>
      <c r="H4" s="72" t="s">
        <v>7</v>
      </c>
      <c r="I4" s="72" t="s">
        <v>8</v>
      </c>
      <c r="J4" s="72" t="s">
        <v>9</v>
      </c>
    </row>
    <row r="5" spans="1:10" s="73" customFormat="1" ht="21" customHeight="1">
      <c r="A5" s="74" t="s">
        <v>7</v>
      </c>
      <c r="B5" s="75">
        <f>SUM(B6:B27)</f>
        <v>141987</v>
      </c>
      <c r="C5" s="75">
        <f>SUM(C6:C27)</f>
        <v>71074</v>
      </c>
      <c r="D5" s="75">
        <f>SUM(D6:D27)</f>
        <v>70913</v>
      </c>
      <c r="E5" s="75">
        <f t="shared" ref="E5:J5" si="0">SUM(E6:E27)</f>
        <v>140132</v>
      </c>
      <c r="F5" s="75">
        <f t="shared" si="0"/>
        <v>70004</v>
      </c>
      <c r="G5" s="75">
        <f t="shared" si="0"/>
        <v>70128</v>
      </c>
      <c r="H5" s="75">
        <f t="shared" si="0"/>
        <v>1855</v>
      </c>
      <c r="I5" s="75">
        <f t="shared" si="0"/>
        <v>1070</v>
      </c>
      <c r="J5" s="75">
        <f t="shared" si="0"/>
        <v>785</v>
      </c>
    </row>
    <row r="6" spans="1:10" s="30" customFormat="1" ht="21" customHeight="1">
      <c r="A6" s="93" t="s">
        <v>58</v>
      </c>
      <c r="B6" s="77">
        <f t="shared" ref="B6:B27" si="1">C6+D6</f>
        <v>8581</v>
      </c>
      <c r="C6" s="77">
        <f t="shared" ref="C6:D13" si="2">F6+I6</f>
        <v>4309</v>
      </c>
      <c r="D6" s="77">
        <f t="shared" si="2"/>
        <v>4272</v>
      </c>
      <c r="E6" s="77">
        <f t="shared" ref="E6:E13" si="3">F6+G6</f>
        <v>8488</v>
      </c>
      <c r="F6" s="77">
        <v>4264</v>
      </c>
      <c r="G6" s="77">
        <v>4224</v>
      </c>
      <c r="H6" s="77">
        <f t="shared" ref="H6:H13" si="4">I6+J6</f>
        <v>93</v>
      </c>
      <c r="I6" s="77">
        <v>45</v>
      </c>
      <c r="J6" s="77">
        <v>48</v>
      </c>
    </row>
    <row r="7" spans="1:10" s="30" customFormat="1" ht="21" customHeight="1">
      <c r="A7" s="94" t="s">
        <v>226</v>
      </c>
      <c r="B7" s="77">
        <f t="shared" si="1"/>
        <v>9953</v>
      </c>
      <c r="C7" s="77">
        <f t="shared" si="2"/>
        <v>4942</v>
      </c>
      <c r="D7" s="77">
        <f t="shared" si="2"/>
        <v>5011</v>
      </c>
      <c r="E7" s="77">
        <f t="shared" si="3"/>
        <v>9873</v>
      </c>
      <c r="F7" s="77">
        <v>4911</v>
      </c>
      <c r="G7" s="77">
        <v>4962</v>
      </c>
      <c r="H7" s="77">
        <f t="shared" si="4"/>
        <v>80</v>
      </c>
      <c r="I7" s="77">
        <v>31</v>
      </c>
      <c r="J7" s="77">
        <v>49</v>
      </c>
    </row>
    <row r="8" spans="1:10" s="30" customFormat="1" ht="21" customHeight="1">
      <c r="A8" s="93" t="s">
        <v>59</v>
      </c>
      <c r="B8" s="77">
        <f t="shared" si="1"/>
        <v>4993</v>
      </c>
      <c r="C8" s="77">
        <f t="shared" si="2"/>
        <v>2458</v>
      </c>
      <c r="D8" s="77">
        <f t="shared" si="2"/>
        <v>2535</v>
      </c>
      <c r="E8" s="77">
        <f t="shared" si="3"/>
        <v>4960</v>
      </c>
      <c r="F8" s="77">
        <v>2451</v>
      </c>
      <c r="G8" s="77">
        <v>2509</v>
      </c>
      <c r="H8" s="77">
        <f t="shared" si="4"/>
        <v>33</v>
      </c>
      <c r="I8" s="77">
        <v>7</v>
      </c>
      <c r="J8" s="77">
        <v>26</v>
      </c>
    </row>
    <row r="9" spans="1:10" s="30" customFormat="1" ht="21" customHeight="1">
      <c r="A9" s="93" t="s">
        <v>60</v>
      </c>
      <c r="B9" s="77">
        <f t="shared" si="1"/>
        <v>26480</v>
      </c>
      <c r="C9" s="77">
        <f t="shared" si="2"/>
        <v>13141</v>
      </c>
      <c r="D9" s="77">
        <f t="shared" si="2"/>
        <v>13339</v>
      </c>
      <c r="E9" s="77">
        <f t="shared" si="3"/>
        <v>25873</v>
      </c>
      <c r="F9" s="77">
        <v>12777</v>
      </c>
      <c r="G9" s="77">
        <v>13096</v>
      </c>
      <c r="H9" s="77">
        <f t="shared" si="4"/>
        <v>607</v>
      </c>
      <c r="I9" s="77">
        <v>364</v>
      </c>
      <c r="J9" s="77">
        <v>243</v>
      </c>
    </row>
    <row r="10" spans="1:10" s="30" customFormat="1" ht="21" customHeight="1">
      <c r="A10" s="93" t="s">
        <v>61</v>
      </c>
      <c r="B10" s="77">
        <f t="shared" si="1"/>
        <v>21707</v>
      </c>
      <c r="C10" s="77">
        <f t="shared" si="2"/>
        <v>10627</v>
      </c>
      <c r="D10" s="77">
        <f t="shared" si="2"/>
        <v>11080</v>
      </c>
      <c r="E10" s="77">
        <f t="shared" si="3"/>
        <v>21583</v>
      </c>
      <c r="F10" s="77">
        <v>10587</v>
      </c>
      <c r="G10" s="77">
        <v>10996</v>
      </c>
      <c r="H10" s="77">
        <f t="shared" si="4"/>
        <v>124</v>
      </c>
      <c r="I10" s="77">
        <v>40</v>
      </c>
      <c r="J10" s="77">
        <v>84</v>
      </c>
    </row>
    <row r="11" spans="1:10" s="30" customFormat="1" ht="21" customHeight="1">
      <c r="A11" s="93" t="s">
        <v>62</v>
      </c>
      <c r="B11" s="77">
        <f t="shared" si="1"/>
        <v>10755</v>
      </c>
      <c r="C11" s="77">
        <f t="shared" si="2"/>
        <v>5440</v>
      </c>
      <c r="D11" s="77">
        <f t="shared" si="2"/>
        <v>5315</v>
      </c>
      <c r="E11" s="77">
        <f t="shared" si="3"/>
        <v>10681</v>
      </c>
      <c r="F11" s="77">
        <v>5406</v>
      </c>
      <c r="G11" s="77">
        <v>5275</v>
      </c>
      <c r="H11" s="77">
        <f t="shared" si="4"/>
        <v>74</v>
      </c>
      <c r="I11" s="77">
        <v>34</v>
      </c>
      <c r="J11" s="77">
        <v>40</v>
      </c>
    </row>
    <row r="12" spans="1:10" s="30" customFormat="1" ht="21" customHeight="1">
      <c r="A12" s="93" t="s">
        <v>254</v>
      </c>
      <c r="B12" s="77">
        <f t="shared" ref="B12" si="5">C12+D12</f>
        <v>9258</v>
      </c>
      <c r="C12" s="77">
        <f t="shared" ref="C12" si="6">F12+I12</f>
        <v>4900</v>
      </c>
      <c r="D12" s="77">
        <f t="shared" ref="D12" si="7">G12+J12</f>
        <v>4358</v>
      </c>
      <c r="E12" s="77">
        <f t="shared" ref="E12" si="8">F12+G12</f>
        <v>9234</v>
      </c>
      <c r="F12" s="77">
        <v>4893</v>
      </c>
      <c r="G12" s="77">
        <v>4341</v>
      </c>
      <c r="H12" s="77">
        <f t="shared" ref="H12" si="9">I12+J12</f>
        <v>24</v>
      </c>
      <c r="I12" s="77">
        <v>7</v>
      </c>
      <c r="J12" s="77">
        <v>17</v>
      </c>
    </row>
    <row r="13" spans="1:10" s="30" customFormat="1" ht="21" customHeight="1">
      <c r="A13" s="93" t="s">
        <v>44</v>
      </c>
      <c r="B13" s="77">
        <f t="shared" si="1"/>
        <v>8582</v>
      </c>
      <c r="C13" s="77">
        <f t="shared" si="2"/>
        <v>4324</v>
      </c>
      <c r="D13" s="77">
        <f t="shared" si="2"/>
        <v>4258</v>
      </c>
      <c r="E13" s="77">
        <f t="shared" si="3"/>
        <v>8441</v>
      </c>
      <c r="F13" s="77">
        <v>4234</v>
      </c>
      <c r="G13" s="77">
        <v>4207</v>
      </c>
      <c r="H13" s="77">
        <f t="shared" si="4"/>
        <v>141</v>
      </c>
      <c r="I13" s="77">
        <v>90</v>
      </c>
      <c r="J13" s="77">
        <v>51</v>
      </c>
    </row>
    <row r="14" spans="1:10" s="30" customFormat="1" ht="21" customHeight="1">
      <c r="A14" s="93" t="s">
        <v>45</v>
      </c>
      <c r="B14" s="77">
        <f t="shared" si="1"/>
        <v>3351</v>
      </c>
      <c r="C14" s="77">
        <f t="shared" ref="C14:C27" si="10">F14+I14</f>
        <v>1703</v>
      </c>
      <c r="D14" s="77">
        <f t="shared" ref="D14:D27" si="11">G14+J14</f>
        <v>1648</v>
      </c>
      <c r="E14" s="77">
        <f t="shared" ref="E14:E27" si="12">F14+G14</f>
        <v>3315</v>
      </c>
      <c r="F14" s="77">
        <v>1683</v>
      </c>
      <c r="G14" s="77">
        <v>1632</v>
      </c>
      <c r="H14" s="77">
        <f t="shared" ref="H14:H27" si="13">I14+J14</f>
        <v>36</v>
      </c>
      <c r="I14" s="77">
        <v>20</v>
      </c>
      <c r="J14" s="77">
        <v>16</v>
      </c>
    </row>
    <row r="15" spans="1:10" s="30" customFormat="1" ht="21" customHeight="1">
      <c r="A15" s="93" t="s">
        <v>227</v>
      </c>
      <c r="B15" s="77">
        <f t="shared" si="1"/>
        <v>3672</v>
      </c>
      <c r="C15" s="77">
        <f t="shared" si="10"/>
        <v>1868</v>
      </c>
      <c r="D15" s="77">
        <f t="shared" si="11"/>
        <v>1804</v>
      </c>
      <c r="E15" s="77">
        <f t="shared" si="12"/>
        <v>3595</v>
      </c>
      <c r="F15" s="77">
        <v>1811</v>
      </c>
      <c r="G15" s="77">
        <v>1784</v>
      </c>
      <c r="H15" s="77">
        <f t="shared" si="13"/>
        <v>77</v>
      </c>
      <c r="I15" s="77">
        <v>57</v>
      </c>
      <c r="J15" s="77">
        <v>20</v>
      </c>
    </row>
    <row r="16" spans="1:10" s="30" customFormat="1" ht="21" customHeight="1">
      <c r="A16" s="93" t="s">
        <v>46</v>
      </c>
      <c r="B16" s="77">
        <f t="shared" si="1"/>
        <v>2921</v>
      </c>
      <c r="C16" s="77">
        <f t="shared" si="10"/>
        <v>1511</v>
      </c>
      <c r="D16" s="77">
        <f t="shared" si="11"/>
        <v>1410</v>
      </c>
      <c r="E16" s="77">
        <f t="shared" si="12"/>
        <v>2838</v>
      </c>
      <c r="F16" s="77">
        <v>1440</v>
      </c>
      <c r="G16" s="77">
        <v>1398</v>
      </c>
      <c r="H16" s="77">
        <f t="shared" si="13"/>
        <v>83</v>
      </c>
      <c r="I16" s="77">
        <v>71</v>
      </c>
      <c r="J16" s="77">
        <v>12</v>
      </c>
    </row>
    <row r="17" spans="1:10" s="30" customFormat="1" ht="21" customHeight="1">
      <c r="A17" s="93" t="s">
        <v>47</v>
      </c>
      <c r="B17" s="77">
        <f t="shared" si="1"/>
        <v>3885</v>
      </c>
      <c r="C17" s="77">
        <f t="shared" si="10"/>
        <v>1938</v>
      </c>
      <c r="D17" s="77">
        <f t="shared" si="11"/>
        <v>1947</v>
      </c>
      <c r="E17" s="77">
        <f t="shared" si="12"/>
        <v>3791</v>
      </c>
      <c r="F17" s="77">
        <v>1865</v>
      </c>
      <c r="G17" s="77">
        <v>1926</v>
      </c>
      <c r="H17" s="77">
        <f t="shared" si="13"/>
        <v>94</v>
      </c>
      <c r="I17" s="77">
        <v>73</v>
      </c>
      <c r="J17" s="77">
        <v>21</v>
      </c>
    </row>
    <row r="18" spans="1:10" s="30" customFormat="1" ht="21" customHeight="1">
      <c r="A18" s="93" t="s">
        <v>48</v>
      </c>
      <c r="B18" s="77">
        <f t="shared" si="1"/>
        <v>4921</v>
      </c>
      <c r="C18" s="77">
        <f t="shared" si="10"/>
        <v>2483</v>
      </c>
      <c r="D18" s="77">
        <f t="shared" si="11"/>
        <v>2438</v>
      </c>
      <c r="E18" s="77">
        <f t="shared" si="12"/>
        <v>4860</v>
      </c>
      <c r="F18" s="77">
        <v>2440</v>
      </c>
      <c r="G18" s="77">
        <v>2420</v>
      </c>
      <c r="H18" s="77">
        <f t="shared" si="13"/>
        <v>61</v>
      </c>
      <c r="I18" s="77">
        <v>43</v>
      </c>
      <c r="J18" s="77">
        <v>18</v>
      </c>
    </row>
    <row r="19" spans="1:10" s="30" customFormat="1" ht="21" customHeight="1">
      <c r="A19" s="93" t="s">
        <v>49</v>
      </c>
      <c r="B19" s="77">
        <f t="shared" si="1"/>
        <v>3734</v>
      </c>
      <c r="C19" s="77">
        <f t="shared" si="10"/>
        <v>1884</v>
      </c>
      <c r="D19" s="77">
        <f t="shared" si="11"/>
        <v>1850</v>
      </c>
      <c r="E19" s="77">
        <f t="shared" si="12"/>
        <v>3670</v>
      </c>
      <c r="F19" s="77">
        <v>1845</v>
      </c>
      <c r="G19" s="77">
        <v>1825</v>
      </c>
      <c r="H19" s="77">
        <f t="shared" si="13"/>
        <v>64</v>
      </c>
      <c r="I19" s="77">
        <v>39</v>
      </c>
      <c r="J19" s="77">
        <v>25</v>
      </c>
    </row>
    <row r="20" spans="1:10" s="30" customFormat="1" ht="21" customHeight="1">
      <c r="A20" s="93" t="s">
        <v>50</v>
      </c>
      <c r="B20" s="77">
        <f t="shared" si="1"/>
        <v>4061</v>
      </c>
      <c r="C20" s="77">
        <f t="shared" si="10"/>
        <v>2040</v>
      </c>
      <c r="D20" s="77">
        <f t="shared" si="11"/>
        <v>2021</v>
      </c>
      <c r="E20" s="77">
        <f t="shared" si="12"/>
        <v>4042</v>
      </c>
      <c r="F20" s="77">
        <v>2039</v>
      </c>
      <c r="G20" s="77">
        <v>2003</v>
      </c>
      <c r="H20" s="77">
        <f t="shared" si="13"/>
        <v>19</v>
      </c>
      <c r="I20" s="77">
        <v>1</v>
      </c>
      <c r="J20" s="77">
        <v>18</v>
      </c>
    </row>
    <row r="21" spans="1:10" s="30" customFormat="1" ht="21" customHeight="1">
      <c r="A21" s="93" t="s">
        <v>51</v>
      </c>
      <c r="B21" s="77">
        <f t="shared" si="1"/>
        <v>2267</v>
      </c>
      <c r="C21" s="77">
        <f t="shared" si="10"/>
        <v>1160</v>
      </c>
      <c r="D21" s="77">
        <f t="shared" si="11"/>
        <v>1107</v>
      </c>
      <c r="E21" s="77">
        <f t="shared" si="12"/>
        <v>2230</v>
      </c>
      <c r="F21" s="77">
        <v>1136</v>
      </c>
      <c r="G21" s="77">
        <v>1094</v>
      </c>
      <c r="H21" s="77">
        <f t="shared" si="13"/>
        <v>37</v>
      </c>
      <c r="I21" s="77">
        <v>24</v>
      </c>
      <c r="J21" s="77">
        <v>13</v>
      </c>
    </row>
    <row r="22" spans="1:10" s="30" customFormat="1" ht="21" customHeight="1">
      <c r="A22" s="93" t="s">
        <v>52</v>
      </c>
      <c r="B22" s="77">
        <f t="shared" si="1"/>
        <v>2657</v>
      </c>
      <c r="C22" s="77">
        <f t="shared" si="10"/>
        <v>1345</v>
      </c>
      <c r="D22" s="77">
        <f t="shared" si="11"/>
        <v>1312</v>
      </c>
      <c r="E22" s="77">
        <f t="shared" si="12"/>
        <v>2562</v>
      </c>
      <c r="F22" s="77">
        <v>1282</v>
      </c>
      <c r="G22" s="77">
        <v>1280</v>
      </c>
      <c r="H22" s="77">
        <f t="shared" si="13"/>
        <v>95</v>
      </c>
      <c r="I22" s="77">
        <v>63</v>
      </c>
      <c r="J22" s="77">
        <v>32</v>
      </c>
    </row>
    <row r="23" spans="1:10" s="30" customFormat="1" ht="21" customHeight="1">
      <c r="A23" s="93" t="s">
        <v>53</v>
      </c>
      <c r="B23" s="77">
        <f t="shared" si="1"/>
        <v>3235</v>
      </c>
      <c r="C23" s="77">
        <f t="shared" si="10"/>
        <v>1595</v>
      </c>
      <c r="D23" s="77">
        <f t="shared" si="11"/>
        <v>1640</v>
      </c>
      <c r="E23" s="77">
        <f t="shared" si="12"/>
        <v>3211</v>
      </c>
      <c r="F23" s="77">
        <v>1586</v>
      </c>
      <c r="G23" s="77">
        <v>1625</v>
      </c>
      <c r="H23" s="77">
        <f t="shared" si="13"/>
        <v>24</v>
      </c>
      <c r="I23" s="77">
        <v>9</v>
      </c>
      <c r="J23" s="77">
        <v>15</v>
      </c>
    </row>
    <row r="24" spans="1:10" s="30" customFormat="1" ht="21" customHeight="1">
      <c r="A24" s="93" t="s">
        <v>54</v>
      </c>
      <c r="B24" s="77">
        <f t="shared" si="1"/>
        <v>1913</v>
      </c>
      <c r="C24" s="77">
        <f t="shared" si="10"/>
        <v>971</v>
      </c>
      <c r="D24" s="77">
        <f t="shared" si="11"/>
        <v>942</v>
      </c>
      <c r="E24" s="77">
        <f t="shared" si="12"/>
        <v>1851</v>
      </c>
      <c r="F24" s="77">
        <v>924</v>
      </c>
      <c r="G24" s="77">
        <v>927</v>
      </c>
      <c r="H24" s="77">
        <f t="shared" si="13"/>
        <v>62</v>
      </c>
      <c r="I24" s="77">
        <v>47</v>
      </c>
      <c r="J24" s="77">
        <v>15</v>
      </c>
    </row>
    <row r="25" spans="1:10" s="30" customFormat="1" ht="21" customHeight="1">
      <c r="A25" s="93" t="s">
        <v>55</v>
      </c>
      <c r="B25" s="77">
        <f t="shared" si="1"/>
        <v>1363</v>
      </c>
      <c r="C25" s="77">
        <f t="shared" si="10"/>
        <v>674</v>
      </c>
      <c r="D25" s="77">
        <f t="shared" si="11"/>
        <v>689</v>
      </c>
      <c r="E25" s="77">
        <f t="shared" si="12"/>
        <v>1354</v>
      </c>
      <c r="F25" s="77">
        <v>672</v>
      </c>
      <c r="G25" s="77">
        <v>682</v>
      </c>
      <c r="H25" s="77">
        <f t="shared" si="13"/>
        <v>9</v>
      </c>
      <c r="I25" s="77">
        <v>2</v>
      </c>
      <c r="J25" s="77">
        <v>7</v>
      </c>
    </row>
    <row r="26" spans="1:10" s="30" customFormat="1" ht="21" customHeight="1">
      <c r="A26" s="93" t="s">
        <v>56</v>
      </c>
      <c r="B26" s="77">
        <f t="shared" si="1"/>
        <v>2432</v>
      </c>
      <c r="C26" s="77">
        <f t="shared" si="10"/>
        <v>1171</v>
      </c>
      <c r="D26" s="77">
        <f t="shared" si="11"/>
        <v>1261</v>
      </c>
      <c r="E26" s="77">
        <f t="shared" si="12"/>
        <v>2420</v>
      </c>
      <c r="F26" s="77">
        <v>1168</v>
      </c>
      <c r="G26" s="77">
        <v>1252</v>
      </c>
      <c r="H26" s="77">
        <f t="shared" si="13"/>
        <v>12</v>
      </c>
      <c r="I26" s="77">
        <v>3</v>
      </c>
      <c r="J26" s="77">
        <v>9</v>
      </c>
    </row>
    <row r="27" spans="1:10" s="30" customFormat="1" ht="21" customHeight="1">
      <c r="A27" s="93" t="s">
        <v>57</v>
      </c>
      <c r="B27" s="77">
        <f t="shared" si="1"/>
        <v>1266</v>
      </c>
      <c r="C27" s="77">
        <f t="shared" si="10"/>
        <v>590</v>
      </c>
      <c r="D27" s="77">
        <f t="shared" si="11"/>
        <v>676</v>
      </c>
      <c r="E27" s="77">
        <f t="shared" si="12"/>
        <v>1260</v>
      </c>
      <c r="F27" s="77">
        <v>590</v>
      </c>
      <c r="G27" s="77">
        <v>670</v>
      </c>
      <c r="H27" s="77">
        <f t="shared" si="13"/>
        <v>6</v>
      </c>
      <c r="I27" s="77">
        <v>0</v>
      </c>
      <c r="J27" s="77">
        <v>6</v>
      </c>
    </row>
    <row r="28" spans="1:10" s="30" customFormat="1" ht="21" customHeight="1">
      <c r="A28" s="95" t="s">
        <v>225</v>
      </c>
      <c r="B28" s="79"/>
      <c r="C28" s="80"/>
      <c r="D28" s="81"/>
      <c r="E28" s="78"/>
      <c r="F28" s="82"/>
      <c r="G28" s="78"/>
      <c r="H28" s="78"/>
      <c r="I28" s="82"/>
      <c r="J28" s="78"/>
    </row>
    <row r="29" spans="1:10" s="17" customFormat="1" ht="21" customHeight="1">
      <c r="E29" s="84"/>
      <c r="F29" s="4"/>
      <c r="G29" s="84"/>
      <c r="H29" s="84"/>
      <c r="I29" s="4"/>
      <c r="J29" s="84"/>
    </row>
    <row r="30" spans="1:10" s="17" customFormat="1" ht="21" customHeight="1">
      <c r="F30" s="266"/>
      <c r="I30" s="266"/>
      <c r="J30" s="85"/>
    </row>
    <row r="31" spans="1:10" ht="21" customHeight="1">
      <c r="F31" s="266"/>
      <c r="G31" s="85"/>
      <c r="I31" s="266"/>
      <c r="J31" s="85"/>
    </row>
    <row r="32" spans="1:10" ht="21" customHeight="1">
      <c r="F32" s="85"/>
      <c r="G32" s="87"/>
      <c r="I32" s="85"/>
      <c r="J32" s="87"/>
    </row>
    <row r="33" spans="1:10" ht="21" customHeight="1">
      <c r="F33" s="85"/>
      <c r="G33" s="87"/>
      <c r="I33" s="85"/>
      <c r="J33" s="87"/>
    </row>
    <row r="34" spans="1:10" ht="21" customHeight="1">
      <c r="F34" s="85"/>
      <c r="G34" s="87"/>
      <c r="I34" s="85"/>
      <c r="J34" s="87"/>
    </row>
    <row r="35" spans="1:10" ht="21" customHeight="1">
      <c r="F35" s="85"/>
      <c r="G35" s="87"/>
      <c r="I35" s="85"/>
      <c r="J35" s="87"/>
    </row>
    <row r="36" spans="1:10" ht="21" customHeight="1">
      <c r="F36" s="85"/>
      <c r="G36" s="87"/>
      <c r="I36" s="85"/>
      <c r="J36" s="87"/>
    </row>
    <row r="37" spans="1:10" ht="21" customHeight="1">
      <c r="F37" s="85"/>
      <c r="G37" s="87"/>
      <c r="I37" s="85"/>
      <c r="J37" s="87"/>
    </row>
    <row r="38" spans="1:10" ht="21" customHeight="1">
      <c r="F38" s="85"/>
      <c r="G38" s="87"/>
      <c r="I38" s="85"/>
      <c r="J38" s="87"/>
    </row>
    <row r="39" spans="1:10" ht="21" customHeight="1">
      <c r="F39" s="85"/>
      <c r="G39" s="85"/>
      <c r="I39" s="85"/>
      <c r="J39" s="85"/>
    </row>
    <row r="40" spans="1:10" ht="21" customHeight="1">
      <c r="F40" s="262"/>
      <c r="G40" s="262"/>
      <c r="I40" s="262"/>
      <c r="J40" s="262"/>
    </row>
    <row r="41" spans="1:10" ht="21" customHeight="1">
      <c r="F41" s="262"/>
      <c r="G41" s="262"/>
      <c r="I41" s="262"/>
      <c r="J41" s="262"/>
    </row>
    <row r="42" spans="1:10" ht="21" customHeight="1">
      <c r="A42" s="90"/>
      <c r="B42" s="91"/>
      <c r="C42" s="91"/>
      <c r="D42" s="92"/>
    </row>
    <row r="43" spans="1:10" ht="21" customHeight="1">
      <c r="A43" s="90"/>
      <c r="B43" s="91"/>
      <c r="C43" s="91"/>
      <c r="D43" s="92"/>
    </row>
  </sheetData>
  <mergeCells count="11">
    <mergeCell ref="F40:F41"/>
    <mergeCell ref="G40:G41"/>
    <mergeCell ref="I40:I41"/>
    <mergeCell ref="J40:J41"/>
    <mergeCell ref="A2:A4"/>
    <mergeCell ref="B2:J2"/>
    <mergeCell ref="B3:D3"/>
    <mergeCell ref="H3:J3"/>
    <mergeCell ref="I30:I31"/>
    <mergeCell ref="F30:F31"/>
    <mergeCell ref="E3:G3"/>
  </mergeCells>
  <phoneticPr fontId="2" type="noConversion"/>
  <printOptions horizontalCentered="1"/>
  <pageMargins left="0.70866141732283472" right="0.70866141732283472" top="0.51181102362204722" bottom="0.78740157480314965" header="0.31496062992125984" footer="0.9055118110236221"/>
  <pageSetup paperSize="8" scale="89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J42"/>
  <sheetViews>
    <sheetView showGridLines="0" view="pageBreakPreview" zoomScaleNormal="100" zoomScaleSheetLayoutView="100" workbookViewId="0">
      <selection activeCell="E4" sqref="E4"/>
    </sheetView>
  </sheetViews>
  <sheetFormatPr defaultColWidth="7.21875" defaultRowHeight="20.100000000000001" customHeight="1"/>
  <cols>
    <col min="1" max="4" width="7.21875" style="70" customWidth="1"/>
    <col min="5" max="5" width="7.21875" style="70"/>
    <col min="6" max="6" width="7.21875" style="70" customWidth="1"/>
    <col min="7" max="16384" width="7.21875" style="70"/>
  </cols>
  <sheetData>
    <row r="1" spans="1:10" ht="21" customHeight="1">
      <c r="A1" s="4" t="s">
        <v>253</v>
      </c>
      <c r="B1" s="69"/>
      <c r="C1" s="69"/>
      <c r="F1" s="69"/>
    </row>
    <row r="2" spans="1:10" ht="21" customHeight="1">
      <c r="A2" s="263" t="s">
        <v>3</v>
      </c>
      <c r="B2" s="264" t="s">
        <v>285</v>
      </c>
      <c r="C2" s="264"/>
      <c r="D2" s="264"/>
      <c r="E2" s="264"/>
      <c r="F2" s="264"/>
      <c r="G2" s="264"/>
      <c r="H2" s="264"/>
      <c r="I2" s="264"/>
      <c r="J2" s="264"/>
    </row>
    <row r="3" spans="1:10" s="73" customFormat="1" ht="21" customHeight="1">
      <c r="A3" s="263"/>
      <c r="B3" s="263" t="s">
        <v>39</v>
      </c>
      <c r="C3" s="263"/>
      <c r="D3" s="263"/>
      <c r="E3" s="265" t="s">
        <v>316</v>
      </c>
      <c r="F3" s="265"/>
      <c r="G3" s="265"/>
      <c r="H3" s="265" t="s">
        <v>38</v>
      </c>
      <c r="I3" s="265"/>
      <c r="J3" s="265"/>
    </row>
    <row r="4" spans="1:10" s="73" customFormat="1" ht="21" customHeight="1">
      <c r="A4" s="263"/>
      <c r="B4" s="71" t="s">
        <v>7</v>
      </c>
      <c r="C4" s="71" t="s">
        <v>8</v>
      </c>
      <c r="D4" s="71" t="s">
        <v>9</v>
      </c>
      <c r="E4" s="72" t="s">
        <v>7</v>
      </c>
      <c r="F4" s="72" t="s">
        <v>8</v>
      </c>
      <c r="G4" s="72" t="s">
        <v>9</v>
      </c>
      <c r="H4" s="72" t="s">
        <v>7</v>
      </c>
      <c r="I4" s="72" t="s">
        <v>8</v>
      </c>
      <c r="J4" s="72" t="s">
        <v>9</v>
      </c>
    </row>
    <row r="5" spans="1:10" s="73" customFormat="1" ht="21" customHeight="1">
      <c r="A5" s="74" t="s">
        <v>7</v>
      </c>
      <c r="B5" s="75">
        <f>SUM(B6:B26)</f>
        <v>2752591</v>
      </c>
      <c r="C5" s="75">
        <f t="shared" ref="C5:J5" si="0">SUM(C6:C26)</f>
        <v>1388885</v>
      </c>
      <c r="D5" s="75">
        <f t="shared" si="0"/>
        <v>1363706</v>
      </c>
      <c r="E5" s="75">
        <f t="shared" si="0"/>
        <v>2702826</v>
      </c>
      <c r="F5" s="75">
        <f t="shared" si="0"/>
        <v>1357306</v>
      </c>
      <c r="G5" s="75">
        <f t="shared" si="0"/>
        <v>1345520</v>
      </c>
      <c r="H5" s="75">
        <f t="shared" si="0"/>
        <v>49765</v>
      </c>
      <c r="I5" s="75">
        <f t="shared" si="0"/>
        <v>31579</v>
      </c>
      <c r="J5" s="75">
        <f t="shared" si="0"/>
        <v>18186</v>
      </c>
    </row>
    <row r="6" spans="1:10" s="30" customFormat="1" ht="21" customHeight="1">
      <c r="A6" s="76" t="s">
        <v>10</v>
      </c>
      <c r="B6" s="77">
        <f t="shared" ref="B6:B26" si="1">C6+D6</f>
        <v>113500</v>
      </c>
      <c r="C6" s="77">
        <f>F6+I6</f>
        <v>58608</v>
      </c>
      <c r="D6" s="77">
        <f>G6+J6</f>
        <v>54892</v>
      </c>
      <c r="E6" s="77">
        <f>F6+G6</f>
        <v>112990</v>
      </c>
      <c r="F6" s="77">
        <v>58370</v>
      </c>
      <c r="G6" s="77">
        <v>54620</v>
      </c>
      <c r="H6" s="77">
        <f>I6+J6</f>
        <v>510</v>
      </c>
      <c r="I6" s="77">
        <v>238</v>
      </c>
      <c r="J6" s="77">
        <v>272</v>
      </c>
    </row>
    <row r="7" spans="1:10" s="30" customFormat="1" ht="21" customHeight="1">
      <c r="A7" s="76" t="s">
        <v>11</v>
      </c>
      <c r="B7" s="77">
        <f t="shared" si="1"/>
        <v>110660</v>
      </c>
      <c r="C7" s="77">
        <f t="shared" ref="C7:D26" si="2">F7+I7</f>
        <v>57489</v>
      </c>
      <c r="D7" s="77">
        <f t="shared" si="2"/>
        <v>53171</v>
      </c>
      <c r="E7" s="77">
        <f t="shared" ref="E7:E26" si="3">F7+G7</f>
        <v>110404</v>
      </c>
      <c r="F7" s="77">
        <v>57370</v>
      </c>
      <c r="G7" s="77">
        <v>53034</v>
      </c>
      <c r="H7" s="77">
        <f t="shared" ref="H7:H26" si="4">I7+J7</f>
        <v>256</v>
      </c>
      <c r="I7" s="77">
        <v>119</v>
      </c>
      <c r="J7" s="77">
        <v>137</v>
      </c>
    </row>
    <row r="8" spans="1:10" s="30" customFormat="1" ht="21" customHeight="1">
      <c r="A8" s="76" t="s">
        <v>12</v>
      </c>
      <c r="B8" s="77">
        <f t="shared" si="1"/>
        <v>116955</v>
      </c>
      <c r="C8" s="77">
        <f t="shared" si="2"/>
        <v>61566</v>
      </c>
      <c r="D8" s="77">
        <f t="shared" si="2"/>
        <v>55389</v>
      </c>
      <c r="E8" s="77">
        <f t="shared" si="3"/>
        <v>116851</v>
      </c>
      <c r="F8" s="77">
        <v>61511</v>
      </c>
      <c r="G8" s="77">
        <v>55340</v>
      </c>
      <c r="H8" s="77">
        <f t="shared" si="4"/>
        <v>104</v>
      </c>
      <c r="I8" s="77">
        <v>55</v>
      </c>
      <c r="J8" s="77">
        <v>49</v>
      </c>
    </row>
    <row r="9" spans="1:10" s="30" customFormat="1" ht="21" customHeight="1">
      <c r="A9" s="76" t="s">
        <v>13</v>
      </c>
      <c r="B9" s="77">
        <f t="shared" si="1"/>
        <v>161346</v>
      </c>
      <c r="C9" s="77">
        <f t="shared" si="2"/>
        <v>85817</v>
      </c>
      <c r="D9" s="77">
        <f t="shared" si="2"/>
        <v>75529</v>
      </c>
      <c r="E9" s="77">
        <f t="shared" si="3"/>
        <v>160476</v>
      </c>
      <c r="F9" s="77">
        <v>85409</v>
      </c>
      <c r="G9" s="77">
        <v>75067</v>
      </c>
      <c r="H9" s="77">
        <f t="shared" si="4"/>
        <v>870</v>
      </c>
      <c r="I9" s="77">
        <v>408</v>
      </c>
      <c r="J9" s="77">
        <v>462</v>
      </c>
    </row>
    <row r="10" spans="1:10" s="30" customFormat="1" ht="21" customHeight="1">
      <c r="A10" s="76" t="s">
        <v>14</v>
      </c>
      <c r="B10" s="77">
        <f t="shared" si="1"/>
        <v>177398</v>
      </c>
      <c r="C10" s="77">
        <f t="shared" si="2"/>
        <v>98638</v>
      </c>
      <c r="D10" s="77">
        <f t="shared" si="2"/>
        <v>78760</v>
      </c>
      <c r="E10" s="77">
        <f t="shared" si="3"/>
        <v>169489</v>
      </c>
      <c r="F10" s="77">
        <v>93907</v>
      </c>
      <c r="G10" s="77">
        <v>75582</v>
      </c>
      <c r="H10" s="77">
        <f t="shared" si="4"/>
        <v>7909</v>
      </c>
      <c r="I10" s="77">
        <v>4731</v>
      </c>
      <c r="J10" s="77">
        <v>3178</v>
      </c>
    </row>
    <row r="11" spans="1:10" s="30" customFormat="1" ht="21" customHeight="1">
      <c r="A11" s="76" t="s">
        <v>15</v>
      </c>
      <c r="B11" s="77">
        <f t="shared" si="1"/>
        <v>154506</v>
      </c>
      <c r="C11" s="77">
        <f t="shared" si="2"/>
        <v>87380</v>
      </c>
      <c r="D11" s="77">
        <f t="shared" si="2"/>
        <v>67126</v>
      </c>
      <c r="E11" s="77">
        <f t="shared" si="3"/>
        <v>141894</v>
      </c>
      <c r="F11" s="77">
        <v>79063</v>
      </c>
      <c r="G11" s="77">
        <v>62831</v>
      </c>
      <c r="H11" s="77">
        <f t="shared" si="4"/>
        <v>12612</v>
      </c>
      <c r="I11" s="77">
        <v>8317</v>
      </c>
      <c r="J11" s="77">
        <v>4295</v>
      </c>
    </row>
    <row r="12" spans="1:10" s="30" customFormat="1" ht="21" customHeight="1">
      <c r="A12" s="76" t="s">
        <v>16</v>
      </c>
      <c r="B12" s="77">
        <f t="shared" si="1"/>
        <v>178217</v>
      </c>
      <c r="C12" s="77">
        <f t="shared" si="2"/>
        <v>95693</v>
      </c>
      <c r="D12" s="77">
        <f t="shared" si="2"/>
        <v>82524</v>
      </c>
      <c r="E12" s="77">
        <f t="shared" si="3"/>
        <v>168433</v>
      </c>
      <c r="F12" s="77">
        <v>88692</v>
      </c>
      <c r="G12" s="77">
        <v>79741</v>
      </c>
      <c r="H12" s="77">
        <f t="shared" si="4"/>
        <v>9784</v>
      </c>
      <c r="I12" s="77">
        <v>7001</v>
      </c>
      <c r="J12" s="77">
        <v>2783</v>
      </c>
    </row>
    <row r="13" spans="1:10" s="30" customFormat="1" ht="21" customHeight="1">
      <c r="A13" s="76" t="s">
        <v>17</v>
      </c>
      <c r="B13" s="77">
        <f t="shared" si="1"/>
        <v>185134</v>
      </c>
      <c r="C13" s="77">
        <f t="shared" si="2"/>
        <v>98272</v>
      </c>
      <c r="D13" s="77">
        <f t="shared" si="2"/>
        <v>86862</v>
      </c>
      <c r="E13" s="77">
        <f t="shared" si="3"/>
        <v>179124</v>
      </c>
      <c r="F13" s="77">
        <v>93862</v>
      </c>
      <c r="G13" s="77">
        <v>85262</v>
      </c>
      <c r="H13" s="77">
        <f t="shared" si="4"/>
        <v>6010</v>
      </c>
      <c r="I13" s="77">
        <v>4410</v>
      </c>
      <c r="J13" s="77">
        <v>1600</v>
      </c>
    </row>
    <row r="14" spans="1:10" s="30" customFormat="1" ht="21" customHeight="1">
      <c r="A14" s="76" t="s">
        <v>18</v>
      </c>
      <c r="B14" s="77">
        <f t="shared" si="1"/>
        <v>209807</v>
      </c>
      <c r="C14" s="77">
        <f t="shared" si="2"/>
        <v>110279</v>
      </c>
      <c r="D14" s="77">
        <f t="shared" si="2"/>
        <v>99528</v>
      </c>
      <c r="E14" s="77">
        <f t="shared" si="3"/>
        <v>206070</v>
      </c>
      <c r="F14" s="77">
        <v>107764</v>
      </c>
      <c r="G14" s="77">
        <v>98306</v>
      </c>
      <c r="H14" s="77">
        <f t="shared" si="4"/>
        <v>3737</v>
      </c>
      <c r="I14" s="77">
        <v>2515</v>
      </c>
      <c r="J14" s="77">
        <v>1222</v>
      </c>
    </row>
    <row r="15" spans="1:10" s="30" customFormat="1" ht="21" customHeight="1">
      <c r="A15" s="76" t="s">
        <v>19</v>
      </c>
      <c r="B15" s="77">
        <f t="shared" si="1"/>
        <v>225148</v>
      </c>
      <c r="C15" s="77">
        <f t="shared" si="2"/>
        <v>117803</v>
      </c>
      <c r="D15" s="77">
        <f t="shared" si="2"/>
        <v>107345</v>
      </c>
      <c r="E15" s="77">
        <f t="shared" si="3"/>
        <v>222443</v>
      </c>
      <c r="F15" s="77">
        <v>116402</v>
      </c>
      <c r="G15" s="77">
        <v>106041</v>
      </c>
      <c r="H15" s="77">
        <f t="shared" si="4"/>
        <v>2705</v>
      </c>
      <c r="I15" s="77">
        <v>1401</v>
      </c>
      <c r="J15" s="77">
        <v>1304</v>
      </c>
    </row>
    <row r="16" spans="1:10" s="30" customFormat="1" ht="21" customHeight="1">
      <c r="A16" s="76" t="s">
        <v>20</v>
      </c>
      <c r="B16" s="77">
        <f t="shared" si="1"/>
        <v>231056</v>
      </c>
      <c r="C16" s="77">
        <f t="shared" si="2"/>
        <v>119159</v>
      </c>
      <c r="D16" s="77">
        <f t="shared" si="2"/>
        <v>111897</v>
      </c>
      <c r="E16" s="77">
        <f t="shared" si="3"/>
        <v>228788</v>
      </c>
      <c r="F16" s="77">
        <v>118143</v>
      </c>
      <c r="G16" s="77">
        <v>110645</v>
      </c>
      <c r="H16" s="77">
        <f t="shared" si="4"/>
        <v>2268</v>
      </c>
      <c r="I16" s="77">
        <v>1016</v>
      </c>
      <c r="J16" s="77">
        <v>1252</v>
      </c>
    </row>
    <row r="17" spans="1:10" s="30" customFormat="1" ht="21" customHeight="1">
      <c r="A17" s="76" t="s">
        <v>21</v>
      </c>
      <c r="B17" s="77">
        <f t="shared" si="1"/>
        <v>229801</v>
      </c>
      <c r="C17" s="77">
        <f t="shared" si="2"/>
        <v>115960</v>
      </c>
      <c r="D17" s="77">
        <f t="shared" si="2"/>
        <v>113841</v>
      </c>
      <c r="E17" s="77">
        <f t="shared" si="3"/>
        <v>227993</v>
      </c>
      <c r="F17" s="77">
        <v>115157</v>
      </c>
      <c r="G17" s="77">
        <v>112836</v>
      </c>
      <c r="H17" s="77">
        <f t="shared" si="4"/>
        <v>1808</v>
      </c>
      <c r="I17" s="77">
        <v>803</v>
      </c>
      <c r="J17" s="77">
        <v>1005</v>
      </c>
    </row>
    <row r="18" spans="1:10" s="30" customFormat="1" ht="21" customHeight="1">
      <c r="A18" s="76" t="s">
        <v>22</v>
      </c>
      <c r="B18" s="77">
        <f t="shared" si="1"/>
        <v>179023</v>
      </c>
      <c r="C18" s="77">
        <f t="shared" si="2"/>
        <v>87605</v>
      </c>
      <c r="D18" s="77">
        <f t="shared" si="2"/>
        <v>91418</v>
      </c>
      <c r="E18" s="77">
        <f t="shared" si="3"/>
        <v>178237</v>
      </c>
      <c r="F18" s="77">
        <v>87224</v>
      </c>
      <c r="G18" s="77">
        <v>91013</v>
      </c>
      <c r="H18" s="77">
        <f t="shared" si="4"/>
        <v>786</v>
      </c>
      <c r="I18" s="77">
        <v>381</v>
      </c>
      <c r="J18" s="77">
        <v>405</v>
      </c>
    </row>
    <row r="19" spans="1:10" s="30" customFormat="1" ht="21" customHeight="1">
      <c r="A19" s="76" t="s">
        <v>23</v>
      </c>
      <c r="B19" s="77">
        <f t="shared" si="1"/>
        <v>136833</v>
      </c>
      <c r="C19" s="77">
        <f t="shared" si="2"/>
        <v>66732</v>
      </c>
      <c r="D19" s="77">
        <f t="shared" si="2"/>
        <v>70101</v>
      </c>
      <c r="E19" s="77">
        <f t="shared" si="3"/>
        <v>136584</v>
      </c>
      <c r="F19" s="77">
        <v>66615</v>
      </c>
      <c r="G19" s="77">
        <v>69969</v>
      </c>
      <c r="H19" s="77">
        <f t="shared" si="4"/>
        <v>249</v>
      </c>
      <c r="I19" s="77">
        <v>117</v>
      </c>
      <c r="J19" s="77">
        <v>132</v>
      </c>
    </row>
    <row r="20" spans="1:10" s="30" customFormat="1" ht="21" customHeight="1">
      <c r="A20" s="76" t="s">
        <v>24</v>
      </c>
      <c r="B20" s="77">
        <f t="shared" si="1"/>
        <v>122127</v>
      </c>
      <c r="C20" s="77">
        <f t="shared" si="2"/>
        <v>52308</v>
      </c>
      <c r="D20" s="77">
        <f t="shared" si="2"/>
        <v>69819</v>
      </c>
      <c r="E20" s="77">
        <f t="shared" si="3"/>
        <v>122051</v>
      </c>
      <c r="F20" s="77">
        <v>52270</v>
      </c>
      <c r="G20" s="77">
        <v>69781</v>
      </c>
      <c r="H20" s="77">
        <f t="shared" si="4"/>
        <v>76</v>
      </c>
      <c r="I20" s="77">
        <v>38</v>
      </c>
      <c r="J20" s="77">
        <v>38</v>
      </c>
    </row>
    <row r="21" spans="1:10" s="30" customFormat="1" ht="21" customHeight="1">
      <c r="A21" s="76" t="s">
        <v>25</v>
      </c>
      <c r="B21" s="77">
        <f t="shared" si="1"/>
        <v>107748</v>
      </c>
      <c r="C21" s="77">
        <f t="shared" si="2"/>
        <v>41638</v>
      </c>
      <c r="D21" s="77">
        <f t="shared" si="2"/>
        <v>66110</v>
      </c>
      <c r="E21" s="77">
        <f t="shared" si="3"/>
        <v>107712</v>
      </c>
      <c r="F21" s="77">
        <v>41626</v>
      </c>
      <c r="G21" s="77">
        <v>66086</v>
      </c>
      <c r="H21" s="77">
        <f t="shared" si="4"/>
        <v>36</v>
      </c>
      <c r="I21" s="77">
        <v>12</v>
      </c>
      <c r="J21" s="77">
        <v>24</v>
      </c>
    </row>
    <row r="22" spans="1:10" s="30" customFormat="1" ht="21" customHeight="1">
      <c r="A22" s="76" t="s">
        <v>26</v>
      </c>
      <c r="B22" s="77">
        <f t="shared" si="1"/>
        <v>69169</v>
      </c>
      <c r="C22" s="77">
        <f t="shared" si="2"/>
        <v>23014</v>
      </c>
      <c r="D22" s="77">
        <f t="shared" si="2"/>
        <v>46155</v>
      </c>
      <c r="E22" s="77">
        <f t="shared" si="3"/>
        <v>69146</v>
      </c>
      <c r="F22" s="77">
        <v>23002</v>
      </c>
      <c r="G22" s="77">
        <v>46144</v>
      </c>
      <c r="H22" s="77">
        <f t="shared" si="4"/>
        <v>23</v>
      </c>
      <c r="I22" s="77">
        <v>12</v>
      </c>
      <c r="J22" s="77">
        <v>11</v>
      </c>
    </row>
    <row r="23" spans="1:10" s="30" customFormat="1" ht="21" customHeight="1">
      <c r="A23" s="76" t="s">
        <v>40</v>
      </c>
      <c r="B23" s="77">
        <f>C23+D23</f>
        <v>30763</v>
      </c>
      <c r="C23" s="77">
        <f t="shared" si="2"/>
        <v>8039</v>
      </c>
      <c r="D23" s="77">
        <f t="shared" si="2"/>
        <v>22724</v>
      </c>
      <c r="E23" s="77">
        <f>F23+G23</f>
        <v>30749</v>
      </c>
      <c r="F23" s="77">
        <v>8034</v>
      </c>
      <c r="G23" s="77">
        <v>22715</v>
      </c>
      <c r="H23" s="77">
        <f t="shared" si="4"/>
        <v>14</v>
      </c>
      <c r="I23" s="77">
        <v>5</v>
      </c>
      <c r="J23" s="77">
        <v>9</v>
      </c>
    </row>
    <row r="24" spans="1:10" s="30" customFormat="1" ht="21" customHeight="1">
      <c r="A24" s="76" t="s">
        <v>41</v>
      </c>
      <c r="B24" s="77">
        <f>C24+D24</f>
        <v>10404</v>
      </c>
      <c r="C24" s="77">
        <f t="shared" si="2"/>
        <v>2310</v>
      </c>
      <c r="D24" s="77">
        <f t="shared" si="2"/>
        <v>8094</v>
      </c>
      <c r="E24" s="77">
        <f>F24+G24</f>
        <v>10399</v>
      </c>
      <c r="F24" s="77">
        <v>2310</v>
      </c>
      <c r="G24" s="77">
        <v>8089</v>
      </c>
      <c r="H24" s="77">
        <f t="shared" si="4"/>
        <v>5</v>
      </c>
      <c r="I24" s="77">
        <v>0</v>
      </c>
      <c r="J24" s="77">
        <v>5</v>
      </c>
    </row>
    <row r="25" spans="1:10" s="30" customFormat="1" ht="21" customHeight="1">
      <c r="A25" s="76" t="s">
        <v>42</v>
      </c>
      <c r="B25" s="77">
        <f>C25+D25</f>
        <v>2262</v>
      </c>
      <c r="C25" s="77">
        <f t="shared" si="2"/>
        <v>427</v>
      </c>
      <c r="D25" s="77">
        <f t="shared" si="2"/>
        <v>1835</v>
      </c>
      <c r="E25" s="77">
        <f>F25+G25</f>
        <v>2259</v>
      </c>
      <c r="F25" s="77">
        <v>427</v>
      </c>
      <c r="G25" s="77">
        <v>1832</v>
      </c>
      <c r="H25" s="77">
        <f t="shared" si="4"/>
        <v>3</v>
      </c>
      <c r="I25" s="77">
        <v>0</v>
      </c>
      <c r="J25" s="77">
        <v>3</v>
      </c>
    </row>
    <row r="26" spans="1:10" s="30" customFormat="1" ht="21" customHeight="1">
      <c r="A26" s="76" t="s">
        <v>43</v>
      </c>
      <c r="B26" s="77">
        <f t="shared" si="1"/>
        <v>734</v>
      </c>
      <c r="C26" s="77">
        <f t="shared" si="2"/>
        <v>148</v>
      </c>
      <c r="D26" s="77">
        <f t="shared" si="2"/>
        <v>586</v>
      </c>
      <c r="E26" s="77">
        <f t="shared" si="3"/>
        <v>734</v>
      </c>
      <c r="F26" s="77">
        <v>148</v>
      </c>
      <c r="G26" s="77">
        <v>586</v>
      </c>
      <c r="H26" s="77">
        <f t="shared" si="4"/>
        <v>0</v>
      </c>
      <c r="I26" s="77">
        <v>0</v>
      </c>
      <c r="J26" s="77">
        <v>0</v>
      </c>
    </row>
    <row r="27" spans="1:10" s="30" customFormat="1" ht="21" customHeight="1">
      <c r="A27" s="78"/>
      <c r="B27" s="79"/>
      <c r="C27" s="80"/>
      <c r="D27" s="81"/>
      <c r="E27" s="78"/>
      <c r="F27" s="82"/>
      <c r="G27" s="78"/>
      <c r="H27" s="78"/>
      <c r="I27" s="78"/>
      <c r="J27" s="83"/>
    </row>
    <row r="28" spans="1:10" s="17" customFormat="1" ht="21" customHeight="1">
      <c r="E28" s="84"/>
      <c r="F28" s="4"/>
      <c r="G28" s="84"/>
      <c r="H28" s="84"/>
      <c r="I28" s="84"/>
      <c r="J28" s="84"/>
    </row>
    <row r="29" spans="1:10" s="17" customFormat="1" ht="21" customHeight="1">
      <c r="F29" s="266"/>
      <c r="G29" s="266"/>
      <c r="H29" s="266"/>
      <c r="I29" s="266"/>
      <c r="J29" s="268"/>
    </row>
    <row r="30" spans="1:10" ht="21" customHeight="1">
      <c r="F30" s="266"/>
      <c r="G30" s="85"/>
      <c r="H30" s="266"/>
      <c r="I30" s="266"/>
      <c r="J30" s="86"/>
    </row>
    <row r="31" spans="1:10" ht="21" customHeight="1">
      <c r="F31" s="85"/>
      <c r="G31" s="87"/>
      <c r="H31" s="267"/>
      <c r="I31" s="267"/>
      <c r="J31" s="88"/>
    </row>
    <row r="32" spans="1:10" ht="21" customHeight="1">
      <c r="F32" s="85"/>
      <c r="G32" s="87"/>
      <c r="H32" s="267"/>
      <c r="I32" s="267"/>
      <c r="J32" s="88"/>
    </row>
    <row r="33" spans="1:10" ht="21" customHeight="1">
      <c r="F33" s="85"/>
      <c r="G33" s="87"/>
      <c r="H33" s="267"/>
      <c r="I33" s="267"/>
      <c r="J33" s="88"/>
    </row>
    <row r="34" spans="1:10" ht="21" customHeight="1">
      <c r="F34" s="85"/>
      <c r="G34" s="87"/>
      <c r="H34" s="267"/>
      <c r="I34" s="267"/>
      <c r="J34" s="88"/>
    </row>
    <row r="35" spans="1:10" ht="21" customHeight="1">
      <c r="F35" s="85"/>
      <c r="G35" s="87"/>
      <c r="H35" s="267"/>
      <c r="I35" s="267"/>
      <c r="J35" s="88"/>
    </row>
    <row r="36" spans="1:10" ht="21" customHeight="1">
      <c r="F36" s="85"/>
      <c r="G36" s="87"/>
      <c r="H36" s="267"/>
      <c r="I36" s="267"/>
      <c r="J36" s="88"/>
    </row>
    <row r="37" spans="1:10" ht="21" customHeight="1">
      <c r="F37" s="85"/>
      <c r="G37" s="87"/>
      <c r="H37" s="267"/>
      <c r="I37" s="267"/>
      <c r="J37" s="88"/>
    </row>
    <row r="38" spans="1:10" ht="21" customHeight="1">
      <c r="F38" s="85"/>
      <c r="G38" s="85"/>
      <c r="H38" s="267"/>
      <c r="I38" s="267"/>
      <c r="J38" s="88"/>
    </row>
    <row r="39" spans="1:10" ht="21" customHeight="1">
      <c r="F39" s="262"/>
      <c r="G39" s="262"/>
      <c r="H39" s="262"/>
      <c r="I39" s="262"/>
      <c r="J39" s="89"/>
    </row>
    <row r="40" spans="1:10" ht="21" customHeight="1">
      <c r="F40" s="262"/>
      <c r="G40" s="262"/>
      <c r="H40" s="262"/>
      <c r="I40" s="262"/>
      <c r="J40" s="89"/>
    </row>
    <row r="41" spans="1:10" ht="21" customHeight="1">
      <c r="A41" s="90"/>
      <c r="B41" s="91"/>
      <c r="C41" s="91"/>
      <c r="D41" s="92"/>
    </row>
    <row r="42" spans="1:10" ht="21" customHeight="1">
      <c r="A42" s="90"/>
      <c r="B42" s="91"/>
      <c r="C42" s="91"/>
      <c r="D42" s="92"/>
    </row>
  </sheetData>
  <mergeCells count="20">
    <mergeCell ref="H36:I36"/>
    <mergeCell ref="A2:A4"/>
    <mergeCell ref="B2:J2"/>
    <mergeCell ref="B3:D3"/>
    <mergeCell ref="E3:G3"/>
    <mergeCell ref="H3:J3"/>
    <mergeCell ref="F29:F30"/>
    <mergeCell ref="G29:J29"/>
    <mergeCell ref="H30:I30"/>
    <mergeCell ref="H31:I31"/>
    <mergeCell ref="H32:I32"/>
    <mergeCell ref="H33:I33"/>
    <mergeCell ref="H34:I34"/>
    <mergeCell ref="H35:I35"/>
    <mergeCell ref="H37:I37"/>
    <mergeCell ref="H38:I38"/>
    <mergeCell ref="F39:F40"/>
    <mergeCell ref="G39:G40"/>
    <mergeCell ref="H39:I39"/>
    <mergeCell ref="H40:I40"/>
  </mergeCells>
  <phoneticPr fontId="2" type="noConversion"/>
  <printOptions horizontalCentered="1"/>
  <pageMargins left="0.70866141732283472" right="0.70866141732283472" top="0.51181102362204722" bottom="0.78740157480314965" header="0.31496062992125984" footer="0.9055118110236221"/>
  <pageSetup paperSize="8" scale="89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J42"/>
  <sheetViews>
    <sheetView showGridLines="0" view="pageBreakPreview" zoomScaleNormal="100" zoomScaleSheetLayoutView="100" workbookViewId="0">
      <selection activeCell="U26" sqref="U26"/>
    </sheetView>
  </sheetViews>
  <sheetFormatPr defaultColWidth="7.21875" defaultRowHeight="20.100000000000001" customHeight="1"/>
  <cols>
    <col min="1" max="4" width="7.21875" style="70" customWidth="1"/>
    <col min="5" max="5" width="7.21875" style="70"/>
    <col min="6" max="6" width="7.21875" style="70" customWidth="1"/>
    <col min="7" max="16384" width="7.21875" style="70"/>
  </cols>
  <sheetData>
    <row r="1" spans="1:10" ht="21" customHeight="1">
      <c r="A1" s="68" t="s">
        <v>37</v>
      </c>
      <c r="B1" s="69"/>
      <c r="C1" s="69"/>
      <c r="F1" s="69"/>
    </row>
    <row r="2" spans="1:10" ht="21" customHeight="1">
      <c r="A2" s="263" t="s">
        <v>3</v>
      </c>
      <c r="B2" s="264" t="s">
        <v>285</v>
      </c>
      <c r="C2" s="264"/>
      <c r="D2" s="264"/>
      <c r="E2" s="264"/>
      <c r="F2" s="264"/>
      <c r="G2" s="264"/>
      <c r="H2" s="264"/>
      <c r="I2" s="264"/>
      <c r="J2" s="264"/>
    </row>
    <row r="3" spans="1:10" s="73" customFormat="1" ht="21" customHeight="1">
      <c r="A3" s="263"/>
      <c r="B3" s="263" t="s">
        <v>39</v>
      </c>
      <c r="C3" s="263"/>
      <c r="D3" s="263"/>
      <c r="E3" s="265" t="s">
        <v>316</v>
      </c>
      <c r="F3" s="265"/>
      <c r="G3" s="265"/>
      <c r="H3" s="265" t="s">
        <v>38</v>
      </c>
      <c r="I3" s="265"/>
      <c r="J3" s="265"/>
    </row>
    <row r="4" spans="1:10" s="73" customFormat="1" ht="21" customHeight="1">
      <c r="A4" s="263"/>
      <c r="B4" s="71" t="s">
        <v>7</v>
      </c>
      <c r="C4" s="71" t="s">
        <v>8</v>
      </c>
      <c r="D4" s="71" t="s">
        <v>9</v>
      </c>
      <c r="E4" s="72" t="s">
        <v>7</v>
      </c>
      <c r="F4" s="72" t="s">
        <v>8</v>
      </c>
      <c r="G4" s="72" t="s">
        <v>9</v>
      </c>
      <c r="H4" s="72" t="s">
        <v>7</v>
      </c>
      <c r="I4" s="72" t="s">
        <v>8</v>
      </c>
      <c r="J4" s="72" t="s">
        <v>9</v>
      </c>
    </row>
    <row r="5" spans="1:10" s="73" customFormat="1" ht="21" customHeight="1">
      <c r="A5" s="74" t="s">
        <v>7</v>
      </c>
      <c r="B5" s="75">
        <f>SUM(B6:B26)</f>
        <v>141987</v>
      </c>
      <c r="C5" s="75">
        <f t="shared" ref="C5:J5" si="0">SUM(C6:C26)</f>
        <v>71074</v>
      </c>
      <c r="D5" s="75">
        <f t="shared" si="0"/>
        <v>70913</v>
      </c>
      <c r="E5" s="75">
        <f t="shared" si="0"/>
        <v>140132</v>
      </c>
      <c r="F5" s="75">
        <f t="shared" si="0"/>
        <v>70004</v>
      </c>
      <c r="G5" s="75">
        <f t="shared" si="0"/>
        <v>70128</v>
      </c>
      <c r="H5" s="75">
        <f t="shared" si="0"/>
        <v>1855</v>
      </c>
      <c r="I5" s="75">
        <f t="shared" si="0"/>
        <v>1070</v>
      </c>
      <c r="J5" s="75">
        <f t="shared" si="0"/>
        <v>785</v>
      </c>
    </row>
    <row r="6" spans="1:10" s="30" customFormat="1" ht="21" customHeight="1">
      <c r="A6" s="76" t="s">
        <v>10</v>
      </c>
      <c r="B6" s="77">
        <f t="shared" ref="B6:B26" si="1">C6+D6</f>
        <v>5736</v>
      </c>
      <c r="C6" s="77">
        <f>F6+I6</f>
        <v>2958</v>
      </c>
      <c r="D6" s="77">
        <f>G6+J6</f>
        <v>2778</v>
      </c>
      <c r="E6" s="77">
        <f>F6+G6</f>
        <v>5726</v>
      </c>
      <c r="F6" s="77">
        <v>2953</v>
      </c>
      <c r="G6" s="77">
        <v>2773</v>
      </c>
      <c r="H6" s="77">
        <f>I6+J6</f>
        <v>10</v>
      </c>
      <c r="I6" s="77">
        <v>5</v>
      </c>
      <c r="J6" s="77">
        <v>5</v>
      </c>
    </row>
    <row r="7" spans="1:10" s="30" customFormat="1" ht="21" customHeight="1">
      <c r="A7" s="76" t="s">
        <v>11</v>
      </c>
      <c r="B7" s="77">
        <f t="shared" si="1"/>
        <v>5447</v>
      </c>
      <c r="C7" s="77">
        <f t="shared" ref="C7:C26" si="2">F7+I7</f>
        <v>2868</v>
      </c>
      <c r="D7" s="77">
        <f t="shared" ref="D7:D26" si="3">G7+J7</f>
        <v>2579</v>
      </c>
      <c r="E7" s="77">
        <f t="shared" ref="E7:E26" si="4">F7+G7</f>
        <v>5442</v>
      </c>
      <c r="F7" s="77">
        <v>2868</v>
      </c>
      <c r="G7" s="77">
        <v>2574</v>
      </c>
      <c r="H7" s="77">
        <f t="shared" ref="H7:H26" si="5">I7+J7</f>
        <v>5</v>
      </c>
      <c r="I7" s="77">
        <v>0</v>
      </c>
      <c r="J7" s="77">
        <v>5</v>
      </c>
    </row>
    <row r="8" spans="1:10" s="30" customFormat="1" ht="21" customHeight="1">
      <c r="A8" s="76" t="s">
        <v>12</v>
      </c>
      <c r="B8" s="77">
        <f t="shared" si="1"/>
        <v>5624</v>
      </c>
      <c r="C8" s="77">
        <f t="shared" si="2"/>
        <v>2912</v>
      </c>
      <c r="D8" s="77">
        <f t="shared" si="3"/>
        <v>2712</v>
      </c>
      <c r="E8" s="77">
        <f t="shared" si="4"/>
        <v>5621</v>
      </c>
      <c r="F8" s="77">
        <v>2911</v>
      </c>
      <c r="G8" s="77">
        <v>2710</v>
      </c>
      <c r="H8" s="77">
        <f t="shared" si="5"/>
        <v>3</v>
      </c>
      <c r="I8" s="77">
        <v>1</v>
      </c>
      <c r="J8" s="77">
        <v>2</v>
      </c>
    </row>
    <row r="9" spans="1:10" s="30" customFormat="1" ht="21" customHeight="1">
      <c r="A9" s="76" t="s">
        <v>13</v>
      </c>
      <c r="B9" s="77">
        <f t="shared" si="1"/>
        <v>8275</v>
      </c>
      <c r="C9" s="77">
        <f t="shared" si="2"/>
        <v>4409</v>
      </c>
      <c r="D9" s="77">
        <f t="shared" si="3"/>
        <v>3866</v>
      </c>
      <c r="E9" s="77">
        <f t="shared" si="4"/>
        <v>8238</v>
      </c>
      <c r="F9" s="77">
        <v>4395</v>
      </c>
      <c r="G9" s="77">
        <v>3843</v>
      </c>
      <c r="H9" s="77">
        <f t="shared" si="5"/>
        <v>37</v>
      </c>
      <c r="I9" s="77">
        <v>14</v>
      </c>
      <c r="J9" s="77">
        <v>23</v>
      </c>
    </row>
    <row r="10" spans="1:10" s="30" customFormat="1" ht="21" customHeight="1">
      <c r="A10" s="76" t="s">
        <v>14</v>
      </c>
      <c r="B10" s="77">
        <f t="shared" si="1"/>
        <v>9150</v>
      </c>
      <c r="C10" s="77">
        <f t="shared" si="2"/>
        <v>5071</v>
      </c>
      <c r="D10" s="77">
        <f t="shared" si="3"/>
        <v>4079</v>
      </c>
      <c r="E10" s="77">
        <f t="shared" si="4"/>
        <v>8782</v>
      </c>
      <c r="F10" s="77">
        <v>4881</v>
      </c>
      <c r="G10" s="77">
        <v>3901</v>
      </c>
      <c r="H10" s="77">
        <f t="shared" si="5"/>
        <v>368</v>
      </c>
      <c r="I10" s="77">
        <v>190</v>
      </c>
      <c r="J10" s="77">
        <v>178</v>
      </c>
    </row>
    <row r="11" spans="1:10" s="30" customFormat="1" ht="21" customHeight="1">
      <c r="A11" s="76" t="s">
        <v>15</v>
      </c>
      <c r="B11" s="77">
        <f t="shared" si="1"/>
        <v>7521</v>
      </c>
      <c r="C11" s="77">
        <f t="shared" si="2"/>
        <v>4229</v>
      </c>
      <c r="D11" s="77">
        <f t="shared" si="3"/>
        <v>3292</v>
      </c>
      <c r="E11" s="77">
        <f t="shared" si="4"/>
        <v>7004</v>
      </c>
      <c r="F11" s="77">
        <v>3912</v>
      </c>
      <c r="G11" s="77">
        <v>3092</v>
      </c>
      <c r="H11" s="77">
        <f t="shared" si="5"/>
        <v>517</v>
      </c>
      <c r="I11" s="77">
        <v>317</v>
      </c>
      <c r="J11" s="77">
        <v>200</v>
      </c>
    </row>
    <row r="12" spans="1:10" s="30" customFormat="1" ht="21" customHeight="1">
      <c r="A12" s="76" t="s">
        <v>16</v>
      </c>
      <c r="B12" s="77">
        <f t="shared" si="1"/>
        <v>8639</v>
      </c>
      <c r="C12" s="77">
        <f t="shared" si="2"/>
        <v>4567</v>
      </c>
      <c r="D12" s="77">
        <f t="shared" si="3"/>
        <v>4072</v>
      </c>
      <c r="E12" s="77">
        <f t="shared" si="4"/>
        <v>8319</v>
      </c>
      <c r="F12" s="77">
        <v>4352</v>
      </c>
      <c r="G12" s="77">
        <v>3967</v>
      </c>
      <c r="H12" s="77">
        <f t="shared" si="5"/>
        <v>320</v>
      </c>
      <c r="I12" s="77">
        <v>215</v>
      </c>
      <c r="J12" s="77">
        <v>105</v>
      </c>
    </row>
    <row r="13" spans="1:10" s="30" customFormat="1" ht="21" customHeight="1">
      <c r="A13" s="76" t="s">
        <v>17</v>
      </c>
      <c r="B13" s="77">
        <f t="shared" si="1"/>
        <v>8937</v>
      </c>
      <c r="C13" s="77">
        <f t="shared" si="2"/>
        <v>4814</v>
      </c>
      <c r="D13" s="77">
        <f t="shared" si="3"/>
        <v>4123</v>
      </c>
      <c r="E13" s="77">
        <f t="shared" si="4"/>
        <v>8772</v>
      </c>
      <c r="F13" s="77">
        <v>4707</v>
      </c>
      <c r="G13" s="77">
        <v>4065</v>
      </c>
      <c r="H13" s="77">
        <f t="shared" si="5"/>
        <v>165</v>
      </c>
      <c r="I13" s="77">
        <v>107</v>
      </c>
      <c r="J13" s="77">
        <v>58</v>
      </c>
    </row>
    <row r="14" spans="1:10" s="30" customFormat="1" ht="21" customHeight="1">
      <c r="A14" s="76" t="s">
        <v>18</v>
      </c>
      <c r="B14" s="77">
        <f t="shared" si="1"/>
        <v>9947</v>
      </c>
      <c r="C14" s="77">
        <f t="shared" si="2"/>
        <v>5289</v>
      </c>
      <c r="D14" s="77">
        <f t="shared" si="3"/>
        <v>4658</v>
      </c>
      <c r="E14" s="77">
        <f t="shared" si="4"/>
        <v>9845</v>
      </c>
      <c r="F14" s="77">
        <v>5217</v>
      </c>
      <c r="G14" s="77">
        <v>4628</v>
      </c>
      <c r="H14" s="77">
        <f t="shared" si="5"/>
        <v>102</v>
      </c>
      <c r="I14" s="77">
        <v>72</v>
      </c>
      <c r="J14" s="77">
        <v>30</v>
      </c>
    </row>
    <row r="15" spans="1:10" s="30" customFormat="1" ht="21" customHeight="1">
      <c r="A15" s="76" t="s">
        <v>19</v>
      </c>
      <c r="B15" s="77">
        <f t="shared" si="1"/>
        <v>11364</v>
      </c>
      <c r="C15" s="77">
        <f t="shared" si="2"/>
        <v>5968</v>
      </c>
      <c r="D15" s="77">
        <f t="shared" si="3"/>
        <v>5396</v>
      </c>
      <c r="E15" s="77">
        <f t="shared" si="4"/>
        <v>11274</v>
      </c>
      <c r="F15" s="77">
        <v>5923</v>
      </c>
      <c r="G15" s="77">
        <v>5351</v>
      </c>
      <c r="H15" s="77">
        <f t="shared" si="5"/>
        <v>90</v>
      </c>
      <c r="I15" s="77">
        <v>45</v>
      </c>
      <c r="J15" s="77">
        <v>45</v>
      </c>
    </row>
    <row r="16" spans="1:10" s="30" customFormat="1" ht="21" customHeight="1">
      <c r="A16" s="76" t="s">
        <v>20</v>
      </c>
      <c r="B16" s="77">
        <f t="shared" si="1"/>
        <v>11813</v>
      </c>
      <c r="C16" s="77">
        <f t="shared" si="2"/>
        <v>6209</v>
      </c>
      <c r="D16" s="77">
        <f t="shared" si="3"/>
        <v>5604</v>
      </c>
      <c r="E16" s="77">
        <f t="shared" si="4"/>
        <v>11702</v>
      </c>
      <c r="F16" s="77">
        <v>6164</v>
      </c>
      <c r="G16" s="77">
        <v>5538</v>
      </c>
      <c r="H16" s="77">
        <f t="shared" si="5"/>
        <v>111</v>
      </c>
      <c r="I16" s="77">
        <v>45</v>
      </c>
      <c r="J16" s="77">
        <v>66</v>
      </c>
    </row>
    <row r="17" spans="1:10" s="30" customFormat="1" ht="21" customHeight="1">
      <c r="A17" s="76" t="s">
        <v>21</v>
      </c>
      <c r="B17" s="77">
        <f t="shared" si="1"/>
        <v>11972</v>
      </c>
      <c r="C17" s="77">
        <f t="shared" si="2"/>
        <v>6025</v>
      </c>
      <c r="D17" s="77">
        <f t="shared" si="3"/>
        <v>5947</v>
      </c>
      <c r="E17" s="77">
        <f t="shared" si="4"/>
        <v>11890</v>
      </c>
      <c r="F17" s="77">
        <v>5985</v>
      </c>
      <c r="G17" s="77">
        <v>5905</v>
      </c>
      <c r="H17" s="77">
        <f t="shared" si="5"/>
        <v>82</v>
      </c>
      <c r="I17" s="77">
        <v>40</v>
      </c>
      <c r="J17" s="77">
        <v>42</v>
      </c>
    </row>
    <row r="18" spans="1:10" s="30" customFormat="1" ht="21" customHeight="1">
      <c r="A18" s="76" t="s">
        <v>22</v>
      </c>
      <c r="B18" s="77">
        <f t="shared" si="1"/>
        <v>9706</v>
      </c>
      <c r="C18" s="77">
        <f t="shared" si="2"/>
        <v>4662</v>
      </c>
      <c r="D18" s="77">
        <f t="shared" si="3"/>
        <v>5044</v>
      </c>
      <c r="E18" s="77">
        <f t="shared" si="4"/>
        <v>9678</v>
      </c>
      <c r="F18" s="77">
        <v>4650</v>
      </c>
      <c r="G18" s="77">
        <v>5028</v>
      </c>
      <c r="H18" s="77">
        <f t="shared" si="5"/>
        <v>28</v>
      </c>
      <c r="I18" s="77">
        <v>12</v>
      </c>
      <c r="J18" s="77">
        <v>16</v>
      </c>
    </row>
    <row r="19" spans="1:10" s="30" customFormat="1" ht="21" customHeight="1">
      <c r="A19" s="76" t="s">
        <v>23</v>
      </c>
      <c r="B19" s="77">
        <f t="shared" si="1"/>
        <v>7650</v>
      </c>
      <c r="C19" s="77">
        <f t="shared" si="2"/>
        <v>3668</v>
      </c>
      <c r="D19" s="77">
        <f t="shared" si="3"/>
        <v>3982</v>
      </c>
      <c r="E19" s="77">
        <f t="shared" si="4"/>
        <v>7644</v>
      </c>
      <c r="F19" s="77">
        <v>3667</v>
      </c>
      <c r="G19" s="77">
        <v>3977</v>
      </c>
      <c r="H19" s="77">
        <f t="shared" si="5"/>
        <v>6</v>
      </c>
      <c r="I19" s="77">
        <v>1</v>
      </c>
      <c r="J19" s="77">
        <v>5</v>
      </c>
    </row>
    <row r="20" spans="1:10" s="30" customFormat="1" ht="21" customHeight="1">
      <c r="A20" s="76" t="s">
        <v>24</v>
      </c>
      <c r="B20" s="77">
        <f t="shared" si="1"/>
        <v>6706</v>
      </c>
      <c r="C20" s="77">
        <f t="shared" si="2"/>
        <v>2780</v>
      </c>
      <c r="D20" s="77">
        <f t="shared" si="3"/>
        <v>3926</v>
      </c>
      <c r="E20" s="77">
        <f t="shared" si="4"/>
        <v>6702</v>
      </c>
      <c r="F20" s="77">
        <v>2776</v>
      </c>
      <c r="G20" s="77">
        <v>3926</v>
      </c>
      <c r="H20" s="77">
        <f t="shared" si="5"/>
        <v>4</v>
      </c>
      <c r="I20" s="77">
        <v>4</v>
      </c>
      <c r="J20" s="77">
        <v>0</v>
      </c>
    </row>
    <row r="21" spans="1:10" s="30" customFormat="1" ht="21" customHeight="1">
      <c r="A21" s="76" t="s">
        <v>25</v>
      </c>
      <c r="B21" s="77">
        <f t="shared" si="1"/>
        <v>6456</v>
      </c>
      <c r="C21" s="77">
        <f t="shared" si="2"/>
        <v>2454</v>
      </c>
      <c r="D21" s="77">
        <f t="shared" si="3"/>
        <v>4002</v>
      </c>
      <c r="E21" s="77">
        <f t="shared" si="4"/>
        <v>6454</v>
      </c>
      <c r="F21" s="77">
        <v>2454</v>
      </c>
      <c r="G21" s="77">
        <v>4000</v>
      </c>
      <c r="H21" s="77">
        <f t="shared" si="5"/>
        <v>2</v>
      </c>
      <c r="I21" s="77">
        <v>0</v>
      </c>
      <c r="J21" s="77">
        <v>2</v>
      </c>
    </row>
    <row r="22" spans="1:10" s="30" customFormat="1" ht="21" customHeight="1">
      <c r="A22" s="76" t="s">
        <v>26</v>
      </c>
      <c r="B22" s="77">
        <f t="shared" si="1"/>
        <v>4281</v>
      </c>
      <c r="C22" s="77">
        <f t="shared" si="2"/>
        <v>1481</v>
      </c>
      <c r="D22" s="77">
        <f t="shared" si="3"/>
        <v>2800</v>
      </c>
      <c r="E22" s="77">
        <f t="shared" si="4"/>
        <v>4278</v>
      </c>
      <c r="F22" s="77">
        <v>1479</v>
      </c>
      <c r="G22" s="77">
        <v>2799</v>
      </c>
      <c r="H22" s="77">
        <f t="shared" si="5"/>
        <v>3</v>
      </c>
      <c r="I22" s="77">
        <v>2</v>
      </c>
      <c r="J22" s="77">
        <v>1</v>
      </c>
    </row>
    <row r="23" spans="1:10" s="30" customFormat="1" ht="21" customHeight="1">
      <c r="A23" s="76" t="s">
        <v>40</v>
      </c>
      <c r="B23" s="77">
        <f>C23+D23</f>
        <v>1982</v>
      </c>
      <c r="C23" s="77">
        <f t="shared" ref="C23:D25" si="6">F23+I23</f>
        <v>548</v>
      </c>
      <c r="D23" s="77">
        <f t="shared" si="6"/>
        <v>1434</v>
      </c>
      <c r="E23" s="77">
        <f>F23+G23</f>
        <v>1981</v>
      </c>
      <c r="F23" s="77">
        <v>548</v>
      </c>
      <c r="G23" s="77">
        <v>1433</v>
      </c>
      <c r="H23" s="77">
        <f t="shared" si="5"/>
        <v>1</v>
      </c>
      <c r="I23" s="77">
        <v>0</v>
      </c>
      <c r="J23" s="77">
        <v>1</v>
      </c>
    </row>
    <row r="24" spans="1:10" s="30" customFormat="1" ht="21" customHeight="1">
      <c r="A24" s="76" t="s">
        <v>41</v>
      </c>
      <c r="B24" s="77">
        <f>C24+D24</f>
        <v>599</v>
      </c>
      <c r="C24" s="77">
        <f t="shared" si="6"/>
        <v>134</v>
      </c>
      <c r="D24" s="77">
        <f t="shared" si="6"/>
        <v>465</v>
      </c>
      <c r="E24" s="77">
        <f>F24+G24</f>
        <v>598</v>
      </c>
      <c r="F24" s="77">
        <v>134</v>
      </c>
      <c r="G24" s="77">
        <v>464</v>
      </c>
      <c r="H24" s="77">
        <f t="shared" si="5"/>
        <v>1</v>
      </c>
      <c r="I24" s="77">
        <v>0</v>
      </c>
      <c r="J24" s="77">
        <v>1</v>
      </c>
    </row>
    <row r="25" spans="1:10" s="30" customFormat="1" ht="21" customHeight="1">
      <c r="A25" s="76" t="s">
        <v>42</v>
      </c>
      <c r="B25" s="77">
        <f>C25+D25</f>
        <v>142</v>
      </c>
      <c r="C25" s="77">
        <f t="shared" si="6"/>
        <v>22</v>
      </c>
      <c r="D25" s="77">
        <f t="shared" si="6"/>
        <v>120</v>
      </c>
      <c r="E25" s="77">
        <f>F25+G25</f>
        <v>142</v>
      </c>
      <c r="F25" s="77">
        <v>22</v>
      </c>
      <c r="G25" s="77">
        <v>120</v>
      </c>
      <c r="H25" s="77">
        <f t="shared" si="5"/>
        <v>0</v>
      </c>
      <c r="I25" s="77">
        <v>0</v>
      </c>
      <c r="J25" s="77">
        <v>0</v>
      </c>
    </row>
    <row r="26" spans="1:10" s="30" customFormat="1" ht="21" customHeight="1">
      <c r="A26" s="76" t="s">
        <v>43</v>
      </c>
      <c r="B26" s="77">
        <f t="shared" si="1"/>
        <v>40</v>
      </c>
      <c r="C26" s="77">
        <f t="shared" si="2"/>
        <v>6</v>
      </c>
      <c r="D26" s="77">
        <f t="shared" si="3"/>
        <v>34</v>
      </c>
      <c r="E26" s="77">
        <f t="shared" si="4"/>
        <v>40</v>
      </c>
      <c r="F26" s="77">
        <v>6</v>
      </c>
      <c r="G26" s="77">
        <v>34</v>
      </c>
      <c r="H26" s="77">
        <f t="shared" si="5"/>
        <v>0</v>
      </c>
      <c r="I26" s="77">
        <v>0</v>
      </c>
      <c r="J26" s="77">
        <v>0</v>
      </c>
    </row>
    <row r="27" spans="1:10" s="30" customFormat="1" ht="21" customHeight="1">
      <c r="A27" s="78"/>
      <c r="B27" s="79"/>
      <c r="C27" s="80"/>
      <c r="D27" s="81"/>
      <c r="E27" s="78"/>
      <c r="F27" s="82"/>
      <c r="G27" s="78"/>
      <c r="H27" s="78"/>
      <c r="I27" s="78"/>
      <c r="J27" s="83"/>
    </row>
    <row r="28" spans="1:10" s="17" customFormat="1" ht="21" customHeight="1">
      <c r="E28" s="84"/>
      <c r="F28" s="4"/>
      <c r="G28" s="84"/>
      <c r="H28" s="84"/>
      <c r="I28" s="84"/>
      <c r="J28" s="84"/>
    </row>
    <row r="29" spans="1:10" s="17" customFormat="1" ht="21" customHeight="1">
      <c r="F29" s="266"/>
      <c r="G29" s="266"/>
      <c r="H29" s="266"/>
      <c r="I29" s="266"/>
      <c r="J29" s="268"/>
    </row>
    <row r="30" spans="1:10" ht="21" customHeight="1">
      <c r="F30" s="266"/>
      <c r="G30" s="85"/>
      <c r="H30" s="266"/>
      <c r="I30" s="266"/>
      <c r="J30" s="86"/>
    </row>
    <row r="31" spans="1:10" ht="21" customHeight="1">
      <c r="F31" s="85"/>
      <c r="G31" s="87"/>
      <c r="H31" s="267"/>
      <c r="I31" s="267"/>
      <c r="J31" s="88"/>
    </row>
    <row r="32" spans="1:10" ht="21" customHeight="1">
      <c r="F32" s="85"/>
      <c r="G32" s="87"/>
      <c r="H32" s="267"/>
      <c r="I32" s="267"/>
      <c r="J32" s="88"/>
    </row>
    <row r="33" spans="1:10" ht="21" customHeight="1">
      <c r="F33" s="85"/>
      <c r="G33" s="87"/>
      <c r="H33" s="267"/>
      <c r="I33" s="267"/>
      <c r="J33" s="88"/>
    </row>
    <row r="34" spans="1:10" ht="21" customHeight="1">
      <c r="F34" s="85"/>
      <c r="G34" s="87"/>
      <c r="H34" s="267"/>
      <c r="I34" s="267"/>
      <c r="J34" s="88"/>
    </row>
    <row r="35" spans="1:10" ht="21" customHeight="1">
      <c r="F35" s="85"/>
      <c r="G35" s="87"/>
      <c r="H35" s="267"/>
      <c r="I35" s="267"/>
      <c r="J35" s="88"/>
    </row>
    <row r="36" spans="1:10" ht="21" customHeight="1">
      <c r="F36" s="85"/>
      <c r="G36" s="87"/>
      <c r="H36" s="267"/>
      <c r="I36" s="267"/>
      <c r="J36" s="88"/>
    </row>
    <row r="37" spans="1:10" ht="21" customHeight="1">
      <c r="F37" s="85"/>
      <c r="G37" s="87"/>
      <c r="H37" s="267"/>
      <c r="I37" s="267"/>
      <c r="J37" s="88"/>
    </row>
    <row r="38" spans="1:10" ht="21" customHeight="1">
      <c r="F38" s="85"/>
      <c r="G38" s="85"/>
      <c r="H38" s="267"/>
      <c r="I38" s="267"/>
      <c r="J38" s="88"/>
    </row>
    <row r="39" spans="1:10" ht="21" customHeight="1">
      <c r="F39" s="262"/>
      <c r="G39" s="262"/>
      <c r="H39" s="262"/>
      <c r="I39" s="262"/>
      <c r="J39" s="89"/>
    </row>
    <row r="40" spans="1:10" ht="21" customHeight="1">
      <c r="F40" s="262"/>
      <c r="G40" s="262"/>
      <c r="H40" s="262"/>
      <c r="I40" s="262"/>
      <c r="J40" s="89"/>
    </row>
    <row r="41" spans="1:10" ht="21" customHeight="1">
      <c r="A41" s="90"/>
      <c r="B41" s="91"/>
      <c r="C41" s="91"/>
      <c r="D41" s="92"/>
    </row>
    <row r="42" spans="1:10" ht="21" customHeight="1">
      <c r="A42" s="90"/>
      <c r="B42" s="91"/>
      <c r="C42" s="91"/>
      <c r="D42" s="92"/>
    </row>
  </sheetData>
  <mergeCells count="20">
    <mergeCell ref="H35:I35"/>
    <mergeCell ref="H36:I36"/>
    <mergeCell ref="H40:I40"/>
    <mergeCell ref="F39:F40"/>
    <mergeCell ref="G39:G40"/>
    <mergeCell ref="H39:I39"/>
    <mergeCell ref="H37:I37"/>
    <mergeCell ref="H38:I38"/>
    <mergeCell ref="B3:D3"/>
    <mergeCell ref="H3:J3"/>
    <mergeCell ref="A2:A4"/>
    <mergeCell ref="H33:I33"/>
    <mergeCell ref="H34:I34"/>
    <mergeCell ref="H31:I31"/>
    <mergeCell ref="H32:I32"/>
    <mergeCell ref="H30:I30"/>
    <mergeCell ref="F29:F30"/>
    <mergeCell ref="G29:J29"/>
    <mergeCell ref="E3:G3"/>
    <mergeCell ref="B2:J2"/>
  </mergeCells>
  <phoneticPr fontId="2" type="noConversion"/>
  <printOptions horizontalCentered="1"/>
  <pageMargins left="0.70866141732283472" right="0.70866141732283472" top="0.51181102362204722" bottom="0.78740157480314965" header="0.31496062992125984" footer="0.9055118110236221"/>
  <pageSetup paperSize="8" scale="8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9</vt:i4>
      </vt:variant>
    </vt:vector>
  </HeadingPairs>
  <TitlesOfParts>
    <vt:vector size="21" baseType="lpstr">
      <vt:lpstr>1.2.생잔모형산출결과</vt:lpstr>
      <vt:lpstr>생잔모형법 산출(경상북도)</vt:lpstr>
      <vt:lpstr>생잔모형법 산출(김천시)</vt:lpstr>
      <vt:lpstr>사망률추계값</vt:lpstr>
      <vt:lpstr>여성출산율,출생성비</vt:lpstr>
      <vt:lpstr>---</vt:lpstr>
      <vt:lpstr>읍면동 성별현황</vt:lpstr>
      <vt:lpstr>연령별 인구현황(경상북도)</vt:lpstr>
      <vt:lpstr>연령별 인구현황(김천시)</vt:lpstr>
      <vt:lpstr>연령별 출산율</vt:lpstr>
      <vt:lpstr>시도별 생명표</vt:lpstr>
      <vt:lpstr>연령별 시도추계인구</vt:lpstr>
      <vt:lpstr>'1.2.생잔모형산출결과'!Print_Area</vt:lpstr>
      <vt:lpstr>사망률추계값!Print_Area</vt:lpstr>
      <vt:lpstr>'시도별 생명표'!Print_Area</vt:lpstr>
      <vt:lpstr>'여성출산율,출생성비'!Print_Area</vt:lpstr>
      <vt:lpstr>'연령별 인구현황(경상북도)'!Print_Area</vt:lpstr>
      <vt:lpstr>'연령별 인구현황(김천시)'!Print_Area</vt:lpstr>
      <vt:lpstr>'읍면동 성별현황'!Print_Area</vt:lpstr>
      <vt:lpstr>'생잔모형법 산출(경상북도)'!Print_Titles</vt:lpstr>
      <vt:lpstr>'생잔모형법 산출(김천시)'!Print_Titles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장영수</dc:creator>
  <cp:lastModifiedBy>Registered User</cp:lastModifiedBy>
  <cp:lastPrinted>2017-01-19T08:00:19Z</cp:lastPrinted>
  <dcterms:created xsi:type="dcterms:W3CDTF">2007-02-04T07:26:12Z</dcterms:created>
  <dcterms:modified xsi:type="dcterms:W3CDTF">2017-01-19T08:02:06Z</dcterms:modified>
</cp:coreProperties>
</file>