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수도정비 기본계획(변경) 수립 및 수도시설 기술진단 용역\07.보고서\160622\04.수도정비 기본계획 보고서(부록)\"/>
    </mc:Choice>
  </mc:AlternateContent>
  <bookViews>
    <workbookView xWindow="2415" yWindow="300" windowWidth="16800" windowHeight="12150"/>
  </bookViews>
  <sheets>
    <sheet name="관광용수량" sheetId="1" r:id="rId1"/>
  </sheets>
  <definedNames>
    <definedName name="_xlnm.Print_Area" localSheetId="0">관광용수량!$A$1:$J$38</definedName>
  </definedNames>
  <calcPr calcId="152511"/>
</workbook>
</file>

<file path=xl/calcChain.xml><?xml version="1.0" encoding="utf-8"?>
<calcChain xmlns="http://schemas.openxmlformats.org/spreadsheetml/2006/main">
  <c r="H30" i="1" l="1"/>
  <c r="H29" i="1"/>
  <c r="E34" i="1" l="1"/>
  <c r="F34" i="1" s="1"/>
  <c r="G34" i="1" s="1"/>
  <c r="H34" i="1" s="1"/>
  <c r="D35" i="1" l="1"/>
  <c r="I29" i="1"/>
  <c r="I30" i="1"/>
  <c r="I28" i="1" l="1"/>
  <c r="E38" i="1" s="1"/>
  <c r="G28" i="1"/>
  <c r="D28" i="1"/>
  <c r="F23" i="1"/>
  <c r="H23" i="1" s="1"/>
  <c r="I23" i="1" s="1"/>
  <c r="F22" i="1"/>
  <c r="H22" i="1" s="1"/>
  <c r="I22" i="1" s="1"/>
  <c r="F21" i="1"/>
  <c r="H21" i="1" s="1"/>
  <c r="I21" i="1" s="1"/>
  <c r="D20" i="1"/>
  <c r="H16" i="1"/>
  <c r="I16" i="1" s="1"/>
  <c r="H15" i="1"/>
  <c r="I15" i="1" s="1"/>
  <c r="H14" i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J13" i="1"/>
  <c r="J6" i="1"/>
  <c r="I20" i="1" l="1"/>
  <c r="E37" i="1" s="1"/>
  <c r="I14" i="1"/>
  <c r="I13" i="1" s="1"/>
  <c r="I6" i="1"/>
  <c r="F38" i="1"/>
  <c r="G38" i="1" s="1"/>
  <c r="H38" i="1" s="1"/>
  <c r="D13" i="1"/>
  <c r="D6" i="1"/>
  <c r="D5" i="1" l="1"/>
  <c r="I5" i="1"/>
  <c r="E36" i="1" s="1"/>
  <c r="F36" i="1" s="1"/>
  <c r="G36" i="1" s="1"/>
  <c r="H36" i="1" s="1"/>
  <c r="E35" i="1" l="1"/>
  <c r="F37" i="1"/>
  <c r="F35" i="1" s="1"/>
  <c r="G37" i="1" l="1"/>
  <c r="G35" i="1" s="1"/>
  <c r="H37" i="1" l="1"/>
  <c r="H35" i="1" s="1"/>
</calcChain>
</file>

<file path=xl/sharedStrings.xml><?xml version="1.0" encoding="utf-8"?>
<sst xmlns="http://schemas.openxmlformats.org/spreadsheetml/2006/main" count="57" uniqueCount="52">
  <si>
    <t>구     분</t>
    <phoneticPr fontId="2" type="noConversion"/>
  </si>
  <si>
    <t>가. 황악산 하야로비공원</t>
    <phoneticPr fontId="2" type="noConversion"/>
  </si>
  <si>
    <t>평화의 탑</t>
    <phoneticPr fontId="2" type="noConversion"/>
  </si>
  <si>
    <t>문화체험촌</t>
    <phoneticPr fontId="2" type="noConversion"/>
  </si>
  <si>
    <t>문화박물관</t>
    <phoneticPr fontId="2" type="noConversion"/>
  </si>
  <si>
    <t>야외화장실</t>
    <phoneticPr fontId="2" type="noConversion"/>
  </si>
  <si>
    <t>건강문화원</t>
    <phoneticPr fontId="2" type="noConversion"/>
  </si>
  <si>
    <t>솔향다원</t>
    <phoneticPr fontId="2" type="noConversion"/>
  </si>
  <si>
    <t>전통한옥촌</t>
    <phoneticPr fontId="2" type="noConversion"/>
  </si>
  <si>
    <t>합 계</t>
    <phoneticPr fontId="2" type="noConversion"/>
  </si>
  <si>
    <t>전통문화체험지구</t>
    <phoneticPr fontId="2" type="noConversion"/>
  </si>
  <si>
    <t>심신치유휴양지구</t>
    <phoneticPr fontId="2" type="noConversion"/>
  </si>
  <si>
    <t>건축
연면적
(㎡)</t>
    <phoneticPr fontId="2" type="noConversion"/>
  </si>
  <si>
    <t>(단위 : ㎥/일)</t>
    <phoneticPr fontId="2" type="noConversion"/>
  </si>
  <si>
    <t>구     분</t>
    <phoneticPr fontId="2" type="noConversion"/>
  </si>
  <si>
    <t>비고</t>
    <phoneticPr fontId="2" type="noConversion"/>
  </si>
  <si>
    <t>1) 공원시설</t>
    <phoneticPr fontId="2" type="noConversion"/>
  </si>
  <si>
    <r>
      <t>단위오수량
(L/㎡</t>
    </r>
    <r>
      <rPr>
        <sz val="9"/>
        <rFont val="MS Gothic"/>
        <family val="3"/>
        <charset val="128"/>
      </rPr>
      <t>･</t>
    </r>
    <r>
      <rPr>
        <sz val="9"/>
        <rFont val="나눔고딕"/>
        <family val="3"/>
        <charset val="129"/>
      </rPr>
      <t>일)</t>
    </r>
    <phoneticPr fontId="2" type="noConversion"/>
  </si>
  <si>
    <t>유수율
(%)</t>
    <phoneticPr fontId="2" type="noConversion"/>
  </si>
  <si>
    <t>오수전환율
(%)</t>
    <phoneticPr fontId="2" type="noConversion"/>
  </si>
  <si>
    <r>
      <t>단위급수량
(L/㎡</t>
    </r>
    <r>
      <rPr>
        <sz val="9"/>
        <rFont val="MS Gothic"/>
        <family val="3"/>
        <charset val="128"/>
      </rPr>
      <t>･</t>
    </r>
    <r>
      <rPr>
        <sz val="9"/>
        <rFont val="나눔고딕"/>
        <family val="3"/>
        <charset val="129"/>
      </rPr>
      <t>일)</t>
    </r>
    <phoneticPr fontId="2" type="noConversion"/>
  </si>
  <si>
    <t>용수수요량
(㎥/일)</t>
  </si>
  <si>
    <t>용수수요량
(㎥/일)</t>
    <phoneticPr fontId="2" type="noConversion"/>
  </si>
  <si>
    <t>비 고</t>
    <phoneticPr fontId="2" type="noConversion"/>
  </si>
  <si>
    <t>관리사무소(사무실)</t>
    <phoneticPr fontId="2" type="noConversion"/>
  </si>
  <si>
    <t>관리사무소(화장실)</t>
    <phoneticPr fontId="2" type="noConversion"/>
  </si>
  <si>
    <t>2) 수경시설</t>
    <phoneticPr fontId="2" type="noConversion"/>
  </si>
  <si>
    <t>속담물놀이원</t>
    <phoneticPr fontId="2" type="noConversion"/>
  </si>
  <si>
    <t>물레방아</t>
    <phoneticPr fontId="2" type="noConversion"/>
  </si>
  <si>
    <t>치유의숲</t>
    <phoneticPr fontId="2" type="noConversion"/>
  </si>
  <si>
    <t>면적
(㎡)</t>
    <phoneticPr fontId="2" type="noConversion"/>
  </si>
  <si>
    <t>평균수심
(m)</t>
    <phoneticPr fontId="2" type="noConversion"/>
  </si>
  <si>
    <t>담수량
(㎥)</t>
    <phoneticPr fontId="2" type="noConversion"/>
  </si>
  <si>
    <t>월교체회수</t>
    <phoneticPr fontId="2" type="noConversion"/>
  </si>
  <si>
    <t>비 고</t>
    <phoneticPr fontId="2" type="noConversion"/>
  </si>
  <si>
    <t>3) 주변민박촌</t>
    <phoneticPr fontId="2" type="noConversion"/>
  </si>
  <si>
    <t>민박집</t>
    <phoneticPr fontId="2" type="noConversion"/>
  </si>
  <si>
    <t>농가</t>
    <phoneticPr fontId="2" type="noConversion"/>
  </si>
  <si>
    <t>가구수</t>
    <phoneticPr fontId="2" type="noConversion"/>
  </si>
  <si>
    <t>급수인구
(인)</t>
    <phoneticPr fontId="2" type="noConversion"/>
  </si>
  <si>
    <t>단위급수량
(Lpcd)</t>
    <phoneticPr fontId="2" type="noConversion"/>
  </si>
  <si>
    <t>월용수
수요량
(㎥)</t>
    <phoneticPr fontId="2" type="noConversion"/>
  </si>
  <si>
    <t>일용수
수요량
(㎥)</t>
    <phoneticPr fontId="2" type="noConversion"/>
  </si>
  <si>
    <t>가구당 급수인원(인)</t>
    <phoneticPr fontId="2" type="noConversion"/>
  </si>
  <si>
    <t>일최대
이용객</t>
    <phoneticPr fontId="2" type="noConversion"/>
  </si>
  <si>
    <t>종사자</t>
    <phoneticPr fontId="2" type="noConversion"/>
  </si>
  <si>
    <t>공원시설</t>
    <phoneticPr fontId="2" type="noConversion"/>
  </si>
  <si>
    <t>수경시설</t>
    <phoneticPr fontId="2" type="noConversion"/>
  </si>
  <si>
    <t>주변민박촌</t>
    <phoneticPr fontId="2" type="noConversion"/>
  </si>
  <si>
    <t>하야로비 공원</t>
    <phoneticPr fontId="2" type="noConversion"/>
  </si>
  <si>
    <t>나. 관광용수량 합계</t>
    <phoneticPr fontId="2" type="noConversion"/>
  </si>
  <si>
    <t>2.4 관광용수 수요량 산정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</si>
</sst>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General&quot;년&quot;"/>
    <numFmt numFmtId="177" formatCode="#,##0\ ;[Red]&quot;△&quot;\ #,##0\ ;&quot;-&quot;\ \ ;@"/>
    <numFmt numFmtId="178" formatCode="#,##0.0\ ;[Red]&quot;△&quot;\ #,##0.0\ ;&quot;-&quot;\ \ ;@"/>
  </numFmts>
  <fonts count="8" x14ac:knownFonts="1">
    <font>
      <sz val="10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12"/>
      <name val="나눔고딕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9"/>
      <name val="나눔고딕"/>
      <family val="3"/>
      <charset val="129"/>
    </font>
    <font>
      <sz val="9"/>
      <name val="MS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77" fontId="4" fillId="2" borderId="0" xfId="1" applyNumberFormat="1" applyFont="1" applyFill="1" applyBorder="1" applyAlignment="1">
      <alignment horizontal="right" vertical="center"/>
    </xf>
    <xf numFmtId="177" fontId="6" fillId="3" borderId="1" xfId="1" applyNumberFormat="1" applyFont="1" applyFill="1" applyBorder="1" applyAlignment="1">
      <alignment horizontal="right" vertical="center"/>
    </xf>
    <xf numFmtId="177" fontId="6" fillId="3" borderId="2" xfId="1" applyNumberFormat="1" applyFont="1" applyFill="1" applyBorder="1" applyAlignment="1">
      <alignment horizontal="right" vertical="center"/>
    </xf>
    <xf numFmtId="177" fontId="6" fillId="2" borderId="3" xfId="1" applyNumberFormat="1" applyFont="1" applyFill="1" applyBorder="1" applyAlignment="1">
      <alignment horizontal="right" vertical="center"/>
    </xf>
    <xf numFmtId="176" fontId="6" fillId="4" borderId="4" xfId="0" applyNumberFormat="1" applyFont="1" applyFill="1" applyBorder="1" applyAlignment="1">
      <alignment horizontal="center" vertical="center"/>
    </xf>
    <xf numFmtId="177" fontId="6" fillId="0" borderId="2" xfId="1" applyNumberFormat="1" applyFont="1" applyBorder="1" applyAlignment="1">
      <alignment horizontal="right" vertical="center"/>
    </xf>
    <xf numFmtId="177" fontId="6" fillId="0" borderId="3" xfId="1" applyNumberFormat="1" applyFont="1" applyBorder="1" applyAlignment="1">
      <alignment horizontal="right" vertical="center"/>
    </xf>
    <xf numFmtId="177" fontId="6" fillId="5" borderId="1" xfId="1" applyNumberFormat="1" applyFont="1" applyFill="1" applyBorder="1" applyAlignment="1">
      <alignment horizontal="center" vertical="center"/>
    </xf>
    <xf numFmtId="177" fontId="6" fillId="5" borderId="1" xfId="1" applyNumberFormat="1" applyFont="1" applyFill="1" applyBorder="1" applyAlignment="1">
      <alignment horizontal="right" vertical="center"/>
    </xf>
    <xf numFmtId="176" fontId="6" fillId="4" borderId="4" xfId="0" applyNumberFormat="1" applyFont="1" applyFill="1" applyBorder="1" applyAlignment="1">
      <alignment horizontal="center" vertical="center" wrapText="1"/>
    </xf>
    <xf numFmtId="177" fontId="6" fillId="2" borderId="2" xfId="1" applyNumberFormat="1" applyFont="1" applyFill="1" applyBorder="1" applyAlignment="1">
      <alignment horizontal="right" vertical="center"/>
    </xf>
    <xf numFmtId="177" fontId="6" fillId="2" borderId="7" xfId="1" applyNumberFormat="1" applyFont="1" applyFill="1" applyBorder="1" applyAlignment="1">
      <alignment horizontal="right" vertical="center"/>
    </xf>
    <xf numFmtId="176" fontId="6" fillId="4" borderId="5" xfId="0" applyNumberFormat="1" applyFont="1" applyFill="1" applyBorder="1" applyAlignment="1">
      <alignment horizontal="center" vertical="center" wrapText="1"/>
    </xf>
    <xf numFmtId="178" fontId="6" fillId="2" borderId="2" xfId="1" applyNumberFormat="1" applyFont="1" applyFill="1" applyBorder="1" applyAlignment="1">
      <alignment horizontal="right" vertical="center"/>
    </xf>
    <xf numFmtId="177" fontId="6" fillId="5" borderId="9" xfId="1" applyNumberFormat="1" applyFont="1" applyFill="1" applyBorder="1" applyAlignment="1">
      <alignment horizontal="center" vertical="center"/>
    </xf>
    <xf numFmtId="177" fontId="6" fillId="3" borderId="7" xfId="1" applyNumberFormat="1" applyFont="1" applyFill="1" applyBorder="1" applyAlignment="1">
      <alignment horizontal="right" vertical="center"/>
    </xf>
    <xf numFmtId="178" fontId="6" fillId="2" borderId="3" xfId="1" applyNumberFormat="1" applyFont="1" applyFill="1" applyBorder="1" applyAlignment="1">
      <alignment horizontal="right" vertical="center"/>
    </xf>
    <xf numFmtId="177" fontId="6" fillId="2" borderId="8" xfId="1" applyNumberFormat="1" applyFont="1" applyFill="1" applyBorder="1" applyAlignment="1">
      <alignment horizontal="right" vertical="center"/>
    </xf>
    <xf numFmtId="176" fontId="6" fillId="4" borderId="6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14" xfId="0" applyNumberFormat="1" applyFont="1" applyFill="1" applyBorder="1" applyAlignment="1">
      <alignment horizontal="center" vertical="center" wrapText="1"/>
    </xf>
    <xf numFmtId="176" fontId="6" fillId="4" borderId="29" xfId="0" applyNumberFormat="1" applyFont="1" applyFill="1" applyBorder="1" applyAlignment="1">
      <alignment horizontal="center" vertical="center"/>
    </xf>
    <xf numFmtId="176" fontId="6" fillId="4" borderId="30" xfId="0" applyNumberFormat="1" applyFont="1" applyFill="1" applyBorder="1" applyAlignment="1">
      <alignment horizontal="center" vertical="center"/>
    </xf>
    <xf numFmtId="177" fontId="6" fillId="3" borderId="31" xfId="1" applyNumberFormat="1" applyFont="1" applyFill="1" applyBorder="1" applyAlignment="1">
      <alignment horizontal="right" vertical="center"/>
    </xf>
    <xf numFmtId="177" fontId="6" fillId="3" borderId="32" xfId="1" applyNumberFormat="1" applyFont="1" applyFill="1" applyBorder="1" applyAlignment="1">
      <alignment horizontal="right" vertical="center"/>
    </xf>
    <xf numFmtId="177" fontId="6" fillId="0" borderId="33" xfId="1" applyNumberFormat="1" applyFont="1" applyBorder="1" applyAlignment="1">
      <alignment horizontal="right" vertical="center"/>
    </xf>
    <xf numFmtId="177" fontId="6" fillId="0" borderId="34" xfId="1" applyNumberFormat="1" applyFont="1" applyBorder="1" applyAlignment="1">
      <alignment horizontal="right" vertical="center"/>
    </xf>
    <xf numFmtId="177" fontId="6" fillId="0" borderId="35" xfId="1" applyNumberFormat="1" applyFont="1" applyBorder="1" applyAlignment="1">
      <alignment horizontal="right" vertical="center"/>
    </xf>
    <xf numFmtId="177" fontId="6" fillId="0" borderId="36" xfId="1" applyNumberFormat="1" applyFont="1" applyBorder="1" applyAlignment="1">
      <alignment horizontal="right" vertical="center"/>
    </xf>
    <xf numFmtId="0" fontId="6" fillId="4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view="pageBreakPreview" topLeftCell="A10" zoomScaleNormal="100" zoomScaleSheetLayoutView="100" workbookViewId="0">
      <selection activeCell="O20" sqref="O20"/>
    </sheetView>
  </sheetViews>
  <sheetFormatPr defaultColWidth="9.83203125" defaultRowHeight="18" customHeight="1" x14ac:dyDescent="0.15"/>
  <cols>
    <col min="1" max="10" width="11.1640625" style="2" customWidth="1"/>
    <col min="11" max="16384" width="9.83203125" style="2"/>
  </cols>
  <sheetData>
    <row r="1" spans="1:10" ht="18" customHeight="1" x14ac:dyDescent="0.15">
      <c r="A1" s="1" t="s">
        <v>51</v>
      </c>
      <c r="B1" s="1"/>
      <c r="C1" s="1"/>
    </row>
    <row r="2" spans="1:10" ht="18" customHeight="1" x14ac:dyDescent="0.15">
      <c r="A2" s="3" t="s">
        <v>1</v>
      </c>
      <c r="B2" s="3"/>
      <c r="C2" s="3"/>
    </row>
    <row r="3" spans="1:10" ht="18" customHeight="1" x14ac:dyDescent="0.15">
      <c r="A3" s="4" t="s">
        <v>16</v>
      </c>
      <c r="B3" s="4"/>
      <c r="C3" s="4"/>
      <c r="I3" s="5"/>
      <c r="J3" s="5"/>
    </row>
    <row r="4" spans="1:10" ht="36.75" thickBot="1" x14ac:dyDescent="0.2">
      <c r="A4" s="41" t="s">
        <v>0</v>
      </c>
      <c r="B4" s="42"/>
      <c r="C4" s="42"/>
      <c r="D4" s="16" t="s">
        <v>12</v>
      </c>
      <c r="E4" s="16" t="s">
        <v>17</v>
      </c>
      <c r="F4" s="16" t="s">
        <v>19</v>
      </c>
      <c r="G4" s="16" t="s">
        <v>18</v>
      </c>
      <c r="H4" s="16" t="s">
        <v>20</v>
      </c>
      <c r="I4" s="16" t="s">
        <v>22</v>
      </c>
      <c r="J4" s="25" t="s">
        <v>23</v>
      </c>
    </row>
    <row r="5" spans="1:10" ht="18" customHeight="1" thickTop="1" x14ac:dyDescent="0.15">
      <c r="A5" s="45" t="s">
        <v>9</v>
      </c>
      <c r="B5" s="46"/>
      <c r="C5" s="46"/>
      <c r="D5" s="15">
        <f>D6+D13</f>
        <v>5785</v>
      </c>
      <c r="E5" s="15"/>
      <c r="F5" s="15"/>
      <c r="G5" s="15"/>
      <c r="H5" s="14"/>
      <c r="I5" s="15">
        <f>I6+I13</f>
        <v>164</v>
      </c>
      <c r="J5" s="21"/>
    </row>
    <row r="6" spans="1:10" ht="18" customHeight="1" x14ac:dyDescent="0.15">
      <c r="A6" s="49" t="s">
        <v>10</v>
      </c>
      <c r="B6" s="50"/>
      <c r="C6" s="50"/>
      <c r="D6" s="9">
        <f>SUM(D7:D12)</f>
        <v>4435</v>
      </c>
      <c r="E6" s="9"/>
      <c r="F6" s="9"/>
      <c r="G6" s="9"/>
      <c r="H6" s="9"/>
      <c r="I6" s="9">
        <f>SUM(I7:I12)</f>
        <v>109</v>
      </c>
      <c r="J6" s="22">
        <f>SUM(J7:J12)</f>
        <v>0</v>
      </c>
    </row>
    <row r="7" spans="1:10" ht="18" customHeight="1" x14ac:dyDescent="0.15">
      <c r="A7" s="39" t="s">
        <v>2</v>
      </c>
      <c r="B7" s="40"/>
      <c r="C7" s="40"/>
      <c r="D7" s="17">
        <v>822</v>
      </c>
      <c r="E7" s="17">
        <v>16</v>
      </c>
      <c r="F7" s="17">
        <v>90</v>
      </c>
      <c r="G7" s="17">
        <v>85</v>
      </c>
      <c r="H7" s="20">
        <f t="shared" ref="H7:H12" si="0">ROUND(E7*10000/F7/G7,1)</f>
        <v>20.9</v>
      </c>
      <c r="I7" s="17">
        <f>ROUND(D7*H7/1000,0)</f>
        <v>17</v>
      </c>
      <c r="J7" s="18">
        <v>0</v>
      </c>
    </row>
    <row r="8" spans="1:10" ht="18" customHeight="1" x14ac:dyDescent="0.15">
      <c r="A8" s="39" t="s">
        <v>3</v>
      </c>
      <c r="B8" s="40"/>
      <c r="C8" s="40"/>
      <c r="D8" s="17">
        <v>523</v>
      </c>
      <c r="E8" s="17">
        <v>16</v>
      </c>
      <c r="F8" s="17">
        <v>90</v>
      </c>
      <c r="G8" s="17">
        <v>85</v>
      </c>
      <c r="H8" s="20">
        <f t="shared" si="0"/>
        <v>20.9</v>
      </c>
      <c r="I8" s="17">
        <f>ROUND(D8*H8/1000,0)</f>
        <v>11</v>
      </c>
      <c r="J8" s="18">
        <v>0</v>
      </c>
    </row>
    <row r="9" spans="1:10" ht="18" customHeight="1" x14ac:dyDescent="0.15">
      <c r="A9" s="39" t="s">
        <v>4</v>
      </c>
      <c r="B9" s="40"/>
      <c r="C9" s="40"/>
      <c r="D9" s="17">
        <v>2990</v>
      </c>
      <c r="E9" s="17">
        <v>16</v>
      </c>
      <c r="F9" s="17">
        <v>90</v>
      </c>
      <c r="G9" s="17">
        <v>85</v>
      </c>
      <c r="H9" s="20">
        <f t="shared" si="0"/>
        <v>20.9</v>
      </c>
      <c r="I9" s="17">
        <f>ROUND(D9*H9/1000,0)</f>
        <v>62</v>
      </c>
      <c r="J9" s="18">
        <v>0</v>
      </c>
    </row>
    <row r="10" spans="1:10" ht="18" customHeight="1" x14ac:dyDescent="0.15">
      <c r="A10" s="47" t="s">
        <v>24</v>
      </c>
      <c r="B10" s="48"/>
      <c r="C10" s="48"/>
      <c r="D10" s="17">
        <v>20</v>
      </c>
      <c r="E10" s="17">
        <v>15</v>
      </c>
      <c r="F10" s="17">
        <v>90</v>
      </c>
      <c r="G10" s="17">
        <v>85</v>
      </c>
      <c r="H10" s="20">
        <f t="shared" si="0"/>
        <v>19.600000000000001</v>
      </c>
      <c r="I10" s="17">
        <f>ROUNDUP(D10*H10/1000,0)</f>
        <v>1</v>
      </c>
      <c r="J10" s="18">
        <v>0</v>
      </c>
    </row>
    <row r="11" spans="1:10" ht="18" customHeight="1" x14ac:dyDescent="0.15">
      <c r="A11" s="47" t="s">
        <v>25</v>
      </c>
      <c r="B11" s="48"/>
      <c r="C11" s="48"/>
      <c r="D11" s="17">
        <v>40</v>
      </c>
      <c r="E11" s="17">
        <v>170</v>
      </c>
      <c r="F11" s="17">
        <v>90</v>
      </c>
      <c r="G11" s="17">
        <v>85</v>
      </c>
      <c r="H11" s="20">
        <f t="shared" si="0"/>
        <v>222.2</v>
      </c>
      <c r="I11" s="17">
        <f>ROUND(D11*H11/1000,0)</f>
        <v>9</v>
      </c>
      <c r="J11" s="18">
        <v>0</v>
      </c>
    </row>
    <row r="12" spans="1:10" ht="18" customHeight="1" x14ac:dyDescent="0.15">
      <c r="A12" s="39" t="s">
        <v>5</v>
      </c>
      <c r="B12" s="40"/>
      <c r="C12" s="40"/>
      <c r="D12" s="17">
        <v>40</v>
      </c>
      <c r="E12" s="17">
        <v>170</v>
      </c>
      <c r="F12" s="17">
        <v>90</v>
      </c>
      <c r="G12" s="17">
        <v>85</v>
      </c>
      <c r="H12" s="20">
        <f t="shared" si="0"/>
        <v>222.2</v>
      </c>
      <c r="I12" s="17">
        <f>ROUND(D12*H12/1000,0)</f>
        <v>9</v>
      </c>
      <c r="J12" s="18">
        <v>0</v>
      </c>
    </row>
    <row r="13" spans="1:10" ht="18" customHeight="1" x14ac:dyDescent="0.15">
      <c r="A13" s="49" t="s">
        <v>11</v>
      </c>
      <c r="B13" s="50"/>
      <c r="C13" s="50"/>
      <c r="D13" s="9">
        <f>SUM(D14:D16)</f>
        <v>1350</v>
      </c>
      <c r="E13" s="9"/>
      <c r="F13" s="9"/>
      <c r="G13" s="9"/>
      <c r="H13" s="9"/>
      <c r="I13" s="9">
        <f>SUM(I14:I16)</f>
        <v>55</v>
      </c>
      <c r="J13" s="22">
        <f>SUM(J14:J16)</f>
        <v>0</v>
      </c>
    </row>
    <row r="14" spans="1:10" ht="18" customHeight="1" x14ac:dyDescent="0.15">
      <c r="A14" s="39" t="s">
        <v>6</v>
      </c>
      <c r="B14" s="40"/>
      <c r="C14" s="40"/>
      <c r="D14" s="17">
        <v>265</v>
      </c>
      <c r="E14" s="17">
        <v>16</v>
      </c>
      <c r="F14" s="17">
        <v>90</v>
      </c>
      <c r="G14" s="17">
        <v>85</v>
      </c>
      <c r="H14" s="20">
        <f>ROUND(E14*10000/F14/G14,1)</f>
        <v>20.9</v>
      </c>
      <c r="I14" s="17">
        <f>ROUND(D14*H14/1000,0)</f>
        <v>6</v>
      </c>
      <c r="J14" s="18">
        <v>0</v>
      </c>
    </row>
    <row r="15" spans="1:10" ht="18" customHeight="1" x14ac:dyDescent="0.15">
      <c r="A15" s="39" t="s">
        <v>7</v>
      </c>
      <c r="B15" s="40"/>
      <c r="C15" s="40"/>
      <c r="D15" s="17">
        <v>70</v>
      </c>
      <c r="E15" s="17">
        <v>35</v>
      </c>
      <c r="F15" s="17">
        <v>90</v>
      </c>
      <c r="G15" s="17">
        <v>85</v>
      </c>
      <c r="H15" s="20">
        <f>ROUND(E15*10000/F15/G15,1)</f>
        <v>45.8</v>
      </c>
      <c r="I15" s="17">
        <f>ROUND(D15*H15/1000,0)</f>
        <v>3</v>
      </c>
      <c r="J15" s="18">
        <v>0</v>
      </c>
    </row>
    <row r="16" spans="1:10" ht="18" customHeight="1" x14ac:dyDescent="0.15">
      <c r="A16" s="43" t="s">
        <v>8</v>
      </c>
      <c r="B16" s="44"/>
      <c r="C16" s="44"/>
      <c r="D16" s="10">
        <v>1015</v>
      </c>
      <c r="E16" s="10">
        <v>35</v>
      </c>
      <c r="F16" s="10">
        <v>90</v>
      </c>
      <c r="G16" s="10">
        <v>85</v>
      </c>
      <c r="H16" s="23">
        <f>ROUND(E16*10000/F16/G16,1)</f>
        <v>45.8</v>
      </c>
      <c r="I16" s="10">
        <f>ROUND(D16*H16/1000,0)</f>
        <v>46</v>
      </c>
      <c r="J16" s="24">
        <v>0</v>
      </c>
    </row>
    <row r="17" spans="1:10" ht="18" customHeight="1" x14ac:dyDescent="0.15">
      <c r="A17" s="4"/>
      <c r="B17" s="4"/>
      <c r="C17" s="4"/>
      <c r="I17" s="5"/>
      <c r="J17" s="5"/>
    </row>
    <row r="18" spans="1:10" ht="18" customHeight="1" x14ac:dyDescent="0.15">
      <c r="A18" s="4" t="s">
        <v>26</v>
      </c>
      <c r="B18" s="4"/>
      <c r="C18" s="4"/>
      <c r="I18" s="5"/>
      <c r="J18" s="5"/>
    </row>
    <row r="19" spans="1:10" ht="36.75" thickBot="1" x14ac:dyDescent="0.2">
      <c r="A19" s="41" t="s">
        <v>0</v>
      </c>
      <c r="B19" s="42"/>
      <c r="C19" s="42"/>
      <c r="D19" s="26" t="s">
        <v>30</v>
      </c>
      <c r="E19" s="16" t="s">
        <v>31</v>
      </c>
      <c r="F19" s="16" t="s">
        <v>32</v>
      </c>
      <c r="G19" s="16" t="s">
        <v>33</v>
      </c>
      <c r="H19" s="16" t="s">
        <v>41</v>
      </c>
      <c r="I19" s="16" t="s">
        <v>42</v>
      </c>
      <c r="J19" s="25" t="s">
        <v>34</v>
      </c>
    </row>
    <row r="20" spans="1:10" ht="18" customHeight="1" thickTop="1" x14ac:dyDescent="0.15">
      <c r="A20" s="45" t="s">
        <v>9</v>
      </c>
      <c r="B20" s="46"/>
      <c r="C20" s="46"/>
      <c r="D20" s="15">
        <f>SUM(D21:D23)</f>
        <v>865</v>
      </c>
      <c r="E20" s="15"/>
      <c r="F20" s="15"/>
      <c r="G20" s="15"/>
      <c r="H20" s="14"/>
      <c r="I20" s="15">
        <f>I21+I22+I23</f>
        <v>21</v>
      </c>
      <c r="J20" s="21"/>
    </row>
    <row r="21" spans="1:10" ht="18" customHeight="1" x14ac:dyDescent="0.15">
      <c r="A21" s="39" t="s">
        <v>27</v>
      </c>
      <c r="B21" s="40"/>
      <c r="C21" s="40"/>
      <c r="D21" s="17">
        <v>50</v>
      </c>
      <c r="E21" s="20">
        <v>0.3</v>
      </c>
      <c r="F21" s="17">
        <f>ROUND(D21*E21,0)</f>
        <v>15</v>
      </c>
      <c r="G21" s="17">
        <v>4</v>
      </c>
      <c r="H21" s="17">
        <f>ROUND(F21*G21,0)</f>
        <v>60</v>
      </c>
      <c r="I21" s="17">
        <f>ROUND(H21/31,0)</f>
        <v>2</v>
      </c>
      <c r="J21" s="18"/>
    </row>
    <row r="22" spans="1:10" ht="18" customHeight="1" x14ac:dyDescent="0.15">
      <c r="A22" s="39" t="s">
        <v>28</v>
      </c>
      <c r="B22" s="40"/>
      <c r="C22" s="40"/>
      <c r="D22" s="17">
        <v>605</v>
      </c>
      <c r="E22" s="20">
        <v>0.8</v>
      </c>
      <c r="F22" s="17">
        <f>ROUND(D22*E22,0)</f>
        <v>484</v>
      </c>
      <c r="G22" s="17">
        <v>1</v>
      </c>
      <c r="H22" s="17">
        <f>ROUND(F22*G22,0)</f>
        <v>484</v>
      </c>
      <c r="I22" s="17">
        <f>ROUND(H22/31,0)</f>
        <v>16</v>
      </c>
      <c r="J22" s="18"/>
    </row>
    <row r="23" spans="1:10" ht="18" customHeight="1" x14ac:dyDescent="0.15">
      <c r="A23" s="43" t="s">
        <v>29</v>
      </c>
      <c r="B23" s="44"/>
      <c r="C23" s="44"/>
      <c r="D23" s="10">
        <v>210</v>
      </c>
      <c r="E23" s="23">
        <v>0.5</v>
      </c>
      <c r="F23" s="10">
        <f>ROUND(D23*E23,0)</f>
        <v>105</v>
      </c>
      <c r="G23" s="10">
        <v>1</v>
      </c>
      <c r="H23" s="10">
        <f>ROUND(F23*G23,0)</f>
        <v>105</v>
      </c>
      <c r="I23" s="10">
        <f>ROUND(H23/31,0)</f>
        <v>3</v>
      </c>
      <c r="J23" s="24"/>
    </row>
    <row r="24" spans="1:10" ht="18" customHeight="1" x14ac:dyDescent="0.15">
      <c r="A24" s="4"/>
      <c r="B24" s="4"/>
      <c r="C24" s="4"/>
      <c r="I24" s="5"/>
      <c r="J24" s="5"/>
    </row>
    <row r="25" spans="1:10" ht="18" customHeight="1" x14ac:dyDescent="0.15">
      <c r="A25" s="4" t="s">
        <v>35</v>
      </c>
      <c r="B25" s="4"/>
      <c r="C25" s="4"/>
      <c r="I25" s="5"/>
      <c r="J25" s="5"/>
    </row>
    <row r="26" spans="1:10" ht="18" customHeight="1" x14ac:dyDescent="0.15">
      <c r="A26" s="53" t="s">
        <v>0</v>
      </c>
      <c r="B26" s="54"/>
      <c r="C26" s="54"/>
      <c r="D26" s="51" t="s">
        <v>38</v>
      </c>
      <c r="E26" s="57" t="s">
        <v>43</v>
      </c>
      <c r="F26" s="57"/>
      <c r="G26" s="51" t="s">
        <v>39</v>
      </c>
      <c r="H26" s="51" t="s">
        <v>40</v>
      </c>
      <c r="I26" s="51" t="s">
        <v>21</v>
      </c>
      <c r="J26" s="66" t="s">
        <v>34</v>
      </c>
    </row>
    <row r="27" spans="1:10" ht="24.75" thickBot="1" x14ac:dyDescent="0.2">
      <c r="A27" s="55"/>
      <c r="B27" s="56"/>
      <c r="C27" s="56"/>
      <c r="D27" s="52"/>
      <c r="E27" s="19" t="s">
        <v>44</v>
      </c>
      <c r="F27" s="19" t="s">
        <v>45</v>
      </c>
      <c r="G27" s="52"/>
      <c r="H27" s="52"/>
      <c r="I27" s="52"/>
      <c r="J27" s="67"/>
    </row>
    <row r="28" spans="1:10" ht="18" customHeight="1" thickTop="1" x14ac:dyDescent="0.15">
      <c r="A28" s="45" t="s">
        <v>9</v>
      </c>
      <c r="B28" s="46"/>
      <c r="C28" s="46"/>
      <c r="D28" s="15">
        <f>SUM(D29:D30)</f>
        <v>8</v>
      </c>
      <c r="E28" s="15"/>
      <c r="F28" s="15"/>
      <c r="G28" s="15">
        <f>SUM(G29:G30)</f>
        <v>164</v>
      </c>
      <c r="H28" s="14"/>
      <c r="I28" s="15">
        <f>SUM(I29:I30)</f>
        <v>16</v>
      </c>
      <c r="J28" s="21"/>
    </row>
    <row r="29" spans="1:10" ht="18" customHeight="1" x14ac:dyDescent="0.15">
      <c r="A29" s="39" t="s">
        <v>36</v>
      </c>
      <c r="B29" s="40"/>
      <c r="C29" s="40"/>
      <c r="D29" s="17">
        <v>5</v>
      </c>
      <c r="E29" s="17">
        <v>28</v>
      </c>
      <c r="F29" s="17">
        <v>3</v>
      </c>
      <c r="G29" s="17">
        <v>155</v>
      </c>
      <c r="H29" s="17">
        <f>ROUND(160/0.85*0.5,0)</f>
        <v>94</v>
      </c>
      <c r="I29" s="17">
        <f>ROUND(H29*G29/1000,0)</f>
        <v>15</v>
      </c>
      <c r="J29" s="18"/>
    </row>
    <row r="30" spans="1:10" ht="18" customHeight="1" x14ac:dyDescent="0.15">
      <c r="A30" s="43" t="s">
        <v>37</v>
      </c>
      <c r="B30" s="44"/>
      <c r="C30" s="44"/>
      <c r="D30" s="10">
        <v>3</v>
      </c>
      <c r="E30" s="10">
        <v>3</v>
      </c>
      <c r="F30" s="10">
        <v>0</v>
      </c>
      <c r="G30" s="10">
        <v>9</v>
      </c>
      <c r="H30" s="10">
        <f>H29</f>
        <v>94</v>
      </c>
      <c r="I30" s="10">
        <f>ROUND(H30*G30/1000,0)</f>
        <v>1</v>
      </c>
      <c r="J30" s="24"/>
    </row>
    <row r="31" spans="1:10" ht="18" customHeight="1" x14ac:dyDescent="0.15">
      <c r="A31" s="6"/>
      <c r="B31" s="6"/>
      <c r="C31" s="6"/>
      <c r="D31" s="7"/>
      <c r="E31" s="7"/>
      <c r="F31" s="7"/>
      <c r="G31" s="7"/>
      <c r="H31" s="7"/>
      <c r="I31" s="7"/>
      <c r="J31" s="7"/>
    </row>
    <row r="32" spans="1:10" ht="18" customHeight="1" x14ac:dyDescent="0.15">
      <c r="A32" s="3" t="s">
        <v>50</v>
      </c>
      <c r="B32" s="3"/>
      <c r="C32" s="3"/>
    </row>
    <row r="33" spans="1:10" ht="18" customHeight="1" x14ac:dyDescent="0.15">
      <c r="A33" s="3"/>
      <c r="B33" s="3"/>
      <c r="C33" s="3"/>
      <c r="I33" s="5"/>
      <c r="J33" s="5" t="s">
        <v>13</v>
      </c>
    </row>
    <row r="34" spans="1:10" ht="18" customHeight="1" thickBot="1" x14ac:dyDescent="0.2">
      <c r="A34" s="27" t="s">
        <v>14</v>
      </c>
      <c r="B34" s="28"/>
      <c r="C34" s="29"/>
      <c r="D34" s="11">
        <v>2015</v>
      </c>
      <c r="E34" s="11">
        <f>D34+5</f>
        <v>2020</v>
      </c>
      <c r="F34" s="11">
        <f>E34+5</f>
        <v>2025</v>
      </c>
      <c r="G34" s="11">
        <f>F34+5</f>
        <v>2030</v>
      </c>
      <c r="H34" s="11">
        <f>G34+5</f>
        <v>2035</v>
      </c>
      <c r="I34" s="58" t="s">
        <v>15</v>
      </c>
      <c r="J34" s="59"/>
    </row>
    <row r="35" spans="1:10" ht="18" customHeight="1" thickTop="1" x14ac:dyDescent="0.15">
      <c r="A35" s="30" t="s">
        <v>49</v>
      </c>
      <c r="B35" s="31"/>
      <c r="C35" s="32"/>
      <c r="D35" s="8">
        <f>SUM(D36:D38)</f>
        <v>0</v>
      </c>
      <c r="E35" s="8">
        <f>SUM(E36:E38)</f>
        <v>201</v>
      </c>
      <c r="F35" s="8">
        <f>SUM(F36:F38)</f>
        <v>201</v>
      </c>
      <c r="G35" s="8">
        <f>SUM(G36:G38)</f>
        <v>201</v>
      </c>
      <c r="H35" s="8">
        <f>SUM(H36:H38)</f>
        <v>201</v>
      </c>
      <c r="I35" s="60"/>
      <c r="J35" s="61"/>
    </row>
    <row r="36" spans="1:10" ht="18" customHeight="1" x14ac:dyDescent="0.15">
      <c r="A36" s="33" t="s">
        <v>46</v>
      </c>
      <c r="B36" s="34"/>
      <c r="C36" s="35"/>
      <c r="D36" s="12">
        <v>0</v>
      </c>
      <c r="E36" s="12">
        <f>I5</f>
        <v>164</v>
      </c>
      <c r="F36" s="12">
        <f>E36</f>
        <v>164</v>
      </c>
      <c r="G36" s="12">
        <f>F36</f>
        <v>164</v>
      </c>
      <c r="H36" s="12">
        <f>G36</f>
        <v>164</v>
      </c>
      <c r="I36" s="62"/>
      <c r="J36" s="63"/>
    </row>
    <row r="37" spans="1:10" ht="18" customHeight="1" x14ac:dyDescent="0.15">
      <c r="A37" s="33" t="s">
        <v>47</v>
      </c>
      <c r="B37" s="34"/>
      <c r="C37" s="35"/>
      <c r="D37" s="12">
        <v>0</v>
      </c>
      <c r="E37" s="12">
        <f>I20</f>
        <v>21</v>
      </c>
      <c r="F37" s="12">
        <f t="shared" ref="F37:H38" si="1">E37</f>
        <v>21</v>
      </c>
      <c r="G37" s="12">
        <f t="shared" si="1"/>
        <v>21</v>
      </c>
      <c r="H37" s="12">
        <f t="shared" si="1"/>
        <v>21</v>
      </c>
      <c r="I37" s="62"/>
      <c r="J37" s="63"/>
    </row>
    <row r="38" spans="1:10" ht="18" customHeight="1" x14ac:dyDescent="0.15">
      <c r="A38" s="36" t="s">
        <v>48</v>
      </c>
      <c r="B38" s="37"/>
      <c r="C38" s="38"/>
      <c r="D38" s="13">
        <v>0</v>
      </c>
      <c r="E38" s="13">
        <f>I28</f>
        <v>16</v>
      </c>
      <c r="F38" s="13">
        <f t="shared" si="1"/>
        <v>16</v>
      </c>
      <c r="G38" s="13">
        <f t="shared" si="1"/>
        <v>16</v>
      </c>
      <c r="H38" s="13">
        <f t="shared" si="1"/>
        <v>16</v>
      </c>
      <c r="I38" s="64"/>
      <c r="J38" s="65"/>
    </row>
  </sheetData>
  <mergeCells count="38">
    <mergeCell ref="A28:C28"/>
    <mergeCell ref="A30:C30"/>
    <mergeCell ref="A29:C29"/>
    <mergeCell ref="A26:C27"/>
    <mergeCell ref="I34:J34"/>
    <mergeCell ref="I35:J35"/>
    <mergeCell ref="I36:J36"/>
    <mergeCell ref="I37:J37"/>
    <mergeCell ref="I38:J38"/>
    <mergeCell ref="G26:G27"/>
    <mergeCell ref="H26:H27"/>
    <mergeCell ref="I26:I27"/>
    <mergeCell ref="J26:J27"/>
    <mergeCell ref="D26:D27"/>
    <mergeCell ref="E26:F26"/>
    <mergeCell ref="A5:C5"/>
    <mergeCell ref="A4:C4"/>
    <mergeCell ref="A10:C10"/>
    <mergeCell ref="A11:C11"/>
    <mergeCell ref="A6:C6"/>
    <mergeCell ref="A7:C7"/>
    <mergeCell ref="A8:C8"/>
    <mergeCell ref="A9:C9"/>
    <mergeCell ref="A20:C20"/>
    <mergeCell ref="A21:C21"/>
    <mergeCell ref="A22:C22"/>
    <mergeCell ref="A23:C23"/>
    <mergeCell ref="A13:C13"/>
    <mergeCell ref="A14:C14"/>
    <mergeCell ref="A15:C15"/>
    <mergeCell ref="A12:C12"/>
    <mergeCell ref="A19:C19"/>
    <mergeCell ref="A16:C16"/>
    <mergeCell ref="A34:C34"/>
    <mergeCell ref="A35:C35"/>
    <mergeCell ref="A36:C36"/>
    <mergeCell ref="A37:C37"/>
    <mergeCell ref="A38:C3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관광용수량</vt:lpstr>
      <vt:lpstr>관광용수량!Print_Area</vt:lpstr>
    </vt:vector>
  </TitlesOfParts>
  <Company>(주)건화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장영수</dc:creator>
  <cp:lastModifiedBy>124311</cp:lastModifiedBy>
  <cp:lastPrinted>2016-01-06T05:00:56Z</cp:lastPrinted>
  <dcterms:created xsi:type="dcterms:W3CDTF">2010-03-18T12:32:16Z</dcterms:created>
  <dcterms:modified xsi:type="dcterms:W3CDTF">2016-06-30T05:19:57Z</dcterms:modified>
</cp:coreProperties>
</file>