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7275" windowWidth="28635" windowHeight="6690" tabRatio="932" activeTab="6"/>
  </bookViews>
  <sheets>
    <sheet name="3.1 생활용수수요량☞" sheetId="45" r:id="rId1"/>
    <sheet name="생활용수수요량(읍면)" sheetId="34" r:id="rId2"/>
    <sheet name="용수수요량(내포)" sheetId="39" r:id="rId3"/>
    <sheet name="3.4 총용수수요량☞" sheetId="44" r:id="rId4"/>
    <sheet name="읍면 및 내포신도시 총급수량" sheetId="35" r:id="rId5"/>
    <sheet name="3.6 용수수급☞" sheetId="46" r:id="rId6"/>
    <sheet name="용수수급전망" sheetId="42" r:id="rId7"/>
    <sheet name="출력안함☞" sheetId="40" r:id="rId8"/>
    <sheet name="공업용수수요량" sheetId="36" r:id="rId9"/>
    <sheet name="기타용수수요량" sheetId="41" r:id="rId10"/>
    <sheet name="내포신도시 인구계획" sheetId="38" r:id="rId11"/>
    <sheet name="Sheet1" sheetId="4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2" hidden="1">#REF!</definedName>
    <definedName name="_Fill" hidden="1">#REF!</definedName>
    <definedName name="_xlnm.Print_Area" localSheetId="8">공업용수수요량!$A$1:$H$64</definedName>
    <definedName name="_xlnm.Print_Area" localSheetId="9">기타용수수요량!$A$1:$H$28</definedName>
    <definedName name="_xlnm.Print_Area" localSheetId="1">'생활용수수요량(읍면)'!$A$1:$O$64</definedName>
    <definedName name="_xlnm.Print_Area" localSheetId="6">용수수급전망!$A$1:$G$30</definedName>
    <definedName name="_xlnm.Print_Area" localSheetId="2">'용수수요량(내포)'!$A$1:$P$63</definedName>
    <definedName name="_xlnm.Print_Area" localSheetId="4">'읍면 및 내포신도시 총급수량'!$A$1:$V$87</definedName>
    <definedName name="_xlnm.Print_Area">#REF!</definedName>
    <definedName name="PRINT_AREA_MI">#REF!</definedName>
  </definedNames>
  <calcPr calcId="124519"/>
</workbook>
</file>

<file path=xl/calcChain.xml><?xml version="1.0" encoding="utf-8"?>
<calcChain xmlns="http://schemas.openxmlformats.org/spreadsheetml/2006/main">
  <c r="D27" i="42"/>
  <c r="E27"/>
  <c r="F27"/>
  <c r="C27"/>
  <c r="B54" i="34" l="1"/>
  <c r="B55"/>
  <c r="B56"/>
  <c r="B57"/>
  <c r="B58"/>
  <c r="B59"/>
  <c r="B60"/>
  <c r="B61"/>
  <c r="B62"/>
  <c r="B63"/>
  <c r="B53"/>
  <c r="B40"/>
  <c r="B41"/>
  <c r="B42"/>
  <c r="B43"/>
  <c r="B44"/>
  <c r="B45"/>
  <c r="B46"/>
  <c r="B47"/>
  <c r="B48"/>
  <c r="B49"/>
  <c r="B39"/>
  <c r="B26"/>
  <c r="B27"/>
  <c r="B28"/>
  <c r="B29"/>
  <c r="B30"/>
  <c r="B31"/>
  <c r="B32"/>
  <c r="B33"/>
  <c r="B34"/>
  <c r="B35"/>
  <c r="B25"/>
  <c r="B3"/>
  <c r="B12"/>
  <c r="B13"/>
  <c r="B14"/>
  <c r="B15"/>
  <c r="B16"/>
  <c r="B17"/>
  <c r="B18"/>
  <c r="B19"/>
  <c r="B20"/>
  <c r="B21"/>
  <c r="B11"/>
  <c r="K46" i="39" l="1"/>
  <c r="K45"/>
  <c r="K44"/>
  <c r="I46"/>
  <c r="I45"/>
  <c r="I44"/>
  <c r="G46"/>
  <c r="G45"/>
  <c r="G44"/>
  <c r="E46"/>
  <c r="E45"/>
  <c r="E44"/>
  <c r="V57" i="35" l="1"/>
  <c r="V58" s="1"/>
  <c r="E57"/>
  <c r="G57"/>
  <c r="J57"/>
  <c r="L57"/>
  <c r="L58" s="1"/>
  <c r="O57"/>
  <c r="Q57"/>
  <c r="T57"/>
  <c r="E58"/>
  <c r="G58"/>
  <c r="J58"/>
  <c r="O58"/>
  <c r="Q58"/>
  <c r="T58"/>
  <c r="J46"/>
  <c r="V45"/>
  <c r="U45"/>
  <c r="T45"/>
  <c r="Q45"/>
  <c r="P45"/>
  <c r="O45"/>
  <c r="L45"/>
  <c r="K45"/>
  <c r="J45"/>
  <c r="G45"/>
  <c r="F45"/>
  <c r="E45"/>
  <c r="V85"/>
  <c r="T85"/>
  <c r="T87" s="1"/>
  <c r="Q85"/>
  <c r="Q87"/>
  <c r="O85"/>
  <c r="O87"/>
  <c r="L85"/>
  <c r="L87"/>
  <c r="J85"/>
  <c r="J87"/>
  <c r="G85"/>
  <c r="E85"/>
  <c r="E87" s="1"/>
  <c r="V87"/>
  <c r="G87"/>
  <c r="K72"/>
  <c r="E72"/>
  <c r="F72"/>
  <c r="G72"/>
  <c r="J72"/>
  <c r="L72"/>
  <c r="O72"/>
  <c r="P72"/>
  <c r="Q72"/>
  <c r="T72"/>
  <c r="U72"/>
  <c r="V72"/>
  <c r="K62" i="39"/>
  <c r="S86" i="35"/>
  <c r="S72" s="1"/>
  <c r="R72" s="1"/>
  <c r="I62" i="39"/>
  <c r="N56" i="35"/>
  <c r="N45" s="1"/>
  <c r="G62" i="39"/>
  <c r="I86" i="35"/>
  <c r="I72" s="1"/>
  <c r="H72" s="1"/>
  <c r="E62" i="39"/>
  <c r="D56" i="35"/>
  <c r="D45" s="1"/>
  <c r="C62" i="39"/>
  <c r="F21" i="42"/>
  <c r="F22" s="1"/>
  <c r="E21"/>
  <c r="D21"/>
  <c r="D22" s="1"/>
  <c r="J12"/>
  <c r="K12"/>
  <c r="L12"/>
  <c r="I12"/>
  <c r="E22"/>
  <c r="C22"/>
  <c r="G20" i="38"/>
  <c r="H20" s="1"/>
  <c r="H18" s="1"/>
  <c r="E20"/>
  <c r="E18" s="1"/>
  <c r="G19"/>
  <c r="F18"/>
  <c r="D12"/>
  <c r="D8"/>
  <c r="D38" s="1"/>
  <c r="H7"/>
  <c r="H37" s="1"/>
  <c r="G7"/>
  <c r="G37" s="1"/>
  <c r="F7"/>
  <c r="F37" s="1"/>
  <c r="E7"/>
  <c r="E37" s="1"/>
  <c r="D7"/>
  <c r="D37" s="1"/>
  <c r="H6"/>
  <c r="H34" s="1"/>
  <c r="G6"/>
  <c r="F6"/>
  <c r="E6"/>
  <c r="E34" s="1"/>
  <c r="D6"/>
  <c r="D34" s="1"/>
  <c r="D5"/>
  <c r="D33" s="1"/>
  <c r="D4"/>
  <c r="D32" s="1"/>
  <c r="D10" i="41"/>
  <c r="E10" s="1"/>
  <c r="F10" s="1"/>
  <c r="G10" s="1"/>
  <c r="D11"/>
  <c r="D12"/>
  <c r="E12" s="1"/>
  <c r="F12" s="1"/>
  <c r="G12" s="1"/>
  <c r="D14"/>
  <c r="D13" s="1"/>
  <c r="E14"/>
  <c r="E13" s="1"/>
  <c r="F14"/>
  <c r="F13" s="1"/>
  <c r="G14"/>
  <c r="G13" s="1"/>
  <c r="D22"/>
  <c r="D8" s="1"/>
  <c r="D24"/>
  <c r="E24" s="1"/>
  <c r="D25"/>
  <c r="E25" s="1"/>
  <c r="F25" s="1"/>
  <c r="G25" s="1"/>
  <c r="D26"/>
  <c r="E26" s="1"/>
  <c r="F26" s="1"/>
  <c r="G26" s="1"/>
  <c r="D28"/>
  <c r="D27" s="1"/>
  <c r="E28"/>
  <c r="E27" s="1"/>
  <c r="F28"/>
  <c r="F27" s="1"/>
  <c r="G28"/>
  <c r="G27" s="1"/>
  <c r="D6" i="36"/>
  <c r="F6"/>
  <c r="E7"/>
  <c r="F35" i="35" s="1"/>
  <c r="F17" s="1"/>
  <c r="E8" i="36"/>
  <c r="E9"/>
  <c r="P9"/>
  <c r="Q9" s="1"/>
  <c r="R9" s="1"/>
  <c r="E10"/>
  <c r="F32" i="35" s="1"/>
  <c r="P10" i="36"/>
  <c r="Q10" s="1"/>
  <c r="R10" s="1"/>
  <c r="S10" s="1"/>
  <c r="E11"/>
  <c r="G11" s="1"/>
  <c r="P11"/>
  <c r="Q11" s="1"/>
  <c r="R11" s="1"/>
  <c r="S11" s="1"/>
  <c r="E12"/>
  <c r="G12" s="1"/>
  <c r="P12"/>
  <c r="Q12" s="1"/>
  <c r="R12" s="1"/>
  <c r="S12" s="1"/>
  <c r="E13"/>
  <c r="G13" s="1"/>
  <c r="P13"/>
  <c r="E14"/>
  <c r="P14"/>
  <c r="Q14" s="1"/>
  <c r="R14" s="1"/>
  <c r="S14" s="1"/>
  <c r="D15"/>
  <c r="F15"/>
  <c r="F5" s="1"/>
  <c r="P15"/>
  <c r="Q15" s="1"/>
  <c r="R15" s="1"/>
  <c r="S15" s="1"/>
  <c r="E16"/>
  <c r="E15" s="1"/>
  <c r="P16"/>
  <c r="Q16"/>
  <c r="R16"/>
  <c r="S16"/>
  <c r="P18"/>
  <c r="P17" s="1"/>
  <c r="Q18"/>
  <c r="R18" s="1"/>
  <c r="D21"/>
  <c r="D22"/>
  <c r="F22"/>
  <c r="E23"/>
  <c r="K35" i="35" s="1"/>
  <c r="AI18" s="1"/>
  <c r="E24" i="36"/>
  <c r="E25"/>
  <c r="E26"/>
  <c r="G26" s="1"/>
  <c r="E27"/>
  <c r="G27" s="1"/>
  <c r="E28"/>
  <c r="G28" s="1"/>
  <c r="E29"/>
  <c r="G29" s="1"/>
  <c r="E30"/>
  <c r="G30" s="1"/>
  <c r="D31"/>
  <c r="F31"/>
  <c r="E32"/>
  <c r="G32" s="1"/>
  <c r="D38"/>
  <c r="F38"/>
  <c r="F37"/>
  <c r="E39"/>
  <c r="G39" s="1"/>
  <c r="E40"/>
  <c r="G40" s="1"/>
  <c r="E41"/>
  <c r="G41" s="1"/>
  <c r="E42"/>
  <c r="P32" i="35" s="1"/>
  <c r="AN15" s="1"/>
  <c r="E43" i="36"/>
  <c r="G43" s="1"/>
  <c r="E44"/>
  <c r="G44" s="1"/>
  <c r="E45"/>
  <c r="G45" s="1"/>
  <c r="E46"/>
  <c r="G46" s="1"/>
  <c r="D47"/>
  <c r="F47"/>
  <c r="E48"/>
  <c r="E47" s="1"/>
  <c r="G47" s="1"/>
  <c r="D54"/>
  <c r="F54"/>
  <c r="E55"/>
  <c r="U35" i="35" s="1"/>
  <c r="E56" i="36"/>
  <c r="G56" s="1"/>
  <c r="E57"/>
  <c r="E58"/>
  <c r="G58" s="1"/>
  <c r="E59"/>
  <c r="G59" s="1"/>
  <c r="E60"/>
  <c r="E61"/>
  <c r="G61" s="1"/>
  <c r="E62"/>
  <c r="G62" s="1"/>
  <c r="D63"/>
  <c r="F63"/>
  <c r="E64"/>
  <c r="G64" s="1"/>
  <c r="C7" i="42"/>
  <c r="D7"/>
  <c r="E7"/>
  <c r="F7"/>
  <c r="E7" i="35"/>
  <c r="F7"/>
  <c r="J7"/>
  <c r="K7"/>
  <c r="O7"/>
  <c r="P7"/>
  <c r="T7"/>
  <c r="U7"/>
  <c r="E8"/>
  <c r="J8"/>
  <c r="O8"/>
  <c r="T8"/>
  <c r="T18" s="1"/>
  <c r="AC8"/>
  <c r="AD8"/>
  <c r="AH8"/>
  <c r="AI8"/>
  <c r="AM8"/>
  <c r="AN8"/>
  <c r="AR8"/>
  <c r="AS8"/>
  <c r="E9"/>
  <c r="F9"/>
  <c r="J9"/>
  <c r="K9"/>
  <c r="O9"/>
  <c r="P9"/>
  <c r="T9"/>
  <c r="U9"/>
  <c r="AC9"/>
  <c r="AE9"/>
  <c r="AH9"/>
  <c r="AJ9"/>
  <c r="AM9"/>
  <c r="AO9"/>
  <c r="AR9"/>
  <c r="AT9"/>
  <c r="E10"/>
  <c r="F10"/>
  <c r="J10"/>
  <c r="K10"/>
  <c r="O10"/>
  <c r="P10"/>
  <c r="T10"/>
  <c r="U10"/>
  <c r="AC10"/>
  <c r="AD10"/>
  <c r="AE10"/>
  <c r="AH10"/>
  <c r="AI10"/>
  <c r="AJ10"/>
  <c r="AM10"/>
  <c r="AN10"/>
  <c r="AO10"/>
  <c r="AR10"/>
  <c r="AS10"/>
  <c r="AT10"/>
  <c r="E11"/>
  <c r="F11"/>
  <c r="J11"/>
  <c r="K11"/>
  <c r="O11"/>
  <c r="P11"/>
  <c r="T11"/>
  <c r="U11"/>
  <c r="AC11"/>
  <c r="AD11"/>
  <c r="AE11"/>
  <c r="AH11"/>
  <c r="AI11"/>
  <c r="AJ11"/>
  <c r="AM11"/>
  <c r="AN11"/>
  <c r="AO11"/>
  <c r="AR11"/>
  <c r="AS11"/>
  <c r="AT11"/>
  <c r="E12"/>
  <c r="F12"/>
  <c r="J12"/>
  <c r="K12"/>
  <c r="O12"/>
  <c r="P12"/>
  <c r="T12"/>
  <c r="U12"/>
  <c r="AC12"/>
  <c r="AD12"/>
  <c r="AE12"/>
  <c r="AH12"/>
  <c r="AI12"/>
  <c r="AJ12"/>
  <c r="AM12"/>
  <c r="AN12"/>
  <c r="AO12"/>
  <c r="AR12"/>
  <c r="AS12"/>
  <c r="AT12"/>
  <c r="E13"/>
  <c r="J13"/>
  <c r="O13"/>
  <c r="T13"/>
  <c r="AC13"/>
  <c r="AD13"/>
  <c r="AE13"/>
  <c r="AH13"/>
  <c r="AI13"/>
  <c r="AJ13"/>
  <c r="AM13"/>
  <c r="AN13"/>
  <c r="AO13"/>
  <c r="AR13"/>
  <c r="AS13"/>
  <c r="AT13"/>
  <c r="E14"/>
  <c r="J14"/>
  <c r="O14"/>
  <c r="T14"/>
  <c r="AC14"/>
  <c r="AE14"/>
  <c r="AH14"/>
  <c r="AJ14"/>
  <c r="AM14"/>
  <c r="AO14"/>
  <c r="AR14"/>
  <c r="AT14"/>
  <c r="E15"/>
  <c r="F15"/>
  <c r="J15"/>
  <c r="K15"/>
  <c r="O15"/>
  <c r="P15"/>
  <c r="T15"/>
  <c r="U15"/>
  <c r="AC15"/>
  <c r="AE15"/>
  <c r="AH15"/>
  <c r="AJ15"/>
  <c r="AM15"/>
  <c r="AO15"/>
  <c r="AR15"/>
  <c r="AT15"/>
  <c r="E16"/>
  <c r="J16"/>
  <c r="O16"/>
  <c r="T16"/>
  <c r="AC16"/>
  <c r="AD16"/>
  <c r="AH16"/>
  <c r="AI16"/>
  <c r="AM16"/>
  <c r="AN16"/>
  <c r="AR16"/>
  <c r="AS16"/>
  <c r="E17"/>
  <c r="J17"/>
  <c r="O17"/>
  <c r="T17"/>
  <c r="AC17"/>
  <c r="AE17"/>
  <c r="AH17"/>
  <c r="AJ17"/>
  <c r="AM17"/>
  <c r="AO17"/>
  <c r="AR17"/>
  <c r="AT17"/>
  <c r="AC18"/>
  <c r="AE18"/>
  <c r="AH18"/>
  <c r="AJ18"/>
  <c r="AM18"/>
  <c r="AO18"/>
  <c r="AR18"/>
  <c r="AT18"/>
  <c r="E36"/>
  <c r="J36"/>
  <c r="O36"/>
  <c r="T36"/>
  <c r="E43"/>
  <c r="G43"/>
  <c r="J43"/>
  <c r="J47" s="1"/>
  <c r="L43"/>
  <c r="O43"/>
  <c r="Q43"/>
  <c r="T43"/>
  <c r="T47" s="1"/>
  <c r="V43"/>
  <c r="E44"/>
  <c r="E46" s="1"/>
  <c r="G44"/>
  <c r="G46" s="1"/>
  <c r="G47" s="1"/>
  <c r="J44"/>
  <c r="L44"/>
  <c r="L46" s="1"/>
  <c r="L47" s="1"/>
  <c r="O44"/>
  <c r="O46" s="1"/>
  <c r="O47" s="1"/>
  <c r="Q44"/>
  <c r="T44"/>
  <c r="T46" s="1"/>
  <c r="V44"/>
  <c r="V46"/>
  <c r="V47" s="1"/>
  <c r="E66"/>
  <c r="F66"/>
  <c r="G66"/>
  <c r="J66"/>
  <c r="K66"/>
  <c r="L66"/>
  <c r="O66"/>
  <c r="O71" s="1"/>
  <c r="O73" s="1"/>
  <c r="P66"/>
  <c r="Q66"/>
  <c r="T66"/>
  <c r="T71" s="1"/>
  <c r="T73" s="1"/>
  <c r="U66"/>
  <c r="V66"/>
  <c r="E67"/>
  <c r="E71" s="1"/>
  <c r="E73" s="1"/>
  <c r="F67"/>
  <c r="G67"/>
  <c r="J67"/>
  <c r="K67"/>
  <c r="L67"/>
  <c r="L71" s="1"/>
  <c r="L73" s="1"/>
  <c r="O67"/>
  <c r="P67"/>
  <c r="Q67"/>
  <c r="T67"/>
  <c r="U67"/>
  <c r="V67"/>
  <c r="E68"/>
  <c r="G68"/>
  <c r="J68"/>
  <c r="L68"/>
  <c r="O68"/>
  <c r="Q68"/>
  <c r="T68"/>
  <c r="V68"/>
  <c r="E69"/>
  <c r="F69"/>
  <c r="G69"/>
  <c r="J69"/>
  <c r="K69"/>
  <c r="L69"/>
  <c r="O69"/>
  <c r="P69"/>
  <c r="Q69"/>
  <c r="T69"/>
  <c r="U69"/>
  <c r="V69"/>
  <c r="E70"/>
  <c r="G70"/>
  <c r="J70"/>
  <c r="L70"/>
  <c r="O70"/>
  <c r="Q70"/>
  <c r="T70"/>
  <c r="V70"/>
  <c r="C3" i="39"/>
  <c r="E3" s="1"/>
  <c r="F3"/>
  <c r="H3"/>
  <c r="K3"/>
  <c r="F4"/>
  <c r="H4"/>
  <c r="K4"/>
  <c r="N4"/>
  <c r="F5"/>
  <c r="H5"/>
  <c r="K5"/>
  <c r="N5"/>
  <c r="F6"/>
  <c r="H6"/>
  <c r="K6"/>
  <c r="N6"/>
  <c r="F7"/>
  <c r="H7"/>
  <c r="K7"/>
  <c r="N7"/>
  <c r="C17"/>
  <c r="C51" s="1"/>
  <c r="C18"/>
  <c r="C52" s="1"/>
  <c r="C19"/>
  <c r="C53" s="1"/>
  <c r="C20"/>
  <c r="C54" s="1"/>
  <c r="C21"/>
  <c r="C55" s="1"/>
  <c r="C26"/>
  <c r="C27"/>
  <c r="C28"/>
  <c r="E28"/>
  <c r="G28"/>
  <c r="I28"/>
  <c r="K28"/>
  <c r="C29"/>
  <c r="C30"/>
  <c r="C35"/>
  <c r="C36"/>
  <c r="C37"/>
  <c r="C38"/>
  <c r="C39"/>
  <c r="F82" i="35"/>
  <c r="P82"/>
  <c r="U55"/>
  <c r="U44" s="1"/>
  <c r="C47" i="39"/>
  <c r="G3" i="34"/>
  <c r="J3"/>
  <c r="M3"/>
  <c r="G4"/>
  <c r="J4"/>
  <c r="M4"/>
  <c r="G5"/>
  <c r="J5"/>
  <c r="M5"/>
  <c r="G6"/>
  <c r="J6"/>
  <c r="M6"/>
  <c r="G11"/>
  <c r="J11"/>
  <c r="M11"/>
  <c r="G12"/>
  <c r="J12"/>
  <c r="M12"/>
  <c r="G13"/>
  <c r="J13"/>
  <c r="M13"/>
  <c r="G14"/>
  <c r="J14"/>
  <c r="M14"/>
  <c r="G15"/>
  <c r="J15"/>
  <c r="M15"/>
  <c r="G16"/>
  <c r="J16"/>
  <c r="M16"/>
  <c r="G17"/>
  <c r="J17"/>
  <c r="M17"/>
  <c r="G18"/>
  <c r="J18"/>
  <c r="M18"/>
  <c r="G19"/>
  <c r="J19"/>
  <c r="M19"/>
  <c r="G20"/>
  <c r="J20"/>
  <c r="M20"/>
  <c r="G21"/>
  <c r="J21"/>
  <c r="M21"/>
  <c r="G25"/>
  <c r="J25"/>
  <c r="M25"/>
  <c r="G26"/>
  <c r="J26"/>
  <c r="M26"/>
  <c r="G27"/>
  <c r="J27"/>
  <c r="M27"/>
  <c r="G28"/>
  <c r="J28"/>
  <c r="M28"/>
  <c r="G29"/>
  <c r="J29"/>
  <c r="M29"/>
  <c r="G30"/>
  <c r="J30"/>
  <c r="M30"/>
  <c r="G31"/>
  <c r="J31"/>
  <c r="M31"/>
  <c r="G32"/>
  <c r="J32"/>
  <c r="M32"/>
  <c r="G33"/>
  <c r="J33"/>
  <c r="M33"/>
  <c r="G34"/>
  <c r="J34"/>
  <c r="M34"/>
  <c r="G35"/>
  <c r="J35"/>
  <c r="M35"/>
  <c r="G39"/>
  <c r="J39"/>
  <c r="M39"/>
  <c r="G40"/>
  <c r="J40"/>
  <c r="M40"/>
  <c r="G41"/>
  <c r="J41"/>
  <c r="M41"/>
  <c r="G42"/>
  <c r="J42"/>
  <c r="M42"/>
  <c r="G43"/>
  <c r="J43"/>
  <c r="M43"/>
  <c r="G44"/>
  <c r="J44"/>
  <c r="M44"/>
  <c r="G45"/>
  <c r="J45"/>
  <c r="M45"/>
  <c r="G46"/>
  <c r="J46"/>
  <c r="M46"/>
  <c r="G47"/>
  <c r="J47"/>
  <c r="M47"/>
  <c r="G48"/>
  <c r="J48"/>
  <c r="M48"/>
  <c r="G49"/>
  <c r="J49"/>
  <c r="M49"/>
  <c r="G53"/>
  <c r="J53"/>
  <c r="M53"/>
  <c r="G54"/>
  <c r="J54"/>
  <c r="M54"/>
  <c r="G55"/>
  <c r="J55"/>
  <c r="M55"/>
  <c r="G56"/>
  <c r="J56"/>
  <c r="M56"/>
  <c r="G57"/>
  <c r="J57"/>
  <c r="M57"/>
  <c r="G58"/>
  <c r="J58"/>
  <c r="M58"/>
  <c r="G59"/>
  <c r="J59"/>
  <c r="M59"/>
  <c r="G60"/>
  <c r="J60"/>
  <c r="M60"/>
  <c r="G61"/>
  <c r="J61"/>
  <c r="M61"/>
  <c r="G62"/>
  <c r="J62"/>
  <c r="M62"/>
  <c r="G63"/>
  <c r="J63"/>
  <c r="M63"/>
  <c r="E56"/>
  <c r="E28"/>
  <c r="E35"/>
  <c r="E43"/>
  <c r="E44"/>
  <c r="E59"/>
  <c r="E32"/>
  <c r="H32" s="1"/>
  <c r="E20"/>
  <c r="E47"/>
  <c r="E12"/>
  <c r="E41"/>
  <c r="E29"/>
  <c r="E40"/>
  <c r="E42"/>
  <c r="E19"/>
  <c r="E21"/>
  <c r="E31"/>
  <c r="E25"/>
  <c r="E53"/>
  <c r="E61"/>
  <c r="E57"/>
  <c r="E27"/>
  <c r="E49"/>
  <c r="E3"/>
  <c r="E39"/>
  <c r="E60"/>
  <c r="E63"/>
  <c r="E18"/>
  <c r="E30"/>
  <c r="H30" s="1"/>
  <c r="E45"/>
  <c r="E4"/>
  <c r="E33"/>
  <c r="E26"/>
  <c r="H26" s="1"/>
  <c r="E16"/>
  <c r="E58"/>
  <c r="H58" s="1"/>
  <c r="K58" s="1"/>
  <c r="E14"/>
  <c r="E13"/>
  <c r="E6"/>
  <c r="E11"/>
  <c r="E55"/>
  <c r="E5"/>
  <c r="E17"/>
  <c r="E34"/>
  <c r="E54"/>
  <c r="E46"/>
  <c r="E15"/>
  <c r="E48"/>
  <c r="E62"/>
  <c r="D21" i="41"/>
  <c r="G29" i="39"/>
  <c r="I29"/>
  <c r="K29"/>
  <c r="E29"/>
  <c r="F5" i="38"/>
  <c r="H5"/>
  <c r="G5"/>
  <c r="E5"/>
  <c r="E27" i="39"/>
  <c r="I27"/>
  <c r="K27"/>
  <c r="G27"/>
  <c r="K30"/>
  <c r="E30"/>
  <c r="G30"/>
  <c r="I30"/>
  <c r="H8" i="38"/>
  <c r="H38" s="1"/>
  <c r="E8"/>
  <c r="E38" s="1"/>
  <c r="G8"/>
  <c r="G38" s="1"/>
  <c r="F8"/>
  <c r="F38" s="1"/>
  <c r="H4"/>
  <c r="F4"/>
  <c r="F32" s="1"/>
  <c r="G4"/>
  <c r="G32" s="1"/>
  <c r="E4"/>
  <c r="E32" s="1"/>
  <c r="E26" i="39"/>
  <c r="G26"/>
  <c r="K26"/>
  <c r="C6"/>
  <c r="E6" s="1"/>
  <c r="I26"/>
  <c r="C5"/>
  <c r="E5" s="1"/>
  <c r="C7"/>
  <c r="E7" s="1"/>
  <c r="C4"/>
  <c r="E4" s="1"/>
  <c r="F53" i="36"/>
  <c r="I56" i="35"/>
  <c r="H56" s="1"/>
  <c r="V71"/>
  <c r="V73"/>
  <c r="U32"/>
  <c r="AS15" s="1"/>
  <c r="D37" i="36"/>
  <c r="H19" i="38"/>
  <c r="R86" i="35"/>
  <c r="AM19"/>
  <c r="AC19"/>
  <c r="C56"/>
  <c r="D86"/>
  <c r="C86" s="1"/>
  <c r="N86"/>
  <c r="N72" s="1"/>
  <c r="M72" s="1"/>
  <c r="S56"/>
  <c r="R56" s="1"/>
  <c r="G7" i="36"/>
  <c r="F55" i="35"/>
  <c r="F57" s="1"/>
  <c r="G9" i="36"/>
  <c r="K26" i="34" l="1"/>
  <c r="H46"/>
  <c r="H31"/>
  <c r="H4"/>
  <c r="K4" s="1"/>
  <c r="H35"/>
  <c r="K35" s="1"/>
  <c r="I3" i="39"/>
  <c r="L3" s="1"/>
  <c r="H16" i="34"/>
  <c r="K16" s="1"/>
  <c r="H42"/>
  <c r="K42" s="1"/>
  <c r="H12"/>
  <c r="Q71" i="35"/>
  <c r="Q73" s="1"/>
  <c r="AH19"/>
  <c r="H86"/>
  <c r="H43" i="34"/>
  <c r="K43" s="1"/>
  <c r="J71" i="35"/>
  <c r="J73" s="1"/>
  <c r="Q46"/>
  <c r="Q47" s="1"/>
  <c r="O18"/>
  <c r="E18"/>
  <c r="D5" i="36"/>
  <c r="G18" i="38"/>
  <c r="G71" i="35"/>
  <c r="G73" s="1"/>
  <c r="H17" i="34"/>
  <c r="K17" s="1"/>
  <c r="H48"/>
  <c r="K48" s="1"/>
  <c r="H33"/>
  <c r="H29"/>
  <c r="K29" s="1"/>
  <c r="H18"/>
  <c r="K18" s="1"/>
  <c r="H6"/>
  <c r="I6" i="39"/>
  <c r="L6" s="1"/>
  <c r="I5"/>
  <c r="L5" s="1"/>
  <c r="M5" s="1"/>
  <c r="I4"/>
  <c r="L4" s="1"/>
  <c r="M4" s="1"/>
  <c r="J18" i="35"/>
  <c r="H5" i="34"/>
  <c r="K5" s="1"/>
  <c r="H13"/>
  <c r="K13" s="1"/>
  <c r="H39"/>
  <c r="K39" s="1"/>
  <c r="H19"/>
  <c r="K19" s="1"/>
  <c r="H11"/>
  <c r="K11" s="1"/>
  <c r="E47" i="35"/>
  <c r="AR19"/>
  <c r="D53" i="36"/>
  <c r="F21"/>
  <c r="C45" i="35"/>
  <c r="M45"/>
  <c r="I45"/>
  <c r="H45" s="1"/>
  <c r="G25"/>
  <c r="AE8" s="1"/>
  <c r="E22" i="41"/>
  <c r="D9"/>
  <c r="D23"/>
  <c r="F44" i="35"/>
  <c r="F46" s="1"/>
  <c r="G55" i="36"/>
  <c r="K26" i="35"/>
  <c r="AI9" s="1"/>
  <c r="F26"/>
  <c r="AD9" s="1"/>
  <c r="F31"/>
  <c r="AD14" s="1"/>
  <c r="Q17" i="36"/>
  <c r="P55" i="35"/>
  <c r="P44" s="1"/>
  <c r="P46" s="1"/>
  <c r="G42" i="36"/>
  <c r="K31" i="35"/>
  <c r="AI14" s="1"/>
  <c r="G24" i="36"/>
  <c r="U26" i="35"/>
  <c r="AS9" s="1"/>
  <c r="H49" i="34"/>
  <c r="H41"/>
  <c r="K41" s="1"/>
  <c r="M3" i="39"/>
  <c r="H45" i="34"/>
  <c r="K45" s="1"/>
  <c r="K12"/>
  <c r="H59"/>
  <c r="M64"/>
  <c r="H34"/>
  <c r="K34" s="1"/>
  <c r="H3"/>
  <c r="K3" s="1"/>
  <c r="H44"/>
  <c r="K44" s="1"/>
  <c r="H63"/>
  <c r="G31" i="39"/>
  <c r="I31"/>
  <c r="C31"/>
  <c r="F3" i="38"/>
  <c r="F25" s="1"/>
  <c r="E31" i="39"/>
  <c r="C56"/>
  <c r="M6"/>
  <c r="I12" s="1"/>
  <c r="N55" i="35" s="1"/>
  <c r="N44" s="1"/>
  <c r="C22" i="39"/>
  <c r="K31"/>
  <c r="G48" i="36"/>
  <c r="U14" i="35"/>
  <c r="K34"/>
  <c r="K16" s="1"/>
  <c r="U31"/>
  <c r="U13" s="1"/>
  <c r="P31"/>
  <c r="P13" s="1"/>
  <c r="P35"/>
  <c r="AN18" s="1"/>
  <c r="E38" i="36"/>
  <c r="G38" s="1"/>
  <c r="P34" i="35"/>
  <c r="P16" s="1"/>
  <c r="AD18"/>
  <c r="K54"/>
  <c r="K43" s="1"/>
  <c r="F13"/>
  <c r="G25" i="36"/>
  <c r="G50" i="34"/>
  <c r="I7" i="39"/>
  <c r="L7" s="1"/>
  <c r="M7" s="1"/>
  <c r="E6" i="36"/>
  <c r="G6" s="1"/>
  <c r="F34" i="38"/>
  <c r="H62" i="34"/>
  <c r="H54"/>
  <c r="K54" s="1"/>
  <c r="H40"/>
  <c r="H47"/>
  <c r="M50"/>
  <c r="H14"/>
  <c r="U46" i="35"/>
  <c r="F34"/>
  <c r="F16" s="1"/>
  <c r="K31" i="34"/>
  <c r="K6"/>
  <c r="E63" i="36"/>
  <c r="G63" s="1"/>
  <c r="S45" i="35"/>
  <c r="R45" s="1"/>
  <c r="M56"/>
  <c r="H60" i="34"/>
  <c r="K60" s="1"/>
  <c r="H56"/>
  <c r="K56" s="1"/>
  <c r="H27"/>
  <c r="M36"/>
  <c r="F84" i="35"/>
  <c r="F85" s="1"/>
  <c r="F87" s="1"/>
  <c r="U34"/>
  <c r="AS17" s="1"/>
  <c r="G15" i="36"/>
  <c r="P8"/>
  <c r="P7" s="1"/>
  <c r="D3" i="38"/>
  <c r="E13" s="1"/>
  <c r="AS18" i="35"/>
  <c r="U17"/>
  <c r="S9" i="36"/>
  <c r="S18"/>
  <c r="S17" s="1"/>
  <c r="R17"/>
  <c r="AD15" i="35"/>
  <c r="F14"/>
  <c r="F68"/>
  <c r="P14"/>
  <c r="G16" i="36"/>
  <c r="E54"/>
  <c r="E31"/>
  <c r="G31" s="1"/>
  <c r="E47" i="39"/>
  <c r="G57" i="36"/>
  <c r="G14"/>
  <c r="Q13"/>
  <c r="R13" s="1"/>
  <c r="S13" s="1"/>
  <c r="G8"/>
  <c r="F54" i="35"/>
  <c r="G47" i="39"/>
  <c r="K82" i="35"/>
  <c r="P26"/>
  <c r="K32"/>
  <c r="AI15" s="1"/>
  <c r="U82"/>
  <c r="U68" s="1"/>
  <c r="K55"/>
  <c r="G60" i="36"/>
  <c r="G23"/>
  <c r="G10"/>
  <c r="AN17" i="35"/>
  <c r="E22" i="36"/>
  <c r="K84" i="35"/>
  <c r="K70" s="1"/>
  <c r="K49" i="34"/>
  <c r="K33"/>
  <c r="G5" i="39"/>
  <c r="H15" i="34"/>
  <c r="K15" s="1"/>
  <c r="H3" i="38"/>
  <c r="H32"/>
  <c r="H61" i="34"/>
  <c r="G64"/>
  <c r="H53"/>
  <c r="K27"/>
  <c r="G3" i="38"/>
  <c r="G34"/>
  <c r="K46" i="34"/>
  <c r="G7" i="39"/>
  <c r="G6"/>
  <c r="H55" i="34"/>
  <c r="E64"/>
  <c r="E23" i="41"/>
  <c r="H21" i="34"/>
  <c r="K21" s="1"/>
  <c r="E36"/>
  <c r="H28"/>
  <c r="K28" s="1"/>
  <c r="J22"/>
  <c r="K30"/>
  <c r="E22"/>
  <c r="J64"/>
  <c r="J50"/>
  <c r="J36"/>
  <c r="C40" i="39"/>
  <c r="H20" i="34"/>
  <c r="K32"/>
  <c r="J4" i="39"/>
  <c r="G4"/>
  <c r="D7" i="41"/>
  <c r="D20"/>
  <c r="D19" s="1"/>
  <c r="E21"/>
  <c r="G33" i="35"/>
  <c r="AE16" s="1"/>
  <c r="H25" i="34"/>
  <c r="G36"/>
  <c r="F24" i="41"/>
  <c r="L25" i="35"/>
  <c r="AJ8" s="1"/>
  <c r="G7"/>
  <c r="E11" i="41"/>
  <c r="D31" i="38"/>
  <c r="G22" i="34"/>
  <c r="M22"/>
  <c r="H57"/>
  <c r="E50"/>
  <c r="E3" i="38"/>
  <c r="F8" i="35"/>
  <c r="U57"/>
  <c r="P68"/>
  <c r="K13"/>
  <c r="K17"/>
  <c r="M86"/>
  <c r="D72"/>
  <c r="C72" s="1"/>
  <c r="J6" i="39" l="1"/>
  <c r="J5"/>
  <c r="E8" i="41"/>
  <c r="F22"/>
  <c r="P57" i="35"/>
  <c r="P17"/>
  <c r="AD17"/>
  <c r="AD19" s="1"/>
  <c r="K8"/>
  <c r="AI17"/>
  <c r="AI19" s="1"/>
  <c r="E37" i="36"/>
  <c r="G37" s="1"/>
  <c r="U8" i="35"/>
  <c r="K36"/>
  <c r="AN14"/>
  <c r="M55"/>
  <c r="AS14"/>
  <c r="AS19" s="1"/>
  <c r="K59" i="34"/>
  <c r="K40"/>
  <c r="K63"/>
  <c r="F26" i="38"/>
  <c r="F27" s="1"/>
  <c r="F36" s="1"/>
  <c r="F35" s="1"/>
  <c r="F33" s="1"/>
  <c r="F31" s="1"/>
  <c r="N57" i="35"/>
  <c r="O6" i="39"/>
  <c r="I11"/>
  <c r="N54" i="35" s="1"/>
  <c r="G36"/>
  <c r="F70"/>
  <c r="F71" s="1"/>
  <c r="F73" s="1"/>
  <c r="R8" i="36"/>
  <c r="R7" s="1"/>
  <c r="K47" i="34"/>
  <c r="K62"/>
  <c r="H50"/>
  <c r="U36" i="35"/>
  <c r="E5" i="36"/>
  <c r="G5" s="1"/>
  <c r="H22" i="34"/>
  <c r="J7" i="39"/>
  <c r="D25" i="38"/>
  <c r="F36" i="35"/>
  <c r="U16"/>
  <c r="K14" i="34"/>
  <c r="K14" i="35"/>
  <c r="AE19"/>
  <c r="Q8" i="36"/>
  <c r="Q7" s="1"/>
  <c r="E21"/>
  <c r="G21" s="1"/>
  <c r="G22"/>
  <c r="K57" i="35"/>
  <c r="K58" s="1"/>
  <c r="K44"/>
  <c r="K46" s="1"/>
  <c r="K47" s="1"/>
  <c r="P8"/>
  <c r="AN9"/>
  <c r="P54"/>
  <c r="P43" s="1"/>
  <c r="P47" s="1"/>
  <c r="P84"/>
  <c r="I47" i="39"/>
  <c r="F58" i="35"/>
  <c r="F43"/>
  <c r="F47" s="1"/>
  <c r="E53" i="36"/>
  <c r="G53" s="1"/>
  <c r="G54"/>
  <c r="P36" i="35"/>
  <c r="F18"/>
  <c r="S8" i="36"/>
  <c r="S7" s="1"/>
  <c r="K68" i="35"/>
  <c r="K85"/>
  <c r="K87" s="1"/>
  <c r="F11" i="41"/>
  <c r="E9"/>
  <c r="E25" i="38"/>
  <c r="E26"/>
  <c r="G12" i="39"/>
  <c r="I55" i="35" s="1"/>
  <c r="G11" i="39"/>
  <c r="O5"/>
  <c r="F23" i="41"/>
  <c r="G24"/>
  <c r="Q25" i="35"/>
  <c r="F21" i="41"/>
  <c r="E20"/>
  <c r="E19" s="1"/>
  <c r="L33" i="35"/>
  <c r="E7" i="41"/>
  <c r="O4" i="39"/>
  <c r="E11"/>
  <c r="E12"/>
  <c r="D55" i="35" s="1"/>
  <c r="O7" i="39"/>
  <c r="K11"/>
  <c r="K12"/>
  <c r="S55" i="35" s="1"/>
  <c r="G26" i="38"/>
  <c r="G25"/>
  <c r="L7" i="35"/>
  <c r="K25" i="34"/>
  <c r="H36"/>
  <c r="G15" i="35"/>
  <c r="D6" i="41"/>
  <c r="D5" s="1"/>
  <c r="H25" i="38"/>
  <c r="H26"/>
  <c r="K61" i="34"/>
  <c r="K57"/>
  <c r="K20"/>
  <c r="K55"/>
  <c r="H64"/>
  <c r="K53"/>
  <c r="D19" i="38"/>
  <c r="E14"/>
  <c r="E12" s="1"/>
  <c r="M44" i="35"/>
  <c r="N46"/>
  <c r="M57" l="1"/>
  <c r="F8" i="41"/>
  <c r="Q7" i="35" s="1"/>
  <c r="G22" i="41"/>
  <c r="G8" s="1"/>
  <c r="AN19" i="35"/>
  <c r="N58"/>
  <c r="I13" i="39"/>
  <c r="H27" i="38"/>
  <c r="H36" s="1"/>
  <c r="H35" s="1"/>
  <c r="H33" s="1"/>
  <c r="H31" s="1"/>
  <c r="E27"/>
  <c r="E36" s="1"/>
  <c r="E35" s="1"/>
  <c r="E33" s="1"/>
  <c r="E31" s="1"/>
  <c r="U18" i="35"/>
  <c r="P18"/>
  <c r="K18"/>
  <c r="K50" i="34"/>
  <c r="K71" i="35"/>
  <c r="P70"/>
  <c r="P85"/>
  <c r="P58"/>
  <c r="U54"/>
  <c r="K47" i="39"/>
  <c r="U84" i="35"/>
  <c r="K22" i="34"/>
  <c r="K13" i="39"/>
  <c r="S54" i="35"/>
  <c r="F7" i="41"/>
  <c r="Q33" i="35"/>
  <c r="Q36" s="1"/>
  <c r="G21" i="41"/>
  <c r="F20"/>
  <c r="F19" s="1"/>
  <c r="R55" i="35"/>
  <c r="S57"/>
  <c r="R57" s="1"/>
  <c r="S44"/>
  <c r="E13" i="39"/>
  <c r="D54" i="35"/>
  <c r="N43"/>
  <c r="M43" s="1"/>
  <c r="M54"/>
  <c r="E9" i="42" s="1"/>
  <c r="D44" i="35"/>
  <c r="D57"/>
  <c r="C57" s="1"/>
  <c r="C55"/>
  <c r="AJ16"/>
  <c r="AJ19" s="1"/>
  <c r="L36"/>
  <c r="G23" i="41"/>
  <c r="I44" i="35"/>
  <c r="H55"/>
  <c r="I57"/>
  <c r="H57" s="1"/>
  <c r="G27" i="38"/>
  <c r="G36" s="1"/>
  <c r="G35" s="1"/>
  <c r="G33" s="1"/>
  <c r="G31" s="1"/>
  <c r="D20"/>
  <c r="C12" i="39" s="1"/>
  <c r="D26" i="38"/>
  <c r="D27" s="1"/>
  <c r="D36" s="1"/>
  <c r="D35" s="1"/>
  <c r="C11" i="39"/>
  <c r="K36" i="34"/>
  <c r="G11" i="41"/>
  <c r="F9"/>
  <c r="K64" i="34"/>
  <c r="G18" i="35"/>
  <c r="L15"/>
  <c r="E6" i="41"/>
  <c r="E5" s="1"/>
  <c r="AO8" i="35"/>
  <c r="G13" i="39"/>
  <c r="I54" i="35"/>
  <c r="M46"/>
  <c r="M58" l="1"/>
  <c r="E24" i="42" s="1"/>
  <c r="V25" i="35"/>
  <c r="AT8" s="1"/>
  <c r="N47"/>
  <c r="M47" s="1"/>
  <c r="C13" i="39"/>
  <c r="E32" i="42"/>
  <c r="D18" i="38"/>
  <c r="L18" i="35"/>
  <c r="K73"/>
  <c r="P71"/>
  <c r="P87"/>
  <c r="U70"/>
  <c r="U85"/>
  <c r="U43"/>
  <c r="U47" s="1"/>
  <c r="U58"/>
  <c r="AO16"/>
  <c r="C54"/>
  <c r="C9" i="42" s="1"/>
  <c r="D58" i="35"/>
  <c r="C58" s="1"/>
  <c r="C24" i="42" s="1"/>
  <c r="D43" i="35"/>
  <c r="G7" i="41"/>
  <c r="V33" i="35"/>
  <c r="AT16" s="1"/>
  <c r="G20" i="41"/>
  <c r="G19" s="1"/>
  <c r="G9"/>
  <c r="V7" i="35"/>
  <c r="S43"/>
  <c r="R54"/>
  <c r="F9" i="42" s="1"/>
  <c r="S58" i="35"/>
  <c r="D46"/>
  <c r="C46" s="1"/>
  <c r="C44"/>
  <c r="I43"/>
  <c r="I58"/>
  <c r="H58" s="1"/>
  <c r="D24" i="42" s="1"/>
  <c r="H54" i="35"/>
  <c r="D9" i="42" s="1"/>
  <c r="I46" i="35"/>
  <c r="H46" s="1"/>
  <c r="H44"/>
  <c r="R44"/>
  <c r="S46"/>
  <c r="R46" s="1"/>
  <c r="Q15"/>
  <c r="F6" i="41"/>
  <c r="F5" s="1"/>
  <c r="R58" i="35" l="1"/>
  <c r="F24" i="42" s="1"/>
  <c r="F32" s="1"/>
  <c r="U71" i="35"/>
  <c r="U87"/>
  <c r="P73"/>
  <c r="D32" i="42"/>
  <c r="R43" i="35"/>
  <c r="S47"/>
  <c r="R47" s="1"/>
  <c r="C43"/>
  <c r="D47"/>
  <c r="C47" s="1"/>
  <c r="Q18"/>
  <c r="AT19"/>
  <c r="H43"/>
  <c r="I47"/>
  <c r="H47" s="1"/>
  <c r="G6" i="41"/>
  <c r="G5" s="1"/>
  <c r="V15" i="35"/>
  <c r="AO19"/>
  <c r="C32" i="42"/>
  <c r="V36" i="35"/>
  <c r="U73" l="1"/>
  <c r="V18"/>
  <c r="B64" i="34" l="1"/>
  <c r="B6" s="1"/>
  <c r="B22" l="1"/>
  <c r="B36" l="1"/>
  <c r="B4" s="1"/>
  <c r="B50" l="1"/>
  <c r="B5" s="1"/>
  <c r="D63" l="1"/>
  <c r="D62"/>
  <c r="D61"/>
  <c r="D60"/>
  <c r="D59"/>
  <c r="D58"/>
  <c r="D57"/>
  <c r="D56"/>
  <c r="D55"/>
  <c r="D54"/>
  <c r="L63" l="1"/>
  <c r="I63"/>
  <c r="S17" i="35" s="1"/>
  <c r="R17" s="1"/>
  <c r="C63" i="34"/>
  <c r="F63"/>
  <c r="D21"/>
  <c r="L62"/>
  <c r="F62"/>
  <c r="I62"/>
  <c r="S16" i="35" s="1"/>
  <c r="R16" s="1"/>
  <c r="C62" i="34"/>
  <c r="D20"/>
  <c r="F61"/>
  <c r="I61"/>
  <c r="S15" i="35" s="1"/>
  <c r="R15" s="1"/>
  <c r="L61" i="34"/>
  <c r="C61"/>
  <c r="D19"/>
  <c r="C60"/>
  <c r="L60"/>
  <c r="I60"/>
  <c r="S14" i="35" s="1"/>
  <c r="R14" s="1"/>
  <c r="F60" i="34"/>
  <c r="D18"/>
  <c r="L59"/>
  <c r="C59"/>
  <c r="I59"/>
  <c r="S13" i="35" s="1"/>
  <c r="R13" s="1"/>
  <c r="F59" i="34"/>
  <c r="D17"/>
  <c r="L58"/>
  <c r="C58"/>
  <c r="I58"/>
  <c r="S12" i="35" s="1"/>
  <c r="R12" s="1"/>
  <c r="F58" i="34"/>
  <c r="D16"/>
  <c r="F57"/>
  <c r="C57"/>
  <c r="I57"/>
  <c r="S11" i="35" s="1"/>
  <c r="R11" s="1"/>
  <c r="L57" i="34"/>
  <c r="D15"/>
  <c r="C56"/>
  <c r="L56"/>
  <c r="F56"/>
  <c r="I56"/>
  <c r="S10" i="35" s="1"/>
  <c r="R10" s="1"/>
  <c r="D14" i="34"/>
  <c r="F55"/>
  <c r="I55"/>
  <c r="S9" i="35" s="1"/>
  <c r="R9" s="1"/>
  <c r="L55" i="34"/>
  <c r="C55"/>
  <c r="D13"/>
  <c r="F54"/>
  <c r="C54"/>
  <c r="I54"/>
  <c r="S8" i="35" s="1"/>
  <c r="R8" s="1"/>
  <c r="L54" i="34"/>
  <c r="D12"/>
  <c r="D53"/>
  <c r="D35" l="1"/>
  <c r="N63"/>
  <c r="AQ18" i="35" s="1"/>
  <c r="AP18" s="1"/>
  <c r="S35"/>
  <c r="R35" s="1"/>
  <c r="I21" i="34"/>
  <c r="D17" i="35" s="1"/>
  <c r="C17" s="1"/>
  <c r="F21" i="34"/>
  <c r="L21"/>
  <c r="C21"/>
  <c r="D34"/>
  <c r="S34" i="35"/>
  <c r="R34" s="1"/>
  <c r="N62" i="34"/>
  <c r="AQ17" i="35" s="1"/>
  <c r="AP17" s="1"/>
  <c r="F20" i="34"/>
  <c r="I20"/>
  <c r="D16" i="35" s="1"/>
  <c r="C16" s="1"/>
  <c r="L20" i="34"/>
  <c r="C20"/>
  <c r="D33"/>
  <c r="N61"/>
  <c r="AQ16" i="35" s="1"/>
  <c r="AP16" s="1"/>
  <c r="S33"/>
  <c r="R33" s="1"/>
  <c r="F19" i="34"/>
  <c r="L19"/>
  <c r="C19"/>
  <c r="I19"/>
  <c r="D15" i="35" s="1"/>
  <c r="C15" s="1"/>
  <c r="D32" i="34"/>
  <c r="S32" i="35"/>
  <c r="R32" s="1"/>
  <c r="N60" i="34"/>
  <c r="AQ15" i="35" s="1"/>
  <c r="AP15" s="1"/>
  <c r="I18" i="34"/>
  <c r="D14" i="35" s="1"/>
  <c r="C14" s="1"/>
  <c r="C18" i="34"/>
  <c r="L18"/>
  <c r="F18"/>
  <c r="D31"/>
  <c r="S31" i="35"/>
  <c r="R31" s="1"/>
  <c r="N59" i="34"/>
  <c r="AQ14" i="35" s="1"/>
  <c r="AP14" s="1"/>
  <c r="F17" i="34"/>
  <c r="I17"/>
  <c r="D13" i="35" s="1"/>
  <c r="C13" s="1"/>
  <c r="L17" i="34"/>
  <c r="C17"/>
  <c r="D30"/>
  <c r="N58"/>
  <c r="AQ13" i="35" s="1"/>
  <c r="AP13" s="1"/>
  <c r="S30"/>
  <c r="R30" s="1"/>
  <c r="C16" i="34"/>
  <c r="I16"/>
  <c r="D12" i="35" s="1"/>
  <c r="C12" s="1"/>
  <c r="F16" i="34"/>
  <c r="L16"/>
  <c r="N57"/>
  <c r="AQ12" i="35" s="1"/>
  <c r="AP12" s="1"/>
  <c r="S29"/>
  <c r="R29" s="1"/>
  <c r="D29" i="34"/>
  <c r="I15"/>
  <c r="D11" i="35" s="1"/>
  <c r="C11" s="1"/>
  <c r="F15" i="34"/>
  <c r="C15"/>
  <c r="L15"/>
  <c r="D28"/>
  <c r="S28" i="35"/>
  <c r="R28" s="1"/>
  <c r="N56" i="34"/>
  <c r="AQ11" i="35" s="1"/>
  <c r="AP11" s="1"/>
  <c r="L14" i="34"/>
  <c r="F14"/>
  <c r="I14"/>
  <c r="D10" i="35" s="1"/>
  <c r="C10" s="1"/>
  <c r="C14" i="34"/>
  <c r="S27" i="35"/>
  <c r="R27" s="1"/>
  <c r="N55" i="34"/>
  <c r="AQ10" i="35" s="1"/>
  <c r="AP10" s="1"/>
  <c r="D27" i="34"/>
  <c r="I13"/>
  <c r="D9" i="35" s="1"/>
  <c r="C9" s="1"/>
  <c r="F13" i="34"/>
  <c r="L13"/>
  <c r="C13"/>
  <c r="N54"/>
  <c r="AQ9" i="35" s="1"/>
  <c r="AP9" s="1"/>
  <c r="S26"/>
  <c r="R26" s="1"/>
  <c r="D26" i="34"/>
  <c r="I12"/>
  <c r="D8" i="35" s="1"/>
  <c r="C8" s="1"/>
  <c r="C12" i="34"/>
  <c r="F12"/>
  <c r="L12"/>
  <c r="I53"/>
  <c r="F53"/>
  <c r="F64" s="1"/>
  <c r="L53"/>
  <c r="D64"/>
  <c r="C53"/>
  <c r="D49" l="1"/>
  <c r="L35"/>
  <c r="C35"/>
  <c r="I35"/>
  <c r="I17" i="35" s="1"/>
  <c r="H17" s="1"/>
  <c r="F35" i="34"/>
  <c r="N21"/>
  <c r="AB18" i="35" s="1"/>
  <c r="AA18" s="1"/>
  <c r="D35"/>
  <c r="C35" s="1"/>
  <c r="D48" i="34"/>
  <c r="F34"/>
  <c r="L34"/>
  <c r="I34"/>
  <c r="I16" i="35" s="1"/>
  <c r="H16" s="1"/>
  <c r="C34" i="34"/>
  <c r="N20"/>
  <c r="AB17" i="35" s="1"/>
  <c r="AA17" s="1"/>
  <c r="D34"/>
  <c r="C34" s="1"/>
  <c r="D47" i="34"/>
  <c r="I33"/>
  <c r="I15" i="35" s="1"/>
  <c r="H15" s="1"/>
  <c r="L33" i="34"/>
  <c r="C33"/>
  <c r="F33"/>
  <c r="D33" i="35"/>
  <c r="C33" s="1"/>
  <c r="N19" i="34"/>
  <c r="AB16" i="35" s="1"/>
  <c r="AA16" s="1"/>
  <c r="D46" i="34"/>
  <c r="F32"/>
  <c r="I32"/>
  <c r="I14" i="35" s="1"/>
  <c r="H14" s="1"/>
  <c r="L32" i="34"/>
  <c r="C32"/>
  <c r="D32" i="35"/>
  <c r="C32" s="1"/>
  <c r="N18" i="34"/>
  <c r="AB15" i="35" s="1"/>
  <c r="AA15" s="1"/>
  <c r="D45" i="34"/>
  <c r="L31"/>
  <c r="F31"/>
  <c r="I31"/>
  <c r="I13" i="35" s="1"/>
  <c r="H13" s="1"/>
  <c r="C31" i="34"/>
  <c r="D31" i="35"/>
  <c r="C31" s="1"/>
  <c r="N17" i="34"/>
  <c r="AB14" i="35" s="1"/>
  <c r="AA14" s="1"/>
  <c r="D44" i="34"/>
  <c r="C30"/>
  <c r="I30"/>
  <c r="I12" i="35" s="1"/>
  <c r="H12" s="1"/>
  <c r="F30" i="34"/>
  <c r="L30"/>
  <c r="D30" i="35"/>
  <c r="C30" s="1"/>
  <c r="N16" i="34"/>
  <c r="AB13" i="35" s="1"/>
  <c r="AA13" s="1"/>
  <c r="C29" i="34"/>
  <c r="I29"/>
  <c r="I11" i="35" s="1"/>
  <c r="H11" s="1"/>
  <c r="L29" i="34"/>
  <c r="F29"/>
  <c r="D43"/>
  <c r="N15"/>
  <c r="AB12" i="35" s="1"/>
  <c r="AA12" s="1"/>
  <c r="D29"/>
  <c r="C29" s="1"/>
  <c r="I28" i="34"/>
  <c r="I10" i="35" s="1"/>
  <c r="H10" s="1"/>
  <c r="F28" i="34"/>
  <c r="L28"/>
  <c r="C28"/>
  <c r="D42"/>
  <c r="N14"/>
  <c r="AB11" i="35" s="1"/>
  <c r="AA11" s="1"/>
  <c r="D28"/>
  <c r="C28" s="1"/>
  <c r="D41" i="34"/>
  <c r="I27"/>
  <c r="I9" i="35" s="1"/>
  <c r="H9" s="1"/>
  <c r="F27" i="34"/>
  <c r="C27"/>
  <c r="L27"/>
  <c r="N13"/>
  <c r="AB10" i="35" s="1"/>
  <c r="AA10" s="1"/>
  <c r="D27"/>
  <c r="C27" s="1"/>
  <c r="D40" i="34"/>
  <c r="C26"/>
  <c r="L26"/>
  <c r="I26"/>
  <c r="I8" i="35" s="1"/>
  <c r="H8" s="1"/>
  <c r="F26" i="34"/>
  <c r="N12"/>
  <c r="AB9" i="35" s="1"/>
  <c r="AA9" s="1"/>
  <c r="D26"/>
  <c r="C26" s="1"/>
  <c r="L64" i="34"/>
  <c r="S25" i="35"/>
  <c r="N53" i="34"/>
  <c r="D6"/>
  <c r="C64"/>
  <c r="S7" i="35"/>
  <c r="I64" i="34"/>
  <c r="L49" l="1"/>
  <c r="C49"/>
  <c r="F49"/>
  <c r="I49"/>
  <c r="N17" i="35" s="1"/>
  <c r="M17" s="1"/>
  <c r="N35" i="34"/>
  <c r="AG18" i="35" s="1"/>
  <c r="AF18" s="1"/>
  <c r="I35"/>
  <c r="H35" s="1"/>
  <c r="N34" i="34"/>
  <c r="AG17" i="35" s="1"/>
  <c r="AF17" s="1"/>
  <c r="I34"/>
  <c r="H34" s="1"/>
  <c r="C48" i="34"/>
  <c r="L48"/>
  <c r="F48"/>
  <c r="I48"/>
  <c r="N16" i="35" s="1"/>
  <c r="M16" s="1"/>
  <c r="N33" i="34"/>
  <c r="AG16" i="35" s="1"/>
  <c r="AF16" s="1"/>
  <c r="I33"/>
  <c r="H33" s="1"/>
  <c r="F47" i="34"/>
  <c r="C47"/>
  <c r="I47"/>
  <c r="N15" i="35" s="1"/>
  <c r="M15" s="1"/>
  <c r="L47" i="34"/>
  <c r="N32"/>
  <c r="AG15" i="35" s="1"/>
  <c r="AF15" s="1"/>
  <c r="I32"/>
  <c r="H32" s="1"/>
  <c r="F46" i="34"/>
  <c r="I46"/>
  <c r="N14" i="35" s="1"/>
  <c r="M14" s="1"/>
  <c r="C46" i="34"/>
  <c r="L46"/>
  <c r="I31" i="35"/>
  <c r="H31" s="1"/>
  <c r="N31" i="34"/>
  <c r="AG14" i="35" s="1"/>
  <c r="AF14" s="1"/>
  <c r="F45" i="34"/>
  <c r="L45"/>
  <c r="I45"/>
  <c r="N13" i="35" s="1"/>
  <c r="M13" s="1"/>
  <c r="C45" i="34"/>
  <c r="N30"/>
  <c r="AG13" i="35" s="1"/>
  <c r="AF13" s="1"/>
  <c r="I30"/>
  <c r="H30" s="1"/>
  <c r="C44" i="34"/>
  <c r="I44"/>
  <c r="N12" i="35" s="1"/>
  <c r="M12" s="1"/>
  <c r="F44" i="34"/>
  <c r="L44"/>
  <c r="N29"/>
  <c r="AG12" i="35" s="1"/>
  <c r="AF12" s="1"/>
  <c r="I29"/>
  <c r="H29" s="1"/>
  <c r="C43" i="34"/>
  <c r="I43"/>
  <c r="N11" i="35" s="1"/>
  <c r="M11" s="1"/>
  <c r="F43" i="34"/>
  <c r="L43"/>
  <c r="I28" i="35"/>
  <c r="H28" s="1"/>
  <c r="N28" i="34"/>
  <c r="AG11" i="35" s="1"/>
  <c r="AF11" s="1"/>
  <c r="I42" i="34"/>
  <c r="N10" i="35" s="1"/>
  <c r="M10" s="1"/>
  <c r="L42" i="34"/>
  <c r="F42"/>
  <c r="C42"/>
  <c r="I41"/>
  <c r="N9" i="35" s="1"/>
  <c r="M9" s="1"/>
  <c r="C41" i="34"/>
  <c r="F41"/>
  <c r="L41"/>
  <c r="I27" i="35"/>
  <c r="H27" s="1"/>
  <c r="N27" i="34"/>
  <c r="AG10" i="35" s="1"/>
  <c r="AF10" s="1"/>
  <c r="L40" i="34"/>
  <c r="F40"/>
  <c r="C40"/>
  <c r="I40"/>
  <c r="N8" i="35" s="1"/>
  <c r="M8" s="1"/>
  <c r="N26" i="34"/>
  <c r="AG9" i="35" s="1"/>
  <c r="AF9" s="1"/>
  <c r="I26"/>
  <c r="H26" s="1"/>
  <c r="S18"/>
  <c r="R18" s="1"/>
  <c r="R7"/>
  <c r="Q64" i="34"/>
  <c r="Q65" s="1"/>
  <c r="L6"/>
  <c r="C6"/>
  <c r="F6"/>
  <c r="R64" s="1"/>
  <c r="R65" s="1"/>
  <c r="I6"/>
  <c r="S64" s="1"/>
  <c r="S65" s="1"/>
  <c r="N64"/>
  <c r="AQ8" i="35"/>
  <c r="S36"/>
  <c r="R36" s="1"/>
  <c r="F8" i="42" s="1"/>
  <c r="R25" i="35"/>
  <c r="N49" i="34" l="1"/>
  <c r="AL18" i="35" s="1"/>
  <c r="AK18" s="1"/>
  <c r="N35"/>
  <c r="M35" s="1"/>
  <c r="N34"/>
  <c r="M34" s="1"/>
  <c r="N48" i="34"/>
  <c r="AL17" i="35" s="1"/>
  <c r="AK17" s="1"/>
  <c r="N47" i="34"/>
  <c r="AL16" i="35" s="1"/>
  <c r="AK16" s="1"/>
  <c r="N33"/>
  <c r="M33" s="1"/>
  <c r="N46" i="34"/>
  <c r="AL15" i="35" s="1"/>
  <c r="AK15" s="1"/>
  <c r="N32"/>
  <c r="M32" s="1"/>
  <c r="N45" i="34"/>
  <c r="AL14" i="35" s="1"/>
  <c r="AK14" s="1"/>
  <c r="N31"/>
  <c r="M31" s="1"/>
  <c r="N30"/>
  <c r="M30" s="1"/>
  <c r="N44" i="34"/>
  <c r="AL13" i="35" s="1"/>
  <c r="AK13" s="1"/>
  <c r="N29"/>
  <c r="M29" s="1"/>
  <c r="N43" i="34"/>
  <c r="AL12" i="35" s="1"/>
  <c r="AK12" s="1"/>
  <c r="N28"/>
  <c r="M28" s="1"/>
  <c r="N42" i="34"/>
  <c r="AL11" i="35" s="1"/>
  <c r="AK11" s="1"/>
  <c r="N41" i="34"/>
  <c r="AL10" i="35" s="1"/>
  <c r="AK10" s="1"/>
  <c r="N27"/>
  <c r="M27" s="1"/>
  <c r="N40" i="34"/>
  <c r="AL9" i="35" s="1"/>
  <c r="AK9" s="1"/>
  <c r="N26"/>
  <c r="M26" s="1"/>
  <c r="AP8"/>
  <c r="AP19" s="1"/>
  <c r="AQ19"/>
  <c r="F23" i="42"/>
  <c r="F25" s="1"/>
  <c r="F26" s="1"/>
  <c r="F28" s="1"/>
  <c r="F10"/>
  <c r="F11" s="1"/>
  <c r="F13" s="1"/>
  <c r="N6" i="34"/>
  <c r="U64" s="1"/>
  <c r="U65" s="1"/>
  <c r="T64"/>
  <c r="T65" s="1"/>
  <c r="D25" l="1"/>
  <c r="D11"/>
  <c r="L25" l="1"/>
  <c r="C25"/>
  <c r="D36"/>
  <c r="I25"/>
  <c r="F25"/>
  <c r="F36" s="1"/>
  <c r="D22"/>
  <c r="F11"/>
  <c r="F22" s="1"/>
  <c r="I11"/>
  <c r="C11"/>
  <c r="L11"/>
  <c r="D39" l="1"/>
  <c r="I7" i="35"/>
  <c r="I36" i="34"/>
  <c r="N25"/>
  <c r="I25" i="35"/>
  <c r="L36" i="34"/>
  <c r="C36"/>
  <c r="D4"/>
  <c r="L22"/>
  <c r="D25" i="35"/>
  <c r="N11" i="34"/>
  <c r="D3"/>
  <c r="C22"/>
  <c r="I22"/>
  <c r="D7" i="35"/>
  <c r="C39" i="34" l="1"/>
  <c r="D50"/>
  <c r="I39"/>
  <c r="L39"/>
  <c r="F39"/>
  <c r="F50" s="1"/>
  <c r="I4"/>
  <c r="S36" s="1"/>
  <c r="S37" s="1"/>
  <c r="F4"/>
  <c r="R36" s="1"/>
  <c r="R37" s="1"/>
  <c r="C4"/>
  <c r="Q36"/>
  <c r="Q37" s="1"/>
  <c r="L4"/>
  <c r="AG8" i="35"/>
  <c r="N36" i="34"/>
  <c r="H7" i="35"/>
  <c r="I18"/>
  <c r="H18" s="1"/>
  <c r="H25"/>
  <c r="I36"/>
  <c r="H36" s="1"/>
  <c r="D8" i="42" s="1"/>
  <c r="AB8" i="35"/>
  <c r="N22" i="34"/>
  <c r="D36" i="35"/>
  <c r="C36" s="1"/>
  <c r="C8" i="42" s="1"/>
  <c r="C25" i="35"/>
  <c r="D18"/>
  <c r="C18" s="1"/>
  <c r="C7"/>
  <c r="Q22" i="34"/>
  <c r="Q23" s="1"/>
  <c r="C3"/>
  <c r="F3"/>
  <c r="R22" s="1"/>
  <c r="R23" s="1"/>
  <c r="I3"/>
  <c r="S22" s="1"/>
  <c r="S23" s="1"/>
  <c r="L3"/>
  <c r="C50" l="1"/>
  <c r="D5"/>
  <c r="N7" i="35"/>
  <c r="I50" i="34"/>
  <c r="L50"/>
  <c r="N39"/>
  <c r="N25" i="35"/>
  <c r="N4" i="34"/>
  <c r="U36" s="1"/>
  <c r="U37" s="1"/>
  <c r="T36"/>
  <c r="T37" s="1"/>
  <c r="D10" i="42"/>
  <c r="D11" s="1"/>
  <c r="D13" s="1"/>
  <c r="D23"/>
  <c r="D25" s="1"/>
  <c r="D26" s="1"/>
  <c r="D28" s="1"/>
  <c r="AF8" i="35"/>
  <c r="AF19" s="1"/>
  <c r="AG19"/>
  <c r="N3" i="34"/>
  <c r="U22" s="1"/>
  <c r="U23" s="1"/>
  <c r="T22"/>
  <c r="T23" s="1"/>
  <c r="AB19" i="35"/>
  <c r="AA8"/>
  <c r="AA19" s="1"/>
  <c r="C10" i="42"/>
  <c r="C11" s="1"/>
  <c r="C13" s="1"/>
  <c r="C23"/>
  <c r="C25" s="1"/>
  <c r="C26" s="1"/>
  <c r="C28" s="1"/>
  <c r="AL8" i="35" l="1"/>
  <c r="N50" i="34"/>
  <c r="L5"/>
  <c r="F5"/>
  <c r="R50" s="1"/>
  <c r="R51" s="1"/>
  <c r="Q50"/>
  <c r="Q51" s="1"/>
  <c r="C5"/>
  <c r="I5"/>
  <c r="S50" s="1"/>
  <c r="S51" s="1"/>
  <c r="N36" i="35"/>
  <c r="M36" s="1"/>
  <c r="E8" i="42" s="1"/>
  <c r="M25" i="35"/>
  <c r="N18"/>
  <c r="M18" s="1"/>
  <c r="M7"/>
  <c r="E10" i="42" l="1"/>
  <c r="E11" s="1"/>
  <c r="E13" s="1"/>
  <c r="E23"/>
  <c r="E25" s="1"/>
  <c r="E26" s="1"/>
  <c r="E28" s="1"/>
  <c r="AK8" i="35"/>
  <c r="AK19" s="1"/>
  <c r="AL19"/>
  <c r="T50" i="34"/>
  <c r="T51" s="1"/>
  <c r="N5"/>
  <c r="U50" s="1"/>
  <c r="U51" s="1"/>
  <c r="E38" i="39" l="1"/>
  <c r="G38"/>
  <c r="I38"/>
  <c r="K38"/>
  <c r="I39" l="1"/>
  <c r="E39"/>
  <c r="K39"/>
  <c r="G39"/>
  <c r="E37"/>
  <c r="K37"/>
  <c r="G37"/>
  <c r="I37"/>
  <c r="G36"/>
  <c r="I36"/>
  <c r="K36"/>
  <c r="E36"/>
  <c r="I20"/>
  <c r="G20"/>
  <c r="K20"/>
  <c r="E20"/>
  <c r="E54" l="1"/>
  <c r="D83" i="35"/>
  <c r="G54" i="39"/>
  <c r="I83" i="35"/>
  <c r="N83"/>
  <c r="I54" i="39"/>
  <c r="S83" i="35"/>
  <c r="K54" i="39"/>
  <c r="K35"/>
  <c r="K40" s="1"/>
  <c r="I18"/>
  <c r="E18"/>
  <c r="G18"/>
  <c r="K18"/>
  <c r="E21"/>
  <c r="I21"/>
  <c r="K21"/>
  <c r="G21"/>
  <c r="E35"/>
  <c r="E40" s="1"/>
  <c r="I35"/>
  <c r="I40" s="1"/>
  <c r="G35"/>
  <c r="G40" s="1"/>
  <c r="K19"/>
  <c r="G19"/>
  <c r="E19"/>
  <c r="I19"/>
  <c r="N82" i="35" l="1"/>
  <c r="I53" i="39"/>
  <c r="N84" i="35"/>
  <c r="I55" i="39"/>
  <c r="E53"/>
  <c r="D82" i="35"/>
  <c r="I82"/>
  <c r="G53" i="39"/>
  <c r="N81" i="35"/>
  <c r="I52" i="39"/>
  <c r="I69" i="35"/>
  <c r="H69" s="1"/>
  <c r="H83"/>
  <c r="K53" i="39"/>
  <c r="S82" i="35"/>
  <c r="S84"/>
  <c r="K55" i="39"/>
  <c r="K52"/>
  <c r="S81" i="35"/>
  <c r="S69"/>
  <c r="R69" s="1"/>
  <c r="R83"/>
  <c r="D69"/>
  <c r="C69" s="1"/>
  <c r="C83"/>
  <c r="G52" i="39"/>
  <c r="I81" i="35"/>
  <c r="G55" i="39"/>
  <c r="I84" i="35"/>
  <c r="E55" i="39"/>
  <c r="D84" i="35"/>
  <c r="E52" i="39"/>
  <c r="D81" i="35"/>
  <c r="M83"/>
  <c r="N69"/>
  <c r="M69" s="1"/>
  <c r="E17" i="39"/>
  <c r="I17"/>
  <c r="G17"/>
  <c r="C81" i="35" l="1"/>
  <c r="D67"/>
  <c r="C67" s="1"/>
  <c r="D68"/>
  <c r="C68" s="1"/>
  <c r="C82"/>
  <c r="I22" i="39"/>
  <c r="I51"/>
  <c r="I56" s="1"/>
  <c r="N80" i="35"/>
  <c r="D70"/>
  <c r="C70" s="1"/>
  <c r="C84"/>
  <c r="I67"/>
  <c r="H67" s="1"/>
  <c r="H81"/>
  <c r="I80"/>
  <c r="G51" i="39"/>
  <c r="G56" s="1"/>
  <c r="G22"/>
  <c r="E22"/>
  <c r="D80" i="35"/>
  <c r="E51" i="39"/>
  <c r="E56" s="1"/>
  <c r="R84" i="35"/>
  <c r="S70"/>
  <c r="R70" s="1"/>
  <c r="H82"/>
  <c r="I68"/>
  <c r="H68" s="1"/>
  <c r="N70"/>
  <c r="M70" s="1"/>
  <c r="M84"/>
  <c r="R82"/>
  <c r="S68"/>
  <c r="R68" s="1"/>
  <c r="I70"/>
  <c r="H70" s="1"/>
  <c r="H84"/>
  <c r="R81"/>
  <c r="S67"/>
  <c r="R67" s="1"/>
  <c r="N67"/>
  <c r="M67" s="1"/>
  <c r="M81"/>
  <c r="N68"/>
  <c r="M68" s="1"/>
  <c r="M82"/>
  <c r="K17" i="39"/>
  <c r="K22" l="1"/>
  <c r="K51"/>
  <c r="K56" s="1"/>
  <c r="S80" i="35"/>
  <c r="D66"/>
  <c r="C80"/>
  <c r="D85"/>
  <c r="H80"/>
  <c r="I85"/>
  <c r="I66"/>
  <c r="M80"/>
  <c r="N85"/>
  <c r="N66"/>
  <c r="N71" l="1"/>
  <c r="M66"/>
  <c r="H85"/>
  <c r="H87" s="1"/>
  <c r="I87"/>
  <c r="D71"/>
  <c r="C66"/>
  <c r="C85"/>
  <c r="C87" s="1"/>
  <c r="D87"/>
  <c r="N87"/>
  <c r="M85"/>
  <c r="M87" s="1"/>
  <c r="S85"/>
  <c r="R80"/>
  <c r="S66"/>
  <c r="H66"/>
  <c r="I71"/>
  <c r="R85" l="1"/>
  <c r="R87" s="1"/>
  <c r="S87"/>
  <c r="I73"/>
  <c r="H71"/>
  <c r="H73" s="1"/>
  <c r="R66"/>
  <c r="S71"/>
  <c r="D73"/>
  <c r="C71"/>
  <c r="C73" s="1"/>
  <c r="N73"/>
  <c r="M71"/>
  <c r="M73" s="1"/>
  <c r="R71" l="1"/>
  <c r="R73" s="1"/>
  <c r="S73"/>
</calcChain>
</file>

<file path=xl/sharedStrings.xml><?xml version="1.0" encoding="utf-8"?>
<sst xmlns="http://schemas.openxmlformats.org/spreadsheetml/2006/main" count="956" uniqueCount="281">
  <si>
    <t>구분</t>
  </si>
  <si>
    <t>구분</t>
    <phoneticPr fontId="11" type="noConversion"/>
  </si>
  <si>
    <t>계</t>
  </si>
  <si>
    <t>계</t>
    <phoneticPr fontId="11" type="noConversion"/>
  </si>
  <si>
    <t>생활용수</t>
  </si>
  <si>
    <t>생활용수</t>
    <phoneticPr fontId="11" type="noConversion"/>
  </si>
  <si>
    <t>공업용수</t>
    <phoneticPr fontId="11" type="noConversion"/>
  </si>
  <si>
    <t>정수</t>
    <phoneticPr fontId="11" type="noConversion"/>
  </si>
  <si>
    <t>침전수</t>
    <phoneticPr fontId="11" type="noConversion"/>
  </si>
  <si>
    <t>2020년</t>
    <phoneticPr fontId="11" type="noConversion"/>
  </si>
  <si>
    <t>2025년</t>
    <phoneticPr fontId="11" type="noConversion"/>
  </si>
  <si>
    <t>2030년</t>
    <phoneticPr fontId="11" type="noConversion"/>
  </si>
  <si>
    <t>관광및
기타용수</t>
    <phoneticPr fontId="11" type="noConversion"/>
  </si>
  <si>
    <t>일최대 급수량</t>
    <phoneticPr fontId="11" type="noConversion"/>
  </si>
  <si>
    <t>단위 : ㎥/일</t>
    <phoneticPr fontId="11" type="noConversion"/>
  </si>
  <si>
    <t>공업(침전수)</t>
  </si>
  <si>
    <t>공업(정수)</t>
  </si>
  <si>
    <t>구 분</t>
    <phoneticPr fontId="12" type="noConversion"/>
  </si>
  <si>
    <t>계획인구</t>
    <phoneticPr fontId="12" type="noConversion"/>
  </si>
  <si>
    <t>보급율</t>
    <phoneticPr fontId="12" type="noConversion"/>
  </si>
  <si>
    <t>급수인구</t>
    <phoneticPr fontId="12" type="noConversion"/>
  </si>
  <si>
    <t>소비량 원단위</t>
    <phoneticPr fontId="12" type="noConversion"/>
  </si>
  <si>
    <t>유수율</t>
    <phoneticPr fontId="12" type="noConversion"/>
  </si>
  <si>
    <t>일평균 원단위</t>
    <phoneticPr fontId="12" type="noConversion"/>
  </si>
  <si>
    <t>일평균 급수량</t>
    <phoneticPr fontId="12" type="noConversion"/>
  </si>
  <si>
    <t>첨두부하율</t>
    <phoneticPr fontId="12" type="noConversion"/>
  </si>
  <si>
    <t>일최대 원단위</t>
    <phoneticPr fontId="12" type="noConversion"/>
  </si>
  <si>
    <t>일최대 급수량</t>
    <phoneticPr fontId="12" type="noConversion"/>
  </si>
  <si>
    <t>비고</t>
    <phoneticPr fontId="12" type="noConversion"/>
  </si>
  <si>
    <t>계</t>
    <phoneticPr fontId="10" type="noConversion"/>
  </si>
  <si>
    <t>소비량</t>
    <phoneticPr fontId="11" type="noConversion"/>
  </si>
  <si>
    <t>읍면지역</t>
    <phoneticPr fontId="11" type="noConversion"/>
  </si>
  <si>
    <t>▣  읍면지역 생활용수 수요량</t>
    <phoneticPr fontId="12" type="noConversion"/>
  </si>
  <si>
    <t>광천읍</t>
    <phoneticPr fontId="11" type="noConversion"/>
  </si>
  <si>
    <t>홍북면</t>
    <phoneticPr fontId="11" type="noConversion"/>
  </si>
  <si>
    <t>금마면</t>
    <phoneticPr fontId="11" type="noConversion"/>
  </si>
  <si>
    <t>홍동면</t>
    <phoneticPr fontId="11" type="noConversion"/>
  </si>
  <si>
    <t>장곡면</t>
    <phoneticPr fontId="11" type="noConversion"/>
  </si>
  <si>
    <t>은하면</t>
    <phoneticPr fontId="11" type="noConversion"/>
  </si>
  <si>
    <t>결성면</t>
    <phoneticPr fontId="11" type="noConversion"/>
  </si>
  <si>
    <t>서부면</t>
    <phoneticPr fontId="11" type="noConversion"/>
  </si>
  <si>
    <t>갈산면</t>
    <phoneticPr fontId="11" type="noConversion"/>
  </si>
  <si>
    <t>구항면</t>
    <phoneticPr fontId="11" type="noConversion"/>
  </si>
  <si>
    <t>홍성읍</t>
    <phoneticPr fontId="11" type="noConversion"/>
  </si>
  <si>
    <t xml:space="preserve"> 2020년</t>
    <phoneticPr fontId="12" type="noConversion"/>
  </si>
  <si>
    <t xml:space="preserve"> 2035년</t>
    <phoneticPr fontId="12" type="noConversion"/>
  </si>
  <si>
    <t>2035년</t>
    <phoneticPr fontId="11" type="noConversion"/>
  </si>
  <si>
    <t>▣ 홍성군 공업용수 수요량</t>
    <phoneticPr fontId="11" type="noConversion"/>
  </si>
  <si>
    <t>시간계수</t>
    <phoneticPr fontId="11" type="noConversion"/>
  </si>
  <si>
    <t>시간최대 급수량</t>
    <phoneticPr fontId="12" type="noConversion"/>
  </si>
  <si>
    <t>2030년</t>
  </si>
  <si>
    <t>2035년</t>
  </si>
  <si>
    <t>급수인구</t>
    <phoneticPr fontId="11" type="noConversion"/>
  </si>
  <si>
    <t>일평균급수량</t>
    <phoneticPr fontId="11" type="noConversion"/>
  </si>
  <si>
    <t>일최대급수량</t>
    <phoneticPr fontId="11" type="noConversion"/>
  </si>
  <si>
    <t>시간최대급수량</t>
    <phoneticPr fontId="11" type="noConversion"/>
  </si>
  <si>
    <t>▣  내포신도시 생활용수 수요량</t>
    <phoneticPr fontId="12" type="noConversion"/>
  </si>
  <si>
    <t>주거1</t>
  </si>
  <si>
    <t>산업</t>
  </si>
  <si>
    <t>중심1생활권</t>
  </si>
  <si>
    <t>중심2생활권</t>
  </si>
  <si>
    <t>산업생활권</t>
  </si>
  <si>
    <t>예산</t>
    <phoneticPr fontId="11" type="noConversion"/>
  </si>
  <si>
    <t>홍성</t>
    <phoneticPr fontId="11" type="noConversion"/>
  </si>
  <si>
    <t>주거2</t>
  </si>
  <si>
    <t>중심1</t>
  </si>
  <si>
    <t>중심2</t>
  </si>
  <si>
    <t>기존</t>
  </si>
  <si>
    <t>2015년</t>
    <phoneticPr fontId="11" type="noConversion"/>
  </si>
  <si>
    <t>기존</t>
    <phoneticPr fontId="12" type="noConversion"/>
  </si>
  <si>
    <t>2020년</t>
    <phoneticPr fontId="12" type="noConversion"/>
  </si>
  <si>
    <t>2025년</t>
    <phoneticPr fontId="12" type="noConversion"/>
  </si>
  <si>
    <t>2035년</t>
    <phoneticPr fontId="12" type="noConversion"/>
  </si>
  <si>
    <t>1단계</t>
  </si>
  <si>
    <t>2단계</t>
  </si>
  <si>
    <t>3단계</t>
  </si>
  <si>
    <t>4단계</t>
  </si>
  <si>
    <t>주거1생활권</t>
  </si>
  <si>
    <t>주거2생활권</t>
  </si>
  <si>
    <t>합계</t>
  </si>
  <si>
    <t>생활</t>
    <phoneticPr fontId="11" type="noConversion"/>
  </si>
  <si>
    <t>▣  내포신도시 가정용수 수요량(생활권별)</t>
  </si>
  <si>
    <t>▣  내포신도시 비가정용수 수요량(생활권별)</t>
  </si>
  <si>
    <t>▣  내포신도시 생활용수 수요량(생활권별)</t>
    <phoneticPr fontId="11" type="noConversion"/>
  </si>
  <si>
    <t>예산군</t>
  </si>
  <si>
    <t>홍성군</t>
  </si>
  <si>
    <t>예산군(일부홍성군)</t>
  </si>
  <si>
    <t>구  분</t>
    <phoneticPr fontId="11" type="noConversion"/>
  </si>
  <si>
    <t>용수수요량 (㎥/일)</t>
    <phoneticPr fontId="11" type="noConversion"/>
  </si>
  <si>
    <t>비  고</t>
    <phoneticPr fontId="11" type="noConversion"/>
  </si>
  <si>
    <t>계</t>
    <phoneticPr fontId="11" type="noConversion"/>
  </si>
  <si>
    <t>광천농공단지</t>
  </si>
  <si>
    <t>광천 김 특화농공단지</t>
  </si>
  <si>
    <t>결성전문농공단지</t>
  </si>
  <si>
    <t>은하농공단지</t>
  </si>
  <si>
    <t>은하전문농공단지</t>
  </si>
  <si>
    <t>갈산전문농공단지</t>
  </si>
  <si>
    <t>갈산2전문농공단지</t>
    <phoneticPr fontId="11" type="noConversion"/>
  </si>
  <si>
    <t xml:space="preserve"> 2025년</t>
    <phoneticPr fontId="12" type="noConversion"/>
  </si>
  <si>
    <t xml:space="preserve"> 2030년</t>
    <phoneticPr fontId="12" type="noConversion"/>
  </si>
  <si>
    <t>공업용수 수요량</t>
    <phoneticPr fontId="11" type="noConversion"/>
  </si>
  <si>
    <t>▣  내포신도시 생활용수 수요량(행정구역별)</t>
    <phoneticPr fontId="12" type="noConversion"/>
  </si>
  <si>
    <t>구항농공단지</t>
    <phoneticPr fontId="11" type="noConversion"/>
  </si>
  <si>
    <t>홍성일반산업단지</t>
    <phoneticPr fontId="11" type="noConversion"/>
  </si>
  <si>
    <t>구항면</t>
    <phoneticPr fontId="11" type="noConversion"/>
  </si>
  <si>
    <t>광천읍</t>
    <phoneticPr fontId="11" type="noConversion"/>
  </si>
  <si>
    <t>은하면</t>
    <phoneticPr fontId="11" type="noConversion"/>
  </si>
  <si>
    <t>결성면</t>
    <phoneticPr fontId="11" type="noConversion"/>
  </si>
  <si>
    <t>갈산면</t>
    <phoneticPr fontId="11" type="noConversion"/>
  </si>
  <si>
    <t>종전</t>
    <phoneticPr fontId="11" type="noConversion"/>
  </si>
  <si>
    <t>옥암지구        (온천용지)</t>
    <phoneticPr fontId="11" type="noConversion"/>
  </si>
  <si>
    <t>기존</t>
    <phoneticPr fontId="11" type="noConversion"/>
  </si>
  <si>
    <t>계획</t>
    <phoneticPr fontId="11" type="noConversion"/>
  </si>
  <si>
    <t>소계</t>
    <phoneticPr fontId="11" type="noConversion"/>
  </si>
  <si>
    <t>소계</t>
    <phoneticPr fontId="11" type="noConversion"/>
  </si>
  <si>
    <t>구  분</t>
    <phoneticPr fontId="11" type="noConversion"/>
  </si>
  <si>
    <t>사용량(㎥/일)</t>
    <phoneticPr fontId="11" type="noConversion"/>
  </si>
  <si>
    <t>비  고</t>
    <phoneticPr fontId="11" type="noConversion"/>
  </si>
  <si>
    <t>2020년</t>
    <phoneticPr fontId="11" type="noConversion"/>
  </si>
  <si>
    <t>2025년</t>
    <phoneticPr fontId="11" type="noConversion"/>
  </si>
  <si>
    <t>2030년</t>
    <phoneticPr fontId="11" type="noConversion"/>
  </si>
  <si>
    <t>2035년</t>
    <phoneticPr fontId="11" type="noConversion"/>
  </si>
  <si>
    <t>공업용
정수
사용량</t>
    <phoneticPr fontId="11" type="noConversion"/>
  </si>
  <si>
    <t>계</t>
    <phoneticPr fontId="11" type="noConversion"/>
  </si>
  <si>
    <t>기존 산업단지</t>
    <phoneticPr fontId="11" type="noConversion"/>
  </si>
  <si>
    <t>구항농공단지</t>
    <phoneticPr fontId="11" type="noConversion"/>
  </si>
  <si>
    <t>실사용량</t>
    <phoneticPr fontId="11" type="noConversion"/>
  </si>
  <si>
    <t>실사용량</t>
    <phoneticPr fontId="11" type="noConversion"/>
  </si>
  <si>
    <t>홍성일반산업단지</t>
    <phoneticPr fontId="11" type="noConversion"/>
  </si>
  <si>
    <t>실사용량+원단위</t>
    <phoneticPr fontId="11" type="noConversion"/>
  </si>
  <si>
    <t>신규 산업단지</t>
    <phoneticPr fontId="11" type="noConversion"/>
  </si>
  <si>
    <t>갈산2전문농공단지</t>
    <phoneticPr fontId="11" type="noConversion"/>
  </si>
  <si>
    <t>원단위</t>
    <phoneticPr fontId="11" type="noConversion"/>
  </si>
  <si>
    <t>일평균 급수량</t>
    <phoneticPr fontId="11" type="noConversion"/>
  </si>
  <si>
    <t xml:space="preserve"> ○ 기타용수(일평균)</t>
    <phoneticPr fontId="11" type="noConversion"/>
  </si>
  <si>
    <t>서부면</t>
    <phoneticPr fontId="11" type="noConversion"/>
  </si>
  <si>
    <t>홍성읍</t>
    <phoneticPr fontId="11" type="noConversion"/>
  </si>
  <si>
    <t>비  고</t>
    <phoneticPr fontId="12" type="noConversion"/>
  </si>
  <si>
    <t>▣  내포신도시 공업용수 수요량</t>
    <phoneticPr fontId="11" type="noConversion"/>
  </si>
  <si>
    <t>산합협력시설</t>
    <phoneticPr fontId="11" type="noConversion"/>
  </si>
  <si>
    <t>산업시설</t>
    <phoneticPr fontId="11" type="noConversion"/>
  </si>
  <si>
    <t>▣ 읍면지역 총용수수요량</t>
    <phoneticPr fontId="11" type="noConversion"/>
  </si>
  <si>
    <t>주거1</t>
    <phoneticPr fontId="11" type="noConversion"/>
  </si>
  <si>
    <t>주거2</t>
    <phoneticPr fontId="11" type="noConversion"/>
  </si>
  <si>
    <t>일최대 급수량</t>
    <phoneticPr fontId="11" type="noConversion"/>
  </si>
  <si>
    <t>▣ 내포신도시 총용수수요량(행정구역별)</t>
    <phoneticPr fontId="11" type="noConversion"/>
  </si>
  <si>
    <t>홍성</t>
    <phoneticPr fontId="11" type="noConversion"/>
  </si>
  <si>
    <t>내포신도시</t>
    <phoneticPr fontId="11" type="noConversion"/>
  </si>
  <si>
    <t>▣ 내포신도시 총용수수요량(생활권별)</t>
    <phoneticPr fontId="11" type="noConversion"/>
  </si>
  <si>
    <t>비고</t>
  </si>
  <si>
    <t>체계조정</t>
  </si>
  <si>
    <t>신규개발</t>
  </si>
  <si>
    <t>수요량</t>
  </si>
  <si>
    <t>과부족</t>
  </si>
  <si>
    <t>부족량</t>
  </si>
  <si>
    <t>홍성(산업)</t>
    <phoneticPr fontId="11" type="noConversion"/>
  </si>
  <si>
    <t>내포신도시              집단에너지 시설</t>
  </si>
  <si>
    <t>2020년</t>
  </si>
  <si>
    <t>2025년</t>
  </si>
  <si>
    <t>공급능력</t>
    <phoneticPr fontId="11" type="noConversion"/>
  </si>
  <si>
    <t xml:space="preserve"> 2025년</t>
    <phoneticPr fontId="12" type="noConversion"/>
  </si>
  <si>
    <t xml:space="preserve"> 2035년</t>
    <phoneticPr fontId="12" type="noConversion"/>
  </si>
  <si>
    <t xml:space="preserve"> 2030년</t>
    <phoneticPr fontId="12" type="noConversion"/>
  </si>
  <si>
    <t>▣ 기타용수 총괄</t>
    <phoneticPr fontId="11" type="noConversion"/>
  </si>
  <si>
    <t>구  분</t>
    <phoneticPr fontId="11" type="noConversion"/>
  </si>
  <si>
    <t>용수수요량 (㎥/일)</t>
    <phoneticPr fontId="11" type="noConversion"/>
  </si>
  <si>
    <t>비  고</t>
    <phoneticPr fontId="11" type="noConversion"/>
  </si>
  <si>
    <t>2020년</t>
    <phoneticPr fontId="11" type="noConversion"/>
  </si>
  <si>
    <t>2025년</t>
    <phoneticPr fontId="11" type="noConversion"/>
  </si>
  <si>
    <t>2030년</t>
    <phoneticPr fontId="11" type="noConversion"/>
  </si>
  <si>
    <t>2035년</t>
    <phoneticPr fontId="11" type="noConversion"/>
  </si>
  <si>
    <t>총계</t>
    <phoneticPr fontId="11" type="noConversion"/>
  </si>
  <si>
    <t>관광용수</t>
    <phoneticPr fontId="11" type="noConversion"/>
  </si>
  <si>
    <t>계</t>
    <phoneticPr fontId="11" type="noConversion"/>
  </si>
  <si>
    <t>남당관광지</t>
    <phoneticPr fontId="11" type="noConversion"/>
  </si>
  <si>
    <t>종전</t>
    <phoneticPr fontId="11" type="noConversion"/>
  </si>
  <si>
    <t>원단위</t>
    <phoneticPr fontId="11" type="noConversion"/>
  </si>
  <si>
    <t>대학용수</t>
    <phoneticPr fontId="11" type="noConversion"/>
  </si>
  <si>
    <t>계</t>
    <phoneticPr fontId="11" type="noConversion"/>
  </si>
  <si>
    <t>청운대학교</t>
    <phoneticPr fontId="11" type="noConversion"/>
  </si>
  <si>
    <t>원단위</t>
    <phoneticPr fontId="11" type="noConversion"/>
  </si>
  <si>
    <t>혜전대학교</t>
    <phoneticPr fontId="11" type="noConversion"/>
  </si>
  <si>
    <t>한국폴리텍Ⅳ       홍성대학</t>
    <phoneticPr fontId="11" type="noConversion"/>
  </si>
  <si>
    <t>실사용량</t>
    <phoneticPr fontId="11" type="noConversion"/>
  </si>
  <si>
    <t>교도소용수</t>
    <phoneticPr fontId="11" type="noConversion"/>
  </si>
  <si>
    <t>계</t>
    <phoneticPr fontId="11" type="noConversion"/>
  </si>
  <si>
    <t>홍성교도소</t>
    <phoneticPr fontId="11" type="noConversion"/>
  </si>
  <si>
    <t>종전</t>
    <phoneticPr fontId="11" type="noConversion"/>
  </si>
  <si>
    <t xml:space="preserve"> ○ 기타용수(일최대)</t>
    <phoneticPr fontId="11" type="noConversion"/>
  </si>
  <si>
    <t>구  분</t>
    <phoneticPr fontId="11" type="noConversion"/>
  </si>
  <si>
    <t>용수수요량 (㎥/일)</t>
    <phoneticPr fontId="11" type="noConversion"/>
  </si>
  <si>
    <t>비  고</t>
    <phoneticPr fontId="11" type="noConversion"/>
  </si>
  <si>
    <t>2020년</t>
    <phoneticPr fontId="11" type="noConversion"/>
  </si>
  <si>
    <t>2025년</t>
    <phoneticPr fontId="11" type="noConversion"/>
  </si>
  <si>
    <t>2030년</t>
    <phoneticPr fontId="11" type="noConversion"/>
  </si>
  <si>
    <t>2035년</t>
    <phoneticPr fontId="11" type="noConversion"/>
  </si>
  <si>
    <t>총계</t>
    <phoneticPr fontId="11" type="noConversion"/>
  </si>
  <si>
    <t>관광용수</t>
    <phoneticPr fontId="11" type="noConversion"/>
  </si>
  <si>
    <t>계</t>
    <phoneticPr fontId="11" type="noConversion"/>
  </si>
  <si>
    <t>남당관광지</t>
    <phoneticPr fontId="11" type="noConversion"/>
  </si>
  <si>
    <t>옥암지구        (온천용지)</t>
    <phoneticPr fontId="11" type="noConversion"/>
  </si>
  <si>
    <t>대학용수</t>
    <phoneticPr fontId="11" type="noConversion"/>
  </si>
  <si>
    <t>청운대학교</t>
    <phoneticPr fontId="11" type="noConversion"/>
  </si>
  <si>
    <t>원단위</t>
    <phoneticPr fontId="11" type="noConversion"/>
  </si>
  <si>
    <t>혜전대학교</t>
    <phoneticPr fontId="11" type="noConversion"/>
  </si>
  <si>
    <t>원단위</t>
    <phoneticPr fontId="11" type="noConversion"/>
  </si>
  <si>
    <t>한국폴리텍Ⅳ       홍성대학</t>
    <phoneticPr fontId="11" type="noConversion"/>
  </si>
  <si>
    <t>실사용량</t>
    <phoneticPr fontId="11" type="noConversion"/>
  </si>
  <si>
    <t>교도소용수</t>
    <phoneticPr fontId="11" type="noConversion"/>
  </si>
  <si>
    <t>홍성교도소</t>
    <phoneticPr fontId="11" type="noConversion"/>
  </si>
  <si>
    <t>종전</t>
    <phoneticPr fontId="11" type="noConversion"/>
  </si>
  <si>
    <r>
      <t>(</t>
    </r>
    <r>
      <rPr>
        <sz val="10"/>
        <color indexed="8"/>
        <rFont val="돋움"/>
        <family val="3"/>
        <charset val="129"/>
      </rPr>
      <t>단위:㎥/일)</t>
    </r>
  </si>
  <si>
    <t>공업용수</t>
  </si>
  <si>
    <t>관광및
기타용수</t>
  </si>
  <si>
    <t>침전수</t>
  </si>
  <si>
    <t>정수</t>
  </si>
  <si>
    <t>읍면지역</t>
  </si>
  <si>
    <t>홍성읍</t>
  </si>
  <si>
    <t>광천읍</t>
  </si>
  <si>
    <t>홍북면</t>
  </si>
  <si>
    <t>금마면</t>
  </si>
  <si>
    <t>홍동면</t>
  </si>
  <si>
    <t>장곡면</t>
  </si>
  <si>
    <t>은하면</t>
  </si>
  <si>
    <t>결성면</t>
  </si>
  <si>
    <t>서부면</t>
  </si>
  <si>
    <t>갈산면</t>
  </si>
  <si>
    <t>구항면</t>
  </si>
  <si>
    <t>간지는 한글파일로 되어있음</t>
    <phoneticPr fontId="11" type="noConversion"/>
  </si>
  <si>
    <t>▣ 용수수급 전망</t>
    <phoneticPr fontId="11" type="noConversion"/>
  </si>
  <si>
    <t>계</t>
    <phoneticPr fontId="23" type="noConversion"/>
  </si>
  <si>
    <t>구분</t>
    <phoneticPr fontId="23" type="noConversion"/>
  </si>
  <si>
    <t>인구</t>
    <phoneticPr fontId="23" type="noConversion"/>
  </si>
  <si>
    <t>비율</t>
    <phoneticPr fontId="23" type="noConversion"/>
  </si>
  <si>
    <t>홍성</t>
    <phoneticPr fontId="23" type="noConversion"/>
  </si>
  <si>
    <t>예산</t>
    <phoneticPr fontId="23" type="noConversion"/>
  </si>
  <si>
    <t>기존</t>
    <phoneticPr fontId="23" type="noConversion"/>
  </si>
  <si>
    <t>* 최종년도 비율은 예산군 40%, 홍성군 60%로 계획함</t>
    <phoneticPr fontId="23" type="noConversion"/>
  </si>
  <si>
    <t>합계</t>
    <phoneticPr fontId="23" type="noConversion"/>
  </si>
  <si>
    <t>주거1생활권</t>
    <phoneticPr fontId="23" type="noConversion"/>
  </si>
  <si>
    <t>예산</t>
    <phoneticPr fontId="23" type="noConversion"/>
  </si>
  <si>
    <t>주거2생활권</t>
    <phoneticPr fontId="23" type="noConversion"/>
  </si>
  <si>
    <t>홍성</t>
    <phoneticPr fontId="23" type="noConversion"/>
  </si>
  <si>
    <t>계</t>
    <phoneticPr fontId="11" type="noConversion"/>
  </si>
  <si>
    <t>읍면지역</t>
    <phoneticPr fontId="11" type="noConversion"/>
  </si>
  <si>
    <t>예산(중심1)</t>
    <phoneticPr fontId="11" type="noConversion"/>
  </si>
  <si>
    <t>▣ 용수수급 전망(내포신도시 예산군지역 포함 시)</t>
    <phoneticPr fontId="11" type="noConversion"/>
  </si>
  <si>
    <t>홍성군</t>
    <phoneticPr fontId="11" type="noConversion"/>
  </si>
  <si>
    <t>내포신도시  지역</t>
    <phoneticPr fontId="11" type="noConversion"/>
  </si>
  <si>
    <t>절감량</t>
    <phoneticPr fontId="11" type="noConversion"/>
  </si>
  <si>
    <t>물수요관리</t>
    <phoneticPr fontId="11" type="noConversion"/>
  </si>
  <si>
    <t>홍성군+예산군</t>
    <phoneticPr fontId="11" type="noConversion"/>
  </si>
  <si>
    <t>내포신도시 지역</t>
    <phoneticPr fontId="11" type="noConversion"/>
  </si>
  <si>
    <t>예산군</t>
    <phoneticPr fontId="11" type="noConversion"/>
  </si>
  <si>
    <t>수요량</t>
    <phoneticPr fontId="11" type="noConversion"/>
  </si>
  <si>
    <r>
      <t>(</t>
    </r>
    <r>
      <rPr>
        <sz val="10"/>
        <color indexed="8"/>
        <rFont val="돋움"/>
        <family val="3"/>
        <charset val="129"/>
      </rPr>
      <t>단위:㎥/일)</t>
    </r>
    <phoneticPr fontId="11" type="noConversion"/>
  </si>
  <si>
    <t>주) 충남서부권 공급능력(예산군) : 14,900 ㎥/일</t>
    <phoneticPr fontId="11" type="noConversion"/>
  </si>
  <si>
    <t>보령댐계통</t>
    <phoneticPr fontId="11" type="noConversion"/>
  </si>
  <si>
    <t>보령댐계통</t>
    <phoneticPr fontId="11" type="noConversion"/>
  </si>
  <si>
    <t>대청댐계통
충남서부권 개발사업
(홍성군)</t>
    <phoneticPr fontId="11" type="noConversion"/>
  </si>
  <si>
    <t>대청댐계통
충남서부권 개발사업
(홍성군+예산군)</t>
    <phoneticPr fontId="11" type="noConversion"/>
  </si>
  <si>
    <t>급수량원단위(Lpcd)</t>
    <phoneticPr fontId="11" type="noConversion"/>
  </si>
  <si>
    <t>급수인구(인)</t>
    <phoneticPr fontId="11" type="noConversion"/>
  </si>
  <si>
    <t>일최대</t>
    <phoneticPr fontId="11" type="noConversion"/>
  </si>
  <si>
    <r>
      <t>용수량(</t>
    </r>
    <r>
      <rPr>
        <b/>
        <sz val="10"/>
        <color indexed="8"/>
        <rFont val="맑은 고딕"/>
        <family val="3"/>
        <charset val="129"/>
      </rPr>
      <t>㎥</t>
    </r>
    <r>
      <rPr>
        <b/>
        <sz val="8.5"/>
        <color indexed="8"/>
        <rFont val="돋움"/>
        <family val="3"/>
        <charset val="129"/>
      </rPr>
      <t>/일)</t>
    </r>
    <phoneticPr fontId="11" type="noConversion"/>
  </si>
  <si>
    <t>산업</t>
    <phoneticPr fontId="11" type="noConversion"/>
  </si>
  <si>
    <t>주변지역</t>
    <phoneticPr fontId="11" type="noConversion"/>
  </si>
  <si>
    <t>1. 내포신도시 단계별인구(생활권별)</t>
    <phoneticPr fontId="23" type="noConversion"/>
  </si>
  <si>
    <t>2. 내포신도시 행정구역별 인구 및 비율</t>
    <phoneticPr fontId="23" type="noConversion"/>
  </si>
  <si>
    <t>3. 내포신도시 행정구역 단계별 비율</t>
    <phoneticPr fontId="23" type="noConversion"/>
  </si>
  <si>
    <t>4. 내포신도시 단계별인구(행정구역별)</t>
    <phoneticPr fontId="23" type="noConversion"/>
  </si>
  <si>
    <t>5. 내포신도시 단계별인구(생활권별, 행정구역별 배분)</t>
    <phoneticPr fontId="23" type="noConversion"/>
  </si>
  <si>
    <t>6. 내포신도시 주변지역 단계별인구</t>
    <phoneticPr fontId="23" type="noConversion"/>
  </si>
  <si>
    <t>내포신도시 예산군 주변지역</t>
    <phoneticPr fontId="23" type="noConversion"/>
  </si>
  <si>
    <t>신도시</t>
    <phoneticPr fontId="11" type="noConversion"/>
  </si>
  <si>
    <t>주변</t>
    <phoneticPr fontId="11" type="noConversion"/>
  </si>
  <si>
    <t>예
산</t>
    <phoneticPr fontId="11" type="noConversion"/>
  </si>
  <si>
    <t>주) 내포신도시 예산군지역 수요량에는 주변지역 포함</t>
    <phoneticPr fontId="11" type="noConversion"/>
  </si>
  <si>
    <t>▣  내포신도시 총 용수 수요량(주변지역 제외)</t>
    <phoneticPr fontId="11" type="noConversion"/>
  </si>
  <si>
    <t>▣  내포신도시 예산군 주변지역 용수 수요량</t>
    <phoneticPr fontId="11" type="noConversion"/>
  </si>
  <si>
    <t>▣  읍면지역 생활용수 수요량(읍면별)</t>
    <phoneticPr fontId="12" type="noConversion"/>
  </si>
</sst>
</file>

<file path=xl/styles.xml><?xml version="1.0" encoding="utf-8"?>
<styleSheet xmlns="http://schemas.openxmlformats.org/spreadsheetml/2006/main">
  <numFmts count="19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_ "/>
    <numFmt numFmtId="178" formatCode="_ * #,##0_ ;_ * \-#,##0_ ;_ * &quot;-&quot;_ ;_ @_ "/>
    <numFmt numFmtId="179" formatCode="_ * #,##0.00_ ;_ * \-#,##0.00_ ;_ * &quot;-&quot;??_ ;_ @_ 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_);[Red]\(#,##0.0\)"/>
    <numFmt numFmtId="183" formatCode="#,##0_);[Red]\(#,##0\)"/>
    <numFmt numFmtId="184" formatCode="#,##0.00_);[Red]\(#,##0.00\)"/>
    <numFmt numFmtId="185" formatCode="0_);[Red]\(0\)"/>
    <numFmt numFmtId="186" formatCode="&quot;₩&quot;#,##0;[Red]&quot;₩&quot;&quot;₩&quot;\-#,##0"/>
    <numFmt numFmtId="187" formatCode="&quot;₩&quot;#,##0.00;[Red]&quot;₩&quot;&quot;₩&quot;&quot;₩&quot;&quot;₩&quot;&quot;₩&quot;&quot;₩&quot;\-#,##0.00"/>
    <numFmt numFmtId="188" formatCode="_-* #,##0.0_-;\-* #,##0.0_-;_-* &quot;-&quot;_-;_-@_-"/>
    <numFmt numFmtId="189" formatCode="0.0_);[Red]\(0.0\)"/>
    <numFmt numFmtId="190" formatCode="_-* #,##0_-;\-* #,##0_-;_-* &quot;-&quot;??_-;_-@_-"/>
  </numFmts>
  <fonts count="49">
    <font>
      <sz val="11"/>
      <name val="돋움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1"/>
      <color indexed="36"/>
      <name val="돋움"/>
      <family val="3"/>
      <charset val="129"/>
    </font>
    <font>
      <sz val="11"/>
      <name val="돋움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¹UAAA¼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1"/>
      <name val="휴먼모음T"/>
      <family val="1"/>
      <charset val="129"/>
    </font>
    <font>
      <sz val="9"/>
      <name val="-윤고딕110"/>
      <family val="1"/>
      <charset val="129"/>
    </font>
    <font>
      <sz val="10"/>
      <name val="-윤고딕110"/>
      <family val="1"/>
      <charset val="129"/>
    </font>
    <font>
      <sz val="11"/>
      <name val="-윤고딕110"/>
      <family val="1"/>
      <charset val="129"/>
    </font>
    <font>
      <sz val="10"/>
      <name val="돋움"/>
      <family val="3"/>
      <charset val="129"/>
    </font>
    <font>
      <b/>
      <sz val="12"/>
      <name val="굴림"/>
      <family val="3"/>
      <charset val="129"/>
    </font>
    <font>
      <b/>
      <sz val="10"/>
      <name val="-윤고딕110"/>
      <family val="1"/>
      <charset val="129"/>
    </font>
    <font>
      <b/>
      <sz val="10"/>
      <name val="돋움"/>
      <family val="3"/>
      <charset val="129"/>
    </font>
    <font>
      <b/>
      <sz val="9"/>
      <name val="-윤고딕110"/>
      <family val="1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4"/>
      <name val="돋움"/>
      <family val="3"/>
      <charset val="129"/>
    </font>
    <font>
      <b/>
      <sz val="12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b/>
      <sz val="13"/>
      <name val="돋움"/>
      <family val="3"/>
      <charset val="129"/>
    </font>
    <font>
      <b/>
      <sz val="13"/>
      <name val="휴먼모음T"/>
      <family val="1"/>
      <charset val="129"/>
    </font>
    <font>
      <sz val="11"/>
      <color indexed="8"/>
      <name val="돋움"/>
      <family val="3"/>
      <charset val="129"/>
    </font>
    <font>
      <b/>
      <sz val="10"/>
      <color indexed="8"/>
      <name val="맑은 고딕"/>
      <family val="3"/>
      <charset val="129"/>
    </font>
    <font>
      <b/>
      <sz val="8.5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sz val="10"/>
      <color theme="1"/>
      <name val="돋움"/>
      <family val="3"/>
      <charset val="129"/>
    </font>
    <font>
      <sz val="9"/>
      <color theme="1"/>
      <name val="-윤고딕110"/>
      <family val="1"/>
      <charset val="129"/>
    </font>
    <font>
      <b/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color rgb="FF000000"/>
      <name val="바탕"/>
      <family val="1"/>
      <charset val="129"/>
    </font>
    <font>
      <sz val="10"/>
      <color rgb="FFFF0000"/>
      <name val="돋움"/>
      <family val="3"/>
      <charset val="129"/>
    </font>
    <font>
      <sz val="9"/>
      <color rgb="FF000000"/>
      <name val="돋움"/>
      <family val="3"/>
      <charset val="129"/>
    </font>
    <font>
      <sz val="11"/>
      <color theme="1"/>
      <name val="돋움"/>
      <family val="3"/>
      <charset val="129"/>
    </font>
    <font>
      <sz val="11.5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31">
    <xf numFmtId="0" fontId="0" fillId="0" borderId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  <xf numFmtId="0" fontId="6" fillId="0" borderId="0"/>
    <xf numFmtId="41" fontId="5" fillId="0" borderId="0" applyFont="0" applyFill="0" applyBorder="0" applyAlignment="0" applyProtection="0">
      <alignment vertical="center"/>
    </xf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7" fillId="0" borderId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5" fillId="0" borderId="0">
      <alignment vertical="center"/>
    </xf>
    <xf numFmtId="0" fontId="7" fillId="0" borderId="0"/>
    <xf numFmtId="0" fontId="1" fillId="0" borderId="1" applyNumberFormat="0" applyFont="0" applyFill="0" applyAlignment="0" applyProtection="0"/>
    <xf numFmtId="7" fontId="1" fillId="0" borderId="0" applyFont="0" applyFill="0" applyBorder="0" applyAlignment="0" applyProtection="0"/>
    <xf numFmtId="5" fontId="1" fillId="0" borderId="0" applyFont="0" applyFill="0" applyBorder="0" applyAlignment="0" applyProtection="0"/>
  </cellStyleXfs>
  <cellXfs count="367">
    <xf numFmtId="0" fontId="0" fillId="0" borderId="0" xfId="0">
      <alignment vertical="center"/>
    </xf>
    <xf numFmtId="0" fontId="15" fillId="0" borderId="0" xfId="27" applyFont="1"/>
    <xf numFmtId="0" fontId="14" fillId="0" borderId="0" xfId="27" applyFont="1"/>
    <xf numFmtId="183" fontId="15" fillId="0" borderId="0" xfId="27" applyNumberFormat="1" applyFont="1" applyFill="1" applyAlignment="1">
      <alignment horizontal="center" vertical="center"/>
    </xf>
    <xf numFmtId="0" fontId="15" fillId="0" borderId="0" xfId="27" applyFont="1" applyFill="1"/>
    <xf numFmtId="183" fontId="15" fillId="0" borderId="0" xfId="27" applyNumberFormat="1" applyFont="1" applyAlignment="1">
      <alignment horizontal="center" vertical="center"/>
    </xf>
    <xf numFmtId="0" fontId="14" fillId="0" borderId="0" xfId="27" applyFont="1" applyAlignment="1">
      <alignment horizont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27" applyFont="1" applyAlignment="1">
      <alignment horizontal="center"/>
    </xf>
    <xf numFmtId="177" fontId="15" fillId="0" borderId="0" xfId="27" applyNumberFormat="1" applyFont="1" applyFill="1" applyAlignment="1">
      <alignment horizontal="center" vertical="center"/>
    </xf>
    <xf numFmtId="0" fontId="18" fillId="0" borderId="0" xfId="0" applyFont="1" applyAlignment="1">
      <alignment horizontal="left"/>
    </xf>
    <xf numFmtId="183" fontId="16" fillId="0" borderId="0" xfId="0" applyNumberFormat="1" applyFont="1">
      <alignment vertical="center"/>
    </xf>
    <xf numFmtId="177" fontId="15" fillId="0" borderId="0" xfId="27" applyNumberFormat="1" applyFont="1" applyFill="1" applyAlignment="1">
      <alignment horizontal="center"/>
    </xf>
    <xf numFmtId="0" fontId="14" fillId="0" borderId="0" xfId="27" applyFont="1" applyAlignment="1"/>
    <xf numFmtId="182" fontId="17" fillId="0" borderId="2" xfId="27" applyNumberFormat="1" applyFont="1" applyFill="1" applyBorder="1" applyAlignment="1">
      <alignment horizontal="center" vertical="center"/>
    </xf>
    <xf numFmtId="183" fontId="17" fillId="0" borderId="2" xfId="27" applyNumberFormat="1" applyFont="1" applyFill="1" applyBorder="1" applyAlignment="1">
      <alignment horizontal="center" vertical="center"/>
    </xf>
    <xf numFmtId="184" fontId="17" fillId="0" borderId="2" xfId="27" applyNumberFormat="1" applyFont="1" applyFill="1" applyBorder="1" applyAlignment="1">
      <alignment horizontal="center" vertical="center"/>
    </xf>
    <xf numFmtId="183" fontId="17" fillId="0" borderId="2" xfId="27" applyNumberFormat="1" applyFont="1" applyBorder="1" applyAlignment="1">
      <alignment horizontal="center" vertical="center"/>
    </xf>
    <xf numFmtId="183" fontId="20" fillId="0" borderId="2" xfId="27" applyNumberFormat="1" applyFont="1" applyBorder="1" applyAlignment="1">
      <alignment horizontal="center" vertical="center"/>
    </xf>
    <xf numFmtId="176" fontId="39" fillId="0" borderId="2" xfId="0" applyNumberFormat="1" applyFont="1" applyFill="1" applyBorder="1" applyAlignment="1">
      <alignment horizontal="center" vertical="center"/>
    </xf>
    <xf numFmtId="0" fontId="40" fillId="0" borderId="0" xfId="27" applyFont="1"/>
    <xf numFmtId="183" fontId="39" fillId="0" borderId="2" xfId="27" applyNumberFormat="1" applyFont="1" applyFill="1" applyBorder="1" applyAlignment="1">
      <alignment horizontal="center" vertical="center"/>
    </xf>
    <xf numFmtId="0" fontId="20" fillId="4" borderId="2" xfId="27" applyFont="1" applyFill="1" applyBorder="1" applyAlignment="1">
      <alignment horizontal="center" vertical="center" shrinkToFit="1"/>
    </xf>
    <xf numFmtId="0" fontId="41" fillId="4" borderId="2" xfId="27" applyFont="1" applyFill="1" applyBorder="1" applyAlignment="1">
      <alignment horizontal="center" vertical="center" shrinkToFit="1"/>
    </xf>
    <xf numFmtId="0" fontId="21" fillId="0" borderId="0" xfId="27" applyFont="1"/>
    <xf numFmtId="183" fontId="19" fillId="0" borderId="0" xfId="27" applyNumberFormat="1" applyFont="1" applyFill="1" applyAlignment="1">
      <alignment horizontal="center" vertical="center"/>
    </xf>
    <xf numFmtId="0" fontId="19" fillId="0" borderId="0" xfId="27" applyFont="1" applyFill="1"/>
    <xf numFmtId="0" fontId="39" fillId="0" borderId="2" xfId="0" applyFont="1" applyFill="1" applyBorder="1" applyAlignment="1">
      <alignment horizontal="center" vertical="center"/>
    </xf>
    <xf numFmtId="0" fontId="39" fillId="0" borderId="2" xfId="26" applyNumberFormat="1" applyFont="1" applyFill="1" applyBorder="1" applyAlignment="1">
      <alignment horizontal="center" vertical="center"/>
    </xf>
    <xf numFmtId="0" fontId="17" fillId="0" borderId="0" xfId="27" applyFont="1"/>
    <xf numFmtId="0" fontId="17" fillId="0" borderId="0" xfId="27" applyFont="1" applyAlignment="1"/>
    <xf numFmtId="0" fontId="20" fillId="0" borderId="0" xfId="27" applyFont="1"/>
    <xf numFmtId="41" fontId="17" fillId="0" borderId="0" xfId="19" applyFont="1" applyAlignment="1">
      <alignment horizontal="center"/>
    </xf>
    <xf numFmtId="41" fontId="20" fillId="0" borderId="0" xfId="19" applyFont="1" applyAlignment="1">
      <alignment horizontal="center"/>
    </xf>
    <xf numFmtId="41" fontId="17" fillId="0" borderId="0" xfId="19" applyFont="1" applyFill="1" applyAlignment="1">
      <alignment horizontal="center"/>
    </xf>
    <xf numFmtId="41" fontId="20" fillId="0" borderId="0" xfId="19" applyFont="1" applyFill="1" applyAlignment="1">
      <alignment horizontal="center"/>
    </xf>
    <xf numFmtId="41" fontId="17" fillId="0" borderId="2" xfId="19" applyFont="1" applyBorder="1" applyAlignment="1">
      <alignment horizontal="center"/>
    </xf>
    <xf numFmtId="41" fontId="17" fillId="0" borderId="2" xfId="19" applyFont="1" applyFill="1" applyBorder="1" applyAlignment="1">
      <alignment horizontal="center" vertical="center"/>
    </xf>
    <xf numFmtId="41" fontId="17" fillId="0" borderId="2" xfId="19" applyFont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>
      <alignment horizontal="center" vertical="center"/>
    </xf>
    <xf numFmtId="182" fontId="17" fillId="0" borderId="0" xfId="27" applyNumberFormat="1" applyFont="1" applyFill="1" applyBorder="1" applyAlignment="1">
      <alignment horizontal="center" vertical="center"/>
    </xf>
    <xf numFmtId="183" fontId="17" fillId="0" borderId="0" xfId="27" applyNumberFormat="1" applyFont="1" applyFill="1" applyBorder="1" applyAlignment="1">
      <alignment horizontal="center" vertical="center"/>
    </xf>
    <xf numFmtId="184" fontId="17" fillId="0" borderId="0" xfId="27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20" fillId="0" borderId="2" xfId="27" applyFont="1" applyFill="1" applyBorder="1" applyAlignment="1">
      <alignment horizontal="center" vertical="center" shrinkToFit="1"/>
    </xf>
    <xf numFmtId="0" fontId="41" fillId="0" borderId="0" xfId="26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1" fillId="0" borderId="2" xfId="0" applyFont="1" applyFill="1" applyBorder="1" applyAlignment="1">
      <alignment horizontal="center" vertical="center"/>
    </xf>
    <xf numFmtId="188" fontId="0" fillId="0" borderId="0" xfId="19" applyNumberFormat="1" applyFont="1" applyBorder="1" applyAlignment="1">
      <alignment vertical="center"/>
    </xf>
    <xf numFmtId="43" fontId="0" fillId="0" borderId="0" xfId="0" applyNumberFormat="1" applyBorder="1">
      <alignment vertical="center"/>
    </xf>
    <xf numFmtId="0" fontId="22" fillId="0" borderId="0" xfId="0" applyFont="1">
      <alignment vertical="center"/>
    </xf>
    <xf numFmtId="3" fontId="0" fillId="0" borderId="0" xfId="0" applyNumberFormat="1" applyBorder="1">
      <alignment vertical="center"/>
    </xf>
    <xf numFmtId="3" fontId="43" fillId="0" borderId="0" xfId="0" applyNumberFormat="1" applyFont="1" applyBorder="1" applyAlignment="1">
      <alignment horizontal="justify" vertical="center" wrapText="1"/>
    </xf>
    <xf numFmtId="43" fontId="20" fillId="0" borderId="0" xfId="0" applyNumberFormat="1" applyFont="1" applyFill="1" applyBorder="1" applyAlignment="1">
      <alignment horizontal="center" vertical="center" wrapText="1"/>
    </xf>
    <xf numFmtId="43" fontId="17" fillId="0" borderId="0" xfId="0" applyNumberFormat="1" applyFont="1" applyFill="1" applyBorder="1" applyAlignment="1">
      <alignment vertical="center"/>
    </xf>
    <xf numFmtId="43" fontId="17" fillId="0" borderId="0" xfId="0" applyNumberFormat="1" applyFont="1" applyFill="1" applyBorder="1" applyAlignment="1">
      <alignment horizontal="center" vertical="center"/>
    </xf>
    <xf numFmtId="43" fontId="0" fillId="0" borderId="0" xfId="0" applyNumberFormat="1">
      <alignment vertical="center"/>
    </xf>
    <xf numFmtId="190" fontId="20" fillId="0" borderId="2" xfId="19" applyNumberFormat="1" applyFont="1" applyFill="1" applyBorder="1" applyAlignment="1">
      <alignment horizontal="right" vertical="center"/>
    </xf>
    <xf numFmtId="190" fontId="17" fillId="0" borderId="2" xfId="19" applyNumberFormat="1" applyFont="1" applyFill="1" applyBorder="1" applyAlignment="1">
      <alignment horizontal="center" vertical="center"/>
    </xf>
    <xf numFmtId="190" fontId="17" fillId="0" borderId="2" xfId="19" applyNumberFormat="1" applyFont="1" applyFill="1" applyBorder="1" applyAlignment="1">
      <alignment horizontal="right" vertical="center"/>
    </xf>
    <xf numFmtId="190" fontId="17" fillId="0" borderId="0" xfId="19" applyNumberFormat="1" applyFont="1" applyFill="1" applyBorder="1" applyAlignment="1">
      <alignment horizontal="right" vertical="center"/>
    </xf>
    <xf numFmtId="190" fontId="17" fillId="0" borderId="0" xfId="0" applyNumberFormat="1" applyFont="1" applyFill="1" applyBorder="1" applyAlignment="1">
      <alignment horizontal="center" vertical="center"/>
    </xf>
    <xf numFmtId="190" fontId="0" fillId="0" borderId="0" xfId="0" applyNumberFormat="1">
      <alignment vertical="center"/>
    </xf>
    <xf numFmtId="41" fontId="17" fillId="0" borderId="3" xfId="19" applyFont="1" applyBorder="1" applyAlignment="1">
      <alignment horizontal="center" vertical="center" shrinkToFit="1"/>
    </xf>
    <xf numFmtId="41" fontId="17" fillId="0" borderId="4" xfId="0" applyNumberFormat="1" applyFont="1" applyBorder="1" applyAlignment="1">
      <alignment horizontal="center" vertical="center"/>
    </xf>
    <xf numFmtId="41" fontId="17" fillId="0" borderId="4" xfId="19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39" fillId="0" borderId="2" xfId="0" applyFont="1" applyBorder="1" applyAlignment="1">
      <alignment horizontal="center" vertical="center"/>
    </xf>
    <xf numFmtId="43" fontId="39" fillId="0" borderId="2" xfId="0" applyNumberFormat="1" applyFont="1" applyFill="1" applyBorder="1" applyAlignment="1">
      <alignment horizontal="center" vertical="center"/>
    </xf>
    <xf numFmtId="190" fontId="20" fillId="0" borderId="2" xfId="19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Fill="1" applyAlignment="1"/>
    <xf numFmtId="0" fontId="17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0" fillId="0" borderId="0" xfId="0" applyFont="1" applyFill="1" applyAlignment="1"/>
    <xf numFmtId="189" fontId="20" fillId="2" borderId="5" xfId="19" applyNumberFormat="1" applyFont="1" applyFill="1" applyBorder="1" applyAlignment="1">
      <alignment horizontal="center" vertical="center"/>
    </xf>
    <xf numFmtId="41" fontId="20" fillId="0" borderId="6" xfId="19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41" fontId="20" fillId="0" borderId="2" xfId="19" applyFont="1" applyFill="1" applyBorder="1" applyAlignment="1">
      <alignment horizontal="center" vertical="center"/>
    </xf>
    <xf numFmtId="4" fontId="25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/>
    </xf>
    <xf numFmtId="41" fontId="17" fillId="0" borderId="2" xfId="19" applyFont="1" applyFill="1" applyBorder="1" applyAlignment="1">
      <alignment horizontal="right" vertical="center"/>
    </xf>
    <xf numFmtId="3" fontId="17" fillId="0" borderId="10" xfId="19" applyNumberFormat="1" applyFont="1" applyFill="1" applyBorder="1" applyAlignment="1">
      <alignment horizontal="center" vertical="center"/>
    </xf>
    <xf numFmtId="41" fontId="20" fillId="0" borderId="2" xfId="19" applyFont="1" applyFill="1" applyBorder="1" applyAlignment="1">
      <alignment horizontal="right" vertical="center"/>
    </xf>
    <xf numFmtId="3" fontId="20" fillId="0" borderId="10" xfId="19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horizontal="center" vertical="center"/>
    </xf>
    <xf numFmtId="41" fontId="17" fillId="0" borderId="5" xfId="19" applyFont="1" applyFill="1" applyBorder="1" applyAlignment="1">
      <alignment horizontal="right" vertical="center"/>
    </xf>
    <xf numFmtId="3" fontId="17" fillId="0" borderId="12" xfId="19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41" fillId="4" borderId="2" xfId="27" applyFont="1" applyFill="1" applyBorder="1" applyAlignment="1">
      <alignment horizontal="center" vertical="center" shrinkToFit="1"/>
    </xf>
    <xf numFmtId="43" fontId="41" fillId="0" borderId="2" xfId="0" applyNumberFormat="1" applyFont="1" applyFill="1" applyBorder="1" applyAlignment="1">
      <alignment horizontal="center" vertical="center"/>
    </xf>
    <xf numFmtId="0" fontId="17" fillId="5" borderId="4" xfId="26" applyNumberFormat="1" applyFont="1" applyFill="1" applyBorder="1" applyAlignment="1">
      <alignment horizontal="center" vertical="center"/>
    </xf>
    <xf numFmtId="0" fontId="17" fillId="0" borderId="3" xfId="26" applyNumberFormat="1" applyFont="1" applyFill="1" applyBorder="1" applyAlignment="1">
      <alignment horizontal="center" vertical="center"/>
    </xf>
    <xf numFmtId="0" fontId="17" fillId="5" borderId="3" xfId="26" applyNumberFormat="1" applyFont="1" applyFill="1" applyBorder="1" applyAlignment="1">
      <alignment horizontal="center" vertical="center"/>
    </xf>
    <xf numFmtId="41" fontId="20" fillId="0" borderId="14" xfId="19" applyFont="1" applyBorder="1" applyAlignment="1">
      <alignment horizontal="center" vertical="center" shrinkToFit="1"/>
    </xf>
    <xf numFmtId="0" fontId="20" fillId="4" borderId="14" xfId="0" applyFont="1" applyFill="1" applyBorder="1" applyAlignment="1">
      <alignment horizontal="center" vertical="center"/>
    </xf>
    <xf numFmtId="41" fontId="31" fillId="0" borderId="4" xfId="0" applyNumberFormat="1" applyFont="1" applyBorder="1" applyAlignment="1">
      <alignment horizontal="center" vertical="center"/>
    </xf>
    <xf numFmtId="41" fontId="31" fillId="0" borderId="4" xfId="19" applyFont="1" applyBorder="1" applyAlignment="1">
      <alignment horizontal="center" vertical="center" shrinkToFit="1"/>
    </xf>
    <xf numFmtId="0" fontId="31" fillId="0" borderId="3" xfId="26" applyNumberFormat="1" applyFont="1" applyFill="1" applyBorder="1" applyAlignment="1">
      <alignment horizontal="center" vertical="center"/>
    </xf>
    <xf numFmtId="41" fontId="31" fillId="0" borderId="3" xfId="19" applyFont="1" applyBorder="1" applyAlignment="1">
      <alignment horizontal="center" vertical="center" shrinkToFit="1"/>
    </xf>
    <xf numFmtId="41" fontId="45" fillId="0" borderId="3" xfId="19" applyFont="1" applyBorder="1" applyAlignment="1">
      <alignment horizontal="center" vertical="center" shrinkToFit="1"/>
    </xf>
    <xf numFmtId="41" fontId="45" fillId="0" borderId="15" xfId="19" applyFont="1" applyBorder="1" applyAlignment="1">
      <alignment horizontal="center" vertical="center" shrinkToFit="1"/>
    </xf>
    <xf numFmtId="0" fontId="31" fillId="5" borderId="3" xfId="26" applyNumberFormat="1" applyFont="1" applyFill="1" applyBorder="1" applyAlignment="1">
      <alignment horizontal="center" vertical="center"/>
    </xf>
    <xf numFmtId="41" fontId="31" fillId="0" borderId="3" xfId="19" applyFont="1" applyBorder="1" applyAlignment="1">
      <alignment horizontal="center" vertical="center"/>
    </xf>
    <xf numFmtId="41" fontId="31" fillId="0" borderId="15" xfId="19" applyFont="1" applyBorder="1" applyAlignment="1">
      <alignment horizontal="center" vertical="center"/>
    </xf>
    <xf numFmtId="41" fontId="32" fillId="0" borderId="14" xfId="19" applyFont="1" applyBorder="1" applyAlignment="1">
      <alignment horizontal="center" vertical="center" shrinkToFit="1"/>
    </xf>
    <xf numFmtId="41" fontId="32" fillId="0" borderId="16" xfId="19" applyFont="1" applyBorder="1" applyAlignment="1">
      <alignment horizontal="center" vertical="center" shrinkToFit="1"/>
    </xf>
    <xf numFmtId="41" fontId="31" fillId="0" borderId="17" xfId="19" applyFont="1" applyBorder="1" applyAlignment="1">
      <alignment horizontal="center" vertical="center" shrinkToFit="1"/>
    </xf>
    <xf numFmtId="3" fontId="29" fillId="0" borderId="18" xfId="0" applyNumberFormat="1" applyFont="1" applyFill="1" applyBorder="1" applyAlignment="1">
      <alignment horizontal="center" vertical="center" wrapText="1"/>
    </xf>
    <xf numFmtId="176" fontId="20" fillId="0" borderId="6" xfId="19" applyNumberFormat="1" applyFont="1" applyFill="1" applyBorder="1" applyAlignment="1">
      <alignment horizontal="right" vertical="center"/>
    </xf>
    <xf numFmtId="3" fontId="17" fillId="0" borderId="7" xfId="19" applyNumberFormat="1" applyFont="1" applyFill="1" applyBorder="1" applyAlignment="1">
      <alignment horizontal="center" vertical="center"/>
    </xf>
    <xf numFmtId="176" fontId="20" fillId="0" borderId="2" xfId="19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176" fontId="17" fillId="0" borderId="2" xfId="19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" fontId="17" fillId="0" borderId="10" xfId="19" applyNumberFormat="1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176" fontId="17" fillId="0" borderId="5" xfId="19" applyNumberFormat="1" applyFont="1" applyFill="1" applyBorder="1" applyAlignment="1">
      <alignment horizontal="right" vertical="center"/>
    </xf>
    <xf numFmtId="41" fontId="17" fillId="0" borderId="12" xfId="0" applyNumberFormat="1" applyFont="1" applyFill="1" applyBorder="1" applyAlignment="1">
      <alignment horizontal="center" vertical="center"/>
    </xf>
    <xf numFmtId="3" fontId="17" fillId="0" borderId="2" xfId="19" applyNumberFormat="1" applyFont="1" applyFill="1" applyBorder="1" applyAlignment="1">
      <alignment horizontal="center" vertical="center"/>
    </xf>
    <xf numFmtId="3" fontId="17" fillId="0" borderId="2" xfId="19" applyNumberFormat="1" applyFont="1" applyFill="1" applyBorder="1" applyAlignment="1">
      <alignment horizontal="center" vertical="center" wrapText="1"/>
    </xf>
    <xf numFmtId="41" fontId="17" fillId="0" borderId="2" xfId="0" applyNumberFormat="1" applyFont="1" applyFill="1" applyBorder="1" applyAlignment="1">
      <alignment horizontal="center" vertical="center"/>
    </xf>
    <xf numFmtId="41" fontId="17" fillId="0" borderId="2" xfId="19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41" fontId="17" fillId="0" borderId="0" xfId="19" applyFont="1" applyFill="1" applyBorder="1" applyAlignment="1">
      <alignment horizontal="right" vertical="center"/>
    </xf>
    <xf numFmtId="3" fontId="17" fillId="0" borderId="0" xfId="19" applyNumberFormat="1" applyFont="1" applyFill="1" applyBorder="1" applyAlignment="1">
      <alignment horizontal="center" vertical="center"/>
    </xf>
    <xf numFmtId="43" fontId="20" fillId="6" borderId="2" xfId="0" applyNumberFormat="1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9" fillId="0" borderId="0" xfId="27" applyFont="1"/>
    <xf numFmtId="0" fontId="17" fillId="0" borderId="0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Fill="1" applyAlignment="1"/>
    <xf numFmtId="0" fontId="20" fillId="0" borderId="0" xfId="0" applyFont="1" applyFill="1" applyAlignment="1">
      <alignment vertical="center"/>
    </xf>
    <xf numFmtId="41" fontId="32" fillId="0" borderId="0" xfId="19" applyFont="1" applyBorder="1" applyAlignment="1">
      <alignment horizontal="center" vertical="center" shrinkToFit="1"/>
    </xf>
    <xf numFmtId="41" fontId="31" fillId="0" borderId="3" xfId="0" applyNumberFormat="1" applyFont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185" fontId="32" fillId="0" borderId="0" xfId="0" applyNumberFormat="1" applyFont="1" applyFill="1" applyBorder="1" applyAlignment="1">
      <alignment horizontal="center" vertical="center"/>
    </xf>
    <xf numFmtId="41" fontId="31" fillId="0" borderId="3" xfId="19" applyNumberFormat="1" applyFont="1" applyBorder="1" applyAlignment="1">
      <alignment horizontal="center" vertical="center" shrinkToFit="1"/>
    </xf>
    <xf numFmtId="41" fontId="31" fillId="0" borderId="15" xfId="19" applyNumberFormat="1" applyFont="1" applyBorder="1" applyAlignment="1">
      <alignment horizontal="center" vertical="center" shrinkToFi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/>
    </xf>
    <xf numFmtId="0" fontId="20" fillId="4" borderId="14" xfId="0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30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42" fillId="0" borderId="0" xfId="0" applyFont="1" applyAlignment="1">
      <alignment horizontal="right"/>
    </xf>
    <xf numFmtId="41" fontId="42" fillId="0" borderId="2" xfId="19" applyFont="1" applyFill="1" applyBorder="1" applyAlignment="1">
      <alignment horizontal="center" vertical="center" wrapText="1"/>
    </xf>
    <xf numFmtId="41" fontId="31" fillId="0" borderId="3" xfId="19" applyNumberFormat="1" applyFont="1" applyBorder="1" applyAlignment="1">
      <alignment horizontal="center" vertical="center"/>
    </xf>
    <xf numFmtId="183" fontId="17" fillId="7" borderId="2" xfId="27" applyNumberFormat="1" applyFont="1" applyFill="1" applyBorder="1" applyAlignment="1">
      <alignment horizontal="center" vertical="center"/>
    </xf>
    <xf numFmtId="183" fontId="20" fillId="0" borderId="2" xfId="27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35" fillId="0" borderId="0" xfId="0" applyFont="1">
      <alignment vertical="center"/>
    </xf>
    <xf numFmtId="0" fontId="24" fillId="8" borderId="2" xfId="0" applyFont="1" applyFill="1" applyBorder="1" applyAlignment="1">
      <alignment horizontal="center" vertical="center"/>
    </xf>
    <xf numFmtId="41" fontId="24" fillId="0" borderId="2" xfId="0" applyNumberFormat="1" applyFont="1" applyBorder="1" applyAlignment="1">
      <alignment horizontal="center" vertical="center"/>
    </xf>
    <xf numFmtId="0" fontId="35" fillId="0" borderId="2" xfId="0" applyNumberFormat="1" applyFont="1" applyBorder="1" applyAlignment="1">
      <alignment horizontal="center" vertical="center"/>
    </xf>
    <xf numFmtId="41" fontId="35" fillId="0" borderId="2" xfId="0" applyNumberFormat="1" applyFont="1" applyBorder="1" applyAlignment="1">
      <alignment horizontal="center" vertical="center"/>
    </xf>
    <xf numFmtId="0" fontId="46" fillId="0" borderId="0" xfId="26" applyFont="1" applyAlignment="1">
      <alignment horizontal="left" vertical="center"/>
    </xf>
    <xf numFmtId="0" fontId="47" fillId="0" borderId="67" xfId="26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41" fontId="24" fillId="0" borderId="0" xfId="0" applyNumberFormat="1" applyFont="1" applyBorder="1" applyAlignment="1">
      <alignment horizontal="center" vertical="center"/>
    </xf>
    <xf numFmtId="188" fontId="35" fillId="0" borderId="0" xfId="19" applyNumberFormat="1" applyFont="1" applyBorder="1" applyAlignment="1">
      <alignment vertical="center"/>
    </xf>
    <xf numFmtId="41" fontId="24" fillId="9" borderId="2" xfId="19" applyFont="1" applyFill="1" applyBorder="1" applyAlignment="1">
      <alignment horizontal="center" vertical="center"/>
    </xf>
    <xf numFmtId="41" fontId="24" fillId="0" borderId="2" xfId="19" applyFont="1" applyFill="1" applyBorder="1" applyAlignment="1">
      <alignment horizontal="center" vertical="center"/>
    </xf>
    <xf numFmtId="10" fontId="24" fillId="0" borderId="2" xfId="17" applyNumberFormat="1" applyFont="1" applyFill="1" applyBorder="1" applyAlignment="1">
      <alignment horizontal="right" vertical="center"/>
    </xf>
    <xf numFmtId="0" fontId="35" fillId="0" borderId="0" xfId="0" applyFont="1" applyBorder="1">
      <alignment vertical="center"/>
    </xf>
    <xf numFmtId="41" fontId="35" fillId="0" borderId="2" xfId="19" applyFont="1" applyFill="1" applyBorder="1" applyAlignment="1">
      <alignment horizontal="center" vertical="center"/>
    </xf>
    <xf numFmtId="10" fontId="35" fillId="0" borderId="2" xfId="17" applyNumberFormat="1" applyFont="1" applyFill="1" applyBorder="1" applyAlignment="1">
      <alignment horizontal="right" vertical="center"/>
    </xf>
    <xf numFmtId="188" fontId="24" fillId="9" borderId="2" xfId="19" applyNumberFormat="1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10" fontId="24" fillId="0" borderId="2" xfId="17" applyNumberFormat="1" applyFont="1" applyFill="1" applyBorder="1" applyAlignment="1">
      <alignment vertical="center"/>
    </xf>
    <xf numFmtId="10" fontId="35" fillId="0" borderId="2" xfId="17" applyNumberFormat="1" applyFont="1" applyFill="1" applyBorder="1" applyAlignment="1">
      <alignment vertical="center"/>
    </xf>
    <xf numFmtId="10" fontId="46" fillId="0" borderId="2" xfId="26" applyNumberFormat="1" applyFont="1" applyFill="1" applyBorder="1">
      <alignment vertical="center"/>
    </xf>
    <xf numFmtId="0" fontId="35" fillId="0" borderId="0" xfId="0" applyFont="1" applyBorder="1" applyAlignment="1">
      <alignment horizontal="left" vertical="center"/>
    </xf>
    <xf numFmtId="4" fontId="35" fillId="0" borderId="0" xfId="0" applyNumberFormat="1" applyFont="1">
      <alignment vertical="center"/>
    </xf>
    <xf numFmtId="41" fontId="35" fillId="8" borderId="2" xfId="0" applyNumberFormat="1" applyFont="1" applyFill="1" applyBorder="1" applyAlignment="1">
      <alignment horizontal="center" vertical="center"/>
    </xf>
    <xf numFmtId="41" fontId="24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41" fontId="31" fillId="0" borderId="3" xfId="19" quotePrefix="1" applyNumberFormat="1" applyFont="1" applyBorder="1" applyAlignment="1">
      <alignment horizontal="center" vertical="center" shrinkToFit="1"/>
    </xf>
    <xf numFmtId="0" fontId="20" fillId="4" borderId="14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48" fillId="6" borderId="21" xfId="0" applyFont="1" applyFill="1" applyBorder="1" applyAlignment="1">
      <alignment horizontal="center" vertical="center" wrapText="1"/>
    </xf>
    <xf numFmtId="0" fontId="48" fillId="6" borderId="22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41" fontId="42" fillId="0" borderId="5" xfId="19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41" fontId="0" fillId="0" borderId="0" xfId="0" applyNumberFormat="1" applyFont="1">
      <alignment vertical="center"/>
    </xf>
    <xf numFmtId="0" fontId="38" fillId="0" borderId="0" xfId="0" applyFont="1" applyFill="1" applyAlignment="1">
      <alignment horizontal="left" vertical="center"/>
    </xf>
    <xf numFmtId="0" fontId="17" fillId="5" borderId="23" xfId="26" applyNumberFormat="1" applyFont="1" applyFill="1" applyBorder="1" applyAlignment="1">
      <alignment horizontal="center" vertical="center"/>
    </xf>
    <xf numFmtId="41" fontId="31" fillId="0" borderId="23" xfId="0" applyNumberFormat="1" applyFont="1" applyBorder="1" applyAlignment="1">
      <alignment horizontal="center" vertical="center"/>
    </xf>
    <xf numFmtId="41" fontId="31" fillId="0" borderId="23" xfId="19" applyNumberFormat="1" applyFont="1" applyBorder="1" applyAlignment="1">
      <alignment horizontal="center" vertical="center" shrinkToFit="1"/>
    </xf>
    <xf numFmtId="41" fontId="31" fillId="0" borderId="24" xfId="19" applyNumberFormat="1" applyFont="1" applyBorder="1" applyAlignment="1">
      <alignment horizontal="center" vertical="center" shrinkToFit="1"/>
    </xf>
    <xf numFmtId="41" fontId="31" fillId="0" borderId="23" xfId="19" applyFont="1" applyBorder="1" applyAlignment="1">
      <alignment horizontal="center" vertical="center" shrinkToFit="1"/>
    </xf>
    <xf numFmtId="41" fontId="31" fillId="0" borderId="23" xfId="19" applyFont="1" applyBorder="1" applyAlignment="1">
      <alignment horizontal="center" vertical="center"/>
    </xf>
    <xf numFmtId="41" fontId="31" fillId="0" borderId="24" xfId="19" applyFont="1" applyBorder="1" applyAlignment="1">
      <alignment horizontal="center" vertical="center"/>
    </xf>
    <xf numFmtId="41" fontId="45" fillId="0" borderId="23" xfId="19" applyFont="1" applyBorder="1" applyAlignment="1">
      <alignment horizontal="center" vertical="center" shrinkToFit="1"/>
    </xf>
    <xf numFmtId="0" fontId="33" fillId="0" borderId="25" xfId="27" applyFont="1" applyBorder="1" applyAlignment="1">
      <alignment vertical="center"/>
    </xf>
    <xf numFmtId="0" fontId="34" fillId="0" borderId="25" xfId="27" applyFont="1" applyBorder="1" applyAlignment="1">
      <alignment vertical="center"/>
    </xf>
    <xf numFmtId="0" fontId="13" fillId="0" borderId="25" xfId="27" applyFont="1" applyBorder="1" applyAlignment="1"/>
    <xf numFmtId="0" fontId="13" fillId="0" borderId="66" xfId="27" applyFont="1" applyBorder="1" applyAlignment="1"/>
    <xf numFmtId="0" fontId="33" fillId="0" borderId="0" xfId="27" applyFont="1" applyAlignment="1">
      <alignment horizontal="left" vertical="center"/>
    </xf>
    <xf numFmtId="0" fontId="34" fillId="0" borderId="0" xfId="27" applyFont="1" applyAlignment="1">
      <alignment horizontal="left" vertical="center"/>
    </xf>
    <xf numFmtId="178" fontId="39" fillId="0" borderId="2" xfId="0" applyNumberFormat="1" applyFont="1" applyFill="1" applyBorder="1" applyAlignment="1">
      <alignment horizontal="center" vertical="center"/>
    </xf>
    <xf numFmtId="0" fontId="41" fillId="0" borderId="2" xfId="26" applyNumberFormat="1" applyFont="1" applyFill="1" applyBorder="1" applyAlignment="1">
      <alignment horizontal="center" vertical="center"/>
    </xf>
    <xf numFmtId="41" fontId="41" fillId="0" borderId="26" xfId="0" applyNumberFormat="1" applyFont="1" applyFill="1" applyBorder="1" applyAlignment="1">
      <alignment horizontal="center" vertical="center"/>
    </xf>
    <xf numFmtId="41" fontId="41" fillId="0" borderId="9" xfId="0" applyNumberFormat="1" applyFont="1" applyFill="1" applyBorder="1" applyAlignment="1">
      <alignment horizontal="center" vertical="center"/>
    </xf>
    <xf numFmtId="41" fontId="41" fillId="0" borderId="2" xfId="0" applyNumberFormat="1" applyFont="1" applyFill="1" applyBorder="1" applyAlignment="1">
      <alignment horizontal="center" vertical="center"/>
    </xf>
    <xf numFmtId="0" fontId="42" fillId="0" borderId="26" xfId="0" applyFont="1" applyFill="1" applyBorder="1" applyAlignment="1">
      <alignment horizontal="center" vertical="center" wrapText="1"/>
    </xf>
    <xf numFmtId="0" fontId="42" fillId="0" borderId="9" xfId="0" applyFont="1" applyFill="1" applyBorder="1" applyAlignment="1">
      <alignment horizontal="center" vertical="center" wrapText="1"/>
    </xf>
    <xf numFmtId="178" fontId="39" fillId="0" borderId="26" xfId="0" applyNumberFormat="1" applyFont="1" applyFill="1" applyBorder="1" applyAlignment="1">
      <alignment horizontal="center" vertical="center"/>
    </xf>
    <xf numFmtId="178" fontId="39" fillId="0" borderId="9" xfId="0" applyNumberFormat="1" applyFont="1" applyFill="1" applyBorder="1" applyAlignment="1">
      <alignment horizontal="center" vertical="center"/>
    </xf>
    <xf numFmtId="0" fontId="41" fillId="4" borderId="2" xfId="27" applyFont="1" applyFill="1" applyBorder="1" applyAlignment="1">
      <alignment horizontal="center" vertical="center" shrinkToFit="1"/>
    </xf>
    <xf numFmtId="41" fontId="39" fillId="0" borderId="26" xfId="0" applyNumberFormat="1" applyFont="1" applyFill="1" applyBorder="1" applyAlignment="1">
      <alignment horizontal="center" vertical="center"/>
    </xf>
    <xf numFmtId="41" fontId="39" fillId="0" borderId="9" xfId="0" applyNumberFormat="1" applyFont="1" applyFill="1" applyBorder="1" applyAlignment="1">
      <alignment horizontal="center" vertical="center"/>
    </xf>
    <xf numFmtId="41" fontId="39" fillId="0" borderId="2" xfId="0" applyNumberFormat="1" applyFont="1" applyFill="1" applyBorder="1" applyAlignment="1">
      <alignment horizontal="center" vertical="center"/>
    </xf>
    <xf numFmtId="41" fontId="17" fillId="0" borderId="2" xfId="27" applyNumberFormat="1" applyFont="1" applyBorder="1" applyAlignment="1">
      <alignment horizontal="center" vertical="center"/>
    </xf>
    <xf numFmtId="0" fontId="39" fillId="0" borderId="26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41" fillId="4" borderId="26" xfId="27" applyFont="1" applyFill="1" applyBorder="1" applyAlignment="1">
      <alignment horizontal="center" vertical="center" shrinkToFit="1"/>
    </xf>
    <xf numFmtId="0" fontId="41" fillId="4" borderId="9" xfId="27" applyFont="1" applyFill="1" applyBorder="1" applyAlignment="1">
      <alignment horizontal="center" vertical="center" shrinkToFit="1"/>
    </xf>
    <xf numFmtId="0" fontId="39" fillId="0" borderId="18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17" fillId="0" borderId="0" xfId="27" applyFont="1" applyBorder="1" applyAlignment="1">
      <alignment horizontal="left"/>
    </xf>
    <xf numFmtId="0" fontId="13" fillId="0" borderId="0" xfId="27" applyFont="1" applyBorder="1" applyAlignment="1">
      <alignment horizontal="left"/>
    </xf>
    <xf numFmtId="0" fontId="48" fillId="0" borderId="26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178" fontId="41" fillId="0" borderId="26" xfId="0" applyNumberFormat="1" applyFont="1" applyFill="1" applyBorder="1" applyAlignment="1">
      <alignment horizontal="center" vertical="center"/>
    </xf>
    <xf numFmtId="178" fontId="41" fillId="0" borderId="9" xfId="0" applyNumberFormat="1" applyFont="1" applyFill="1" applyBorder="1" applyAlignment="1">
      <alignment horizontal="center" vertical="center"/>
    </xf>
    <xf numFmtId="185" fontId="32" fillId="0" borderId="29" xfId="0" applyNumberFormat="1" applyFont="1" applyFill="1" applyBorder="1" applyAlignment="1">
      <alignment horizontal="center" vertical="center"/>
    </xf>
    <xf numFmtId="185" fontId="32" fillId="0" borderId="14" xfId="0" applyNumberFormat="1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/>
    </xf>
    <xf numFmtId="0" fontId="17" fillId="5" borderId="27" xfId="26" applyNumberFormat="1" applyFont="1" applyFill="1" applyBorder="1" applyAlignment="1">
      <alignment horizontal="center" vertical="center"/>
    </xf>
    <xf numFmtId="0" fontId="17" fillId="5" borderId="23" xfId="26" applyNumberFormat="1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textRotation="255" wrapText="1"/>
    </xf>
    <xf numFmtId="0" fontId="17" fillId="0" borderId="28" xfId="0" applyFont="1" applyFill="1" applyBorder="1" applyAlignment="1">
      <alignment horizontal="center" vertical="center" textRotation="255" wrapText="1"/>
    </xf>
    <xf numFmtId="0" fontId="20" fillId="0" borderId="0" xfId="0" applyFont="1" applyBorder="1" applyAlignment="1">
      <alignment horizontal="right"/>
    </xf>
    <xf numFmtId="0" fontId="20" fillId="4" borderId="31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20" fillId="4" borderId="34" xfId="0" applyFont="1" applyFill="1" applyBorder="1" applyAlignment="1">
      <alignment horizontal="center" vertical="center"/>
    </xf>
    <xf numFmtId="0" fontId="20" fillId="4" borderId="35" xfId="0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/>
    </xf>
    <xf numFmtId="0" fontId="20" fillId="4" borderId="37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 textRotation="255" wrapText="1"/>
    </xf>
    <xf numFmtId="0" fontId="20" fillId="4" borderId="35" xfId="0" applyFont="1" applyFill="1" applyBorder="1" applyAlignment="1">
      <alignment horizontal="center" vertical="center" wrapText="1"/>
    </xf>
    <xf numFmtId="0" fontId="20" fillId="4" borderId="36" xfId="0" applyFont="1" applyFill="1" applyBorder="1" applyAlignment="1">
      <alignment horizontal="center" vertical="center" wrapText="1"/>
    </xf>
    <xf numFmtId="185" fontId="20" fillId="0" borderId="29" xfId="0" applyNumberFormat="1" applyFont="1" applyFill="1" applyBorder="1" applyAlignment="1">
      <alignment horizontal="center" vertical="center"/>
    </xf>
    <xf numFmtId="185" fontId="20" fillId="0" borderId="14" xfId="0" applyNumberFormat="1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textRotation="255" wrapText="1"/>
    </xf>
    <xf numFmtId="0" fontId="17" fillId="0" borderId="28" xfId="26" applyNumberFormat="1" applyFont="1" applyFill="1" applyBorder="1" applyAlignment="1">
      <alignment horizontal="center" vertical="center" wrapText="1"/>
    </xf>
    <xf numFmtId="0" fontId="17" fillId="0" borderId="28" xfId="26" applyNumberFormat="1" applyFont="1" applyFill="1" applyBorder="1" applyAlignment="1">
      <alignment horizontal="center" vertical="center"/>
    </xf>
    <xf numFmtId="0" fontId="20" fillId="0" borderId="39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20" fillId="4" borderId="40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20" fillId="4" borderId="42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48" fillId="6" borderId="48" xfId="0" applyFont="1" applyFill="1" applyBorder="1" applyAlignment="1">
      <alignment horizontal="center" vertical="center" wrapText="1"/>
    </xf>
    <xf numFmtId="0" fontId="48" fillId="6" borderId="21" xfId="0" applyFont="1" applyFill="1" applyBorder="1" applyAlignment="1">
      <alignment horizontal="center" vertical="center" wrapText="1"/>
    </xf>
    <xf numFmtId="0" fontId="42" fillId="0" borderId="49" xfId="0" applyFont="1" applyFill="1" applyBorder="1" applyAlignment="1">
      <alignment horizontal="center" vertical="center" wrapText="1"/>
    </xf>
    <xf numFmtId="0" fontId="42" fillId="0" borderId="50" xfId="0" applyFont="1" applyFill="1" applyBorder="1" applyAlignment="1">
      <alignment horizontal="center" vertical="center" wrapText="1"/>
    </xf>
    <xf numFmtId="0" fontId="42" fillId="0" borderId="51" xfId="0" applyFont="1" applyFill="1" applyBorder="1" applyAlignment="1">
      <alignment horizontal="center" vertical="center" wrapText="1"/>
    </xf>
    <xf numFmtId="0" fontId="42" fillId="0" borderId="5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53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43" fontId="20" fillId="0" borderId="2" xfId="0" applyNumberFormat="1" applyFont="1" applyFill="1" applyBorder="1" applyAlignment="1">
      <alignment horizontal="center" vertical="center" wrapText="1"/>
    </xf>
    <xf numFmtId="43" fontId="41" fillId="0" borderId="2" xfId="0" applyNumberFormat="1" applyFont="1" applyFill="1" applyBorder="1" applyAlignment="1">
      <alignment horizontal="center" vertical="center"/>
    </xf>
    <xf numFmtId="43" fontId="13" fillId="0" borderId="0" xfId="27" applyNumberFormat="1" applyFont="1" applyBorder="1" applyAlignment="1">
      <alignment horizontal="left"/>
    </xf>
    <xf numFmtId="43" fontId="20" fillId="6" borderId="2" xfId="0" applyNumberFormat="1" applyFont="1" applyFill="1" applyBorder="1" applyAlignment="1">
      <alignment horizontal="center" vertical="center"/>
    </xf>
    <xf numFmtId="43" fontId="25" fillId="6" borderId="2" xfId="0" applyNumberFormat="1" applyFont="1" applyFill="1" applyBorder="1" applyAlignment="1">
      <alignment horizontal="center" vertical="center"/>
    </xf>
    <xf numFmtId="43" fontId="25" fillId="0" borderId="2" xfId="0" applyNumberFormat="1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4" fontId="25" fillId="2" borderId="22" xfId="0" applyNumberFormat="1" applyFont="1" applyFill="1" applyBorder="1" applyAlignment="1">
      <alignment horizontal="center" vertical="center"/>
    </xf>
    <xf numFmtId="4" fontId="25" fillId="2" borderId="12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center" vertical="center" wrapText="1"/>
    </xf>
    <xf numFmtId="3" fontId="25" fillId="0" borderId="6" xfId="0" applyNumberFormat="1" applyFont="1" applyFill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59" xfId="0" applyFont="1" applyFill="1" applyBorder="1" applyAlignment="1">
      <alignment horizontal="center" vertical="center"/>
    </xf>
    <xf numFmtId="0" fontId="20" fillId="2" borderId="60" xfId="0" applyFont="1" applyFill="1" applyBorder="1" applyAlignment="1">
      <alignment horizontal="center" vertical="center"/>
    </xf>
    <xf numFmtId="0" fontId="20" fillId="2" borderId="61" xfId="0" applyFont="1" applyFill="1" applyBorder="1" applyAlignment="1">
      <alignment horizontal="center" vertical="center"/>
    </xf>
    <xf numFmtId="0" fontId="20" fillId="2" borderId="62" xfId="0" applyFont="1" applyFill="1" applyBorder="1" applyAlignment="1">
      <alignment horizontal="center" vertical="center"/>
    </xf>
    <xf numFmtId="4" fontId="25" fillId="2" borderId="63" xfId="0" applyNumberFormat="1" applyFont="1" applyFill="1" applyBorder="1" applyAlignment="1">
      <alignment horizontal="center" vertical="center"/>
    </xf>
    <xf numFmtId="4" fontId="25" fillId="2" borderId="64" xfId="0" applyNumberFormat="1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 wrapText="1"/>
    </xf>
    <xf numFmtId="0" fontId="35" fillId="0" borderId="2" xfId="0" applyNumberFormat="1" applyFont="1" applyBorder="1" applyAlignment="1">
      <alignment horizontal="center" vertical="center"/>
    </xf>
    <xf numFmtId="188" fontId="24" fillId="0" borderId="2" xfId="19" applyNumberFormat="1" applyFont="1" applyBorder="1" applyAlignment="1">
      <alignment horizontal="center" vertical="center"/>
    </xf>
    <xf numFmtId="188" fontId="35" fillId="0" borderId="2" xfId="19" applyNumberFormat="1" applyFont="1" applyBorder="1" applyAlignment="1">
      <alignment horizontal="center" vertical="center"/>
    </xf>
    <xf numFmtId="0" fontId="24" fillId="3" borderId="26" xfId="0" applyNumberFormat="1" applyFont="1" applyFill="1" applyBorder="1" applyAlignment="1" applyProtection="1">
      <alignment horizontal="center" vertical="center"/>
    </xf>
    <xf numFmtId="0" fontId="24" fillId="3" borderId="9" xfId="0" applyNumberFormat="1" applyFont="1" applyFill="1" applyBorder="1" applyAlignment="1" applyProtection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35" fillId="8" borderId="26" xfId="0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horizontal="center" vertical="center"/>
    </xf>
    <xf numFmtId="0" fontId="24" fillId="3" borderId="2" xfId="0" applyNumberFormat="1" applyFont="1" applyFill="1" applyBorder="1" applyAlignment="1" applyProtection="1">
      <alignment horizontal="center" vertical="center"/>
    </xf>
    <xf numFmtId="0" fontId="24" fillId="0" borderId="26" xfId="0" applyNumberFormat="1" applyFont="1" applyFill="1" applyBorder="1" applyAlignment="1" applyProtection="1">
      <alignment horizontal="center" vertical="center"/>
    </xf>
    <xf numFmtId="0" fontId="24" fillId="0" borderId="9" xfId="0" applyNumberFormat="1" applyFont="1" applyFill="1" applyBorder="1" applyAlignment="1" applyProtection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1" fontId="24" fillId="9" borderId="26" xfId="19" applyFont="1" applyFill="1" applyBorder="1" applyAlignment="1">
      <alignment horizontal="center" vertical="center"/>
    </xf>
    <xf numFmtId="41" fontId="24" fillId="9" borderId="9" xfId="19" applyFont="1" applyFill="1" applyBorder="1" applyAlignment="1">
      <alignment horizontal="center" vertical="center"/>
    </xf>
    <xf numFmtId="41" fontId="24" fillId="0" borderId="26" xfId="19" applyFont="1" applyFill="1" applyBorder="1" applyAlignment="1">
      <alignment horizontal="center" vertical="center"/>
    </xf>
    <xf numFmtId="41" fontId="24" fillId="0" borderId="9" xfId="19" applyFont="1" applyFill="1" applyBorder="1" applyAlignment="1">
      <alignment horizontal="center" vertical="center"/>
    </xf>
    <xf numFmtId="41" fontId="35" fillId="0" borderId="2" xfId="19" applyFont="1" applyFill="1" applyBorder="1" applyAlignment="1">
      <alignment horizontal="center" vertical="center"/>
    </xf>
    <xf numFmtId="188" fontId="24" fillId="9" borderId="2" xfId="19" applyNumberFormat="1" applyFont="1" applyFill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24" fillId="0" borderId="2" xfId="0" applyNumberFormat="1" applyFont="1" applyFill="1" applyBorder="1" applyAlignment="1" applyProtection="1">
      <alignment horizontal="center" vertical="center"/>
    </xf>
  </cellXfs>
  <cellStyles count="31">
    <cellStyle name="AeE­ [0]_INQUIRY ¿μ¾÷AßAø " xfId="1"/>
    <cellStyle name="AeE­_INQUIRY ¿μ¾÷AßAø " xfId="2"/>
    <cellStyle name="AÞ¸¶ [0]_INQUIRY ¿μ¾÷AßAø " xfId="3"/>
    <cellStyle name="AÞ¸¶_INQUIRY ¿μ¾÷AßAø " xfId="4"/>
    <cellStyle name="C￥AØ_¿μ¾÷CoE² " xfId="5"/>
    <cellStyle name="Comma [0]_ SG&amp;A Bridge " xfId="6"/>
    <cellStyle name="Comma_ SG&amp;A Bridge " xfId="7"/>
    <cellStyle name="Currency [0]_ SG&amp;A Bridge " xfId="8"/>
    <cellStyle name="Currency_ SG&amp;A Bridge " xfId="9"/>
    <cellStyle name="Normal_ SG&amp;A Bridge " xfId="10"/>
    <cellStyle name="고정소숫점" xfId="11"/>
    <cellStyle name="고정출력1" xfId="12"/>
    <cellStyle name="고정출력2" xfId="13"/>
    <cellStyle name="날짜" xfId="14"/>
    <cellStyle name="달러" xfId="15"/>
    <cellStyle name="뒤에 오는 하이퍼링크_0829광역시원단위추정(최종).xls Chart 1" xfId="16"/>
    <cellStyle name="백분율" xfId="17" builtinId="5"/>
    <cellStyle name="뷭?_BOOKSHIP" xfId="18"/>
    <cellStyle name="쉼표 [0]" xfId="19" builtinId="6"/>
    <cellStyle name="자리수" xfId="20"/>
    <cellStyle name="자리수0" xfId="21"/>
    <cellStyle name="지정되지 않음" xfId="22"/>
    <cellStyle name="콤마 [0]_1202" xfId="23"/>
    <cellStyle name="콤마_1202" xfId="24"/>
    <cellStyle name="퍼센트" xfId="25"/>
    <cellStyle name="표준" xfId="0" builtinId="0"/>
    <cellStyle name="표준 2" xfId="26"/>
    <cellStyle name="표준_상위계획 계획인구 비교검토" xfId="27"/>
    <cellStyle name="합산" xfId="28"/>
    <cellStyle name="화폐기호" xfId="29"/>
    <cellStyle name="화폐기호0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2%20&#49324;&#50857;&#47049;%20&#50896;&#45800;&#50948;%20&#52628;&#5122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3%20&#47785;&#54364;&#50976;&#49688;&#50984;&#52628;&#5122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4%20&#52392;&#46160;&#48512;&#54616;&#5098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1%20&#44553;&#49688;&#48372;&#44553;&#474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.2%20&#45236;&#54252;&#49888;&#46020;&#49884;%20&#51064;&#44396;&#44228;&#5492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.2%20&#44277;&#50629;&#50857;&#49688;%20&#49688;&#50836;&#4704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.5%20&#49688;&#50836;&#44288;&#47532;&#44228;&#54925;_&#47785;&#54364;&#47049;(&#49324;&#50629;&#44228;&#54925;)%20&#48143;%20&#49324;&#50629;&#4870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.3%20&#44592;&#53440;&#50857;&#49688;%20&#49688;&#50836;&#470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상위 계획검토"/>
      <sheetName val="상수도사용량(홍성군통계)"/>
      <sheetName val="사용량 원단위(수학적 추정)"/>
      <sheetName val="홍성군(가정)"/>
      <sheetName val="홍성군(비가정)"/>
      <sheetName val="홍성군(가정+비가정)(20년치 추정)"/>
      <sheetName val="홍성군(가정+비가정)(10년치 추정)"/>
      <sheetName val="출력안함☞"/>
      <sheetName val="홍성읍 과거급수현황"/>
      <sheetName val="용도별 사용수량"/>
      <sheetName val="상수도통계 용도별수량"/>
      <sheetName val="홍성군통계 용도별수량"/>
      <sheetName val="상수도사용량(홍성군)"/>
      <sheetName val="내포사용량원단위 추정"/>
      <sheetName val="Sheet1"/>
      <sheetName val="Sheet1 (2)"/>
    </sheetNames>
    <sheetDataSet>
      <sheetData sheetId="0">
        <row r="12">
          <cell r="E12">
            <v>257</v>
          </cell>
        </row>
        <row r="13">
          <cell r="E13">
            <v>305</v>
          </cell>
          <cell r="F13">
            <v>305</v>
          </cell>
          <cell r="G13">
            <v>305</v>
          </cell>
          <cell r="H13">
            <v>305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상위비교"/>
      <sheetName val="유수율현황"/>
    </sheetNames>
    <sheetDataSet>
      <sheetData sheetId="0">
        <row r="12">
          <cell r="E12">
            <v>85</v>
          </cell>
        </row>
        <row r="13">
          <cell r="E13">
            <v>91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상위계획검토"/>
      <sheetName val="홍성 (보정)"/>
      <sheetName val="출력안함☞"/>
      <sheetName val="보고서용 첨두부하율 표"/>
      <sheetName val="홍성 (원본)"/>
    </sheetNames>
    <sheetDataSet>
      <sheetData sheetId="0">
        <row r="16">
          <cell r="D16">
            <v>1.3</v>
          </cell>
        </row>
        <row r="19">
          <cell r="D19">
            <v>1.35</v>
          </cell>
          <cell r="E19">
            <v>1.5</v>
          </cell>
        </row>
        <row r="22">
          <cell r="D22">
            <v>1.3</v>
          </cell>
          <cell r="E22">
            <v>1.5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급수보급률 집계표"/>
      <sheetName val="홍성읍"/>
      <sheetName val="광천읍"/>
      <sheetName val="홍북면"/>
      <sheetName val="금마면"/>
      <sheetName val="홍동면"/>
      <sheetName val="장곡면"/>
      <sheetName val="은하면"/>
      <sheetName val="결성면"/>
      <sheetName val="서부면"/>
      <sheetName val="갈산면"/>
      <sheetName val="구항면"/>
      <sheetName val="출력안함☞"/>
      <sheetName val="리별인구"/>
      <sheetName val="정리"/>
    </sheetNames>
    <sheetDataSet>
      <sheetData sheetId="0">
        <row r="4">
          <cell r="C4">
            <v>39980</v>
          </cell>
          <cell r="D4">
            <v>36987</v>
          </cell>
          <cell r="E4">
            <v>38112</v>
          </cell>
          <cell r="F4">
            <v>38265</v>
          </cell>
          <cell r="M4">
            <v>38864</v>
          </cell>
          <cell r="N4">
            <v>36168</v>
          </cell>
          <cell r="O4">
            <v>37268</v>
          </cell>
          <cell r="P4">
            <v>37418</v>
          </cell>
        </row>
        <row r="5">
          <cell r="C5">
            <v>9841</v>
          </cell>
          <cell r="D5">
            <v>9272</v>
          </cell>
          <cell r="E5">
            <v>8847</v>
          </cell>
          <cell r="F5">
            <v>8563</v>
          </cell>
          <cell r="M5">
            <v>9323</v>
          </cell>
          <cell r="N5">
            <v>8784</v>
          </cell>
          <cell r="O5">
            <v>8384</v>
          </cell>
          <cell r="P5">
            <v>8116</v>
          </cell>
        </row>
        <row r="6">
          <cell r="C6">
            <v>4032</v>
          </cell>
          <cell r="D6">
            <v>3799</v>
          </cell>
          <cell r="E6">
            <v>3625</v>
          </cell>
          <cell r="F6">
            <v>3508</v>
          </cell>
          <cell r="M6">
            <v>3181</v>
          </cell>
          <cell r="N6">
            <v>3233</v>
          </cell>
          <cell r="O6">
            <v>3086</v>
          </cell>
          <cell r="P6">
            <v>2984</v>
          </cell>
        </row>
        <row r="7">
          <cell r="C7">
            <v>3559</v>
          </cell>
          <cell r="D7">
            <v>3353</v>
          </cell>
          <cell r="E7">
            <v>3199</v>
          </cell>
          <cell r="F7">
            <v>3097</v>
          </cell>
          <cell r="M7">
            <v>2700</v>
          </cell>
          <cell r="N7">
            <v>2849</v>
          </cell>
          <cell r="O7">
            <v>2718</v>
          </cell>
          <cell r="P7">
            <v>2633</v>
          </cell>
        </row>
        <row r="8">
          <cell r="C8">
            <v>3334</v>
          </cell>
          <cell r="D8">
            <v>3141</v>
          </cell>
          <cell r="E8">
            <v>2997</v>
          </cell>
          <cell r="F8">
            <v>2901</v>
          </cell>
          <cell r="M8">
            <v>2478</v>
          </cell>
          <cell r="N8">
            <v>2586</v>
          </cell>
          <cell r="O8">
            <v>2465</v>
          </cell>
          <cell r="P8">
            <v>2392</v>
          </cell>
        </row>
        <row r="9">
          <cell r="C9">
            <v>3125</v>
          </cell>
          <cell r="D9">
            <v>2945</v>
          </cell>
          <cell r="E9">
            <v>2810</v>
          </cell>
          <cell r="F9">
            <v>2719</v>
          </cell>
          <cell r="M9">
            <v>2610</v>
          </cell>
          <cell r="N9">
            <v>2465</v>
          </cell>
          <cell r="O9">
            <v>2348</v>
          </cell>
          <cell r="P9">
            <v>2274</v>
          </cell>
        </row>
        <row r="10">
          <cell r="C10">
            <v>2605</v>
          </cell>
          <cell r="D10">
            <v>2455</v>
          </cell>
          <cell r="E10">
            <v>2342</v>
          </cell>
          <cell r="F10">
            <v>2267</v>
          </cell>
          <cell r="M10">
            <v>2187</v>
          </cell>
          <cell r="N10">
            <v>2061</v>
          </cell>
          <cell r="O10">
            <v>1967</v>
          </cell>
          <cell r="P10">
            <v>1903</v>
          </cell>
        </row>
        <row r="11">
          <cell r="C11">
            <v>2277</v>
          </cell>
          <cell r="D11">
            <v>2145</v>
          </cell>
          <cell r="E11">
            <v>2047</v>
          </cell>
          <cell r="F11">
            <v>1981</v>
          </cell>
          <cell r="M11">
            <v>1872</v>
          </cell>
          <cell r="N11">
            <v>1840</v>
          </cell>
          <cell r="O11">
            <v>1753</v>
          </cell>
          <cell r="P11">
            <v>1699</v>
          </cell>
        </row>
        <row r="12">
          <cell r="C12">
            <v>3384</v>
          </cell>
          <cell r="D12">
            <v>3188</v>
          </cell>
          <cell r="E12">
            <v>3042</v>
          </cell>
          <cell r="F12">
            <v>2944</v>
          </cell>
          <cell r="M12">
            <v>2746</v>
          </cell>
          <cell r="N12">
            <v>2765</v>
          </cell>
          <cell r="O12">
            <v>2638</v>
          </cell>
          <cell r="P12">
            <v>2551</v>
          </cell>
        </row>
        <row r="13">
          <cell r="C13">
            <v>3762</v>
          </cell>
          <cell r="D13">
            <v>3545</v>
          </cell>
          <cell r="E13">
            <v>3382</v>
          </cell>
          <cell r="F13">
            <v>3273</v>
          </cell>
          <cell r="M13">
            <v>2301</v>
          </cell>
          <cell r="N13">
            <v>2747</v>
          </cell>
          <cell r="O13">
            <v>2856</v>
          </cell>
          <cell r="P13">
            <v>2763</v>
          </cell>
        </row>
        <row r="14">
          <cell r="C14">
            <v>4001</v>
          </cell>
          <cell r="D14">
            <v>3770</v>
          </cell>
          <cell r="E14">
            <v>3597</v>
          </cell>
          <cell r="F14">
            <v>3482</v>
          </cell>
          <cell r="M14">
            <v>3303</v>
          </cell>
          <cell r="N14">
            <v>3112</v>
          </cell>
          <cell r="O14">
            <v>2967</v>
          </cell>
          <cell r="P14">
            <v>2876</v>
          </cell>
        </row>
      </sheetData>
      <sheetData sheetId="1">
        <row r="5">
          <cell r="D5">
            <v>696</v>
          </cell>
        </row>
      </sheetData>
      <sheetData sheetId="2">
        <row r="5">
          <cell r="D5">
            <v>270</v>
          </cell>
        </row>
      </sheetData>
      <sheetData sheetId="3">
        <row r="5">
          <cell r="D5">
            <v>218</v>
          </cell>
        </row>
      </sheetData>
      <sheetData sheetId="4">
        <row r="5">
          <cell r="D5">
            <v>134</v>
          </cell>
        </row>
      </sheetData>
      <sheetData sheetId="5">
        <row r="5">
          <cell r="D5">
            <v>110</v>
          </cell>
        </row>
      </sheetData>
      <sheetData sheetId="6">
        <row r="5">
          <cell r="D5">
            <v>238</v>
          </cell>
        </row>
      </sheetData>
      <sheetData sheetId="7">
        <row r="5">
          <cell r="D5">
            <v>122</v>
          </cell>
        </row>
      </sheetData>
      <sheetData sheetId="8">
        <row r="5">
          <cell r="D5">
            <v>328</v>
          </cell>
        </row>
      </sheetData>
      <sheetData sheetId="9">
        <row r="5">
          <cell r="D5">
            <v>96</v>
          </cell>
        </row>
      </sheetData>
      <sheetData sheetId="10">
        <row r="5">
          <cell r="D5">
            <v>402</v>
          </cell>
        </row>
      </sheetData>
      <sheetData sheetId="11">
        <row r="5">
          <cell r="D5">
            <v>158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3 계획인구(내포신도시지역)"/>
      <sheetName val="내포신도시인구계획"/>
      <sheetName val="인구유입(NEW)"/>
      <sheetName val="추세선"/>
      <sheetName val="생활용수"/>
      <sheetName val="가정용수"/>
      <sheetName val="비가정용수"/>
      <sheetName val="출력안함☞"/>
      <sheetName val="블록별용적율및연면적"/>
      <sheetName val="내포신도시_비가정용수량"/>
      <sheetName val="Sheet5"/>
    </sheetNames>
    <sheetDataSet>
      <sheetData sheetId="0" refreshError="1"/>
      <sheetData sheetId="1">
        <row r="3">
          <cell r="D3">
            <v>10951</v>
          </cell>
          <cell r="E3">
            <v>56130</v>
          </cell>
          <cell r="F3">
            <v>99044</v>
          </cell>
          <cell r="G3">
            <v>99044</v>
          </cell>
          <cell r="H3">
            <v>99044</v>
          </cell>
        </row>
      </sheetData>
      <sheetData sheetId="2">
        <row r="15">
          <cell r="AK15">
            <v>0</v>
          </cell>
          <cell r="AL15">
            <v>17181</v>
          </cell>
          <cell r="AM15">
            <v>38395</v>
          </cell>
          <cell r="AN15">
            <v>38395</v>
          </cell>
          <cell r="AO15">
            <v>38395</v>
          </cell>
        </row>
        <row r="16">
          <cell r="AK16">
            <v>4857</v>
          </cell>
          <cell r="AL16">
            <v>20107</v>
          </cell>
          <cell r="AM16">
            <v>40207</v>
          </cell>
          <cell r="AN16">
            <v>40207</v>
          </cell>
          <cell r="AO16">
            <v>40207</v>
          </cell>
        </row>
        <row r="17">
          <cell r="AK17">
            <v>137</v>
          </cell>
          <cell r="AL17">
            <v>3420</v>
          </cell>
          <cell r="AM17">
            <v>3420</v>
          </cell>
          <cell r="AN17">
            <v>3420</v>
          </cell>
          <cell r="AO17">
            <v>3420</v>
          </cell>
        </row>
        <row r="18">
          <cell r="AK18">
            <v>5957</v>
          </cell>
          <cell r="AL18">
            <v>13821</v>
          </cell>
          <cell r="AM18">
            <v>13821</v>
          </cell>
          <cell r="AN18">
            <v>13821</v>
          </cell>
          <cell r="AO18">
            <v>13821</v>
          </cell>
        </row>
        <row r="19">
          <cell r="AK19">
            <v>0</v>
          </cell>
          <cell r="AL19">
            <v>1601</v>
          </cell>
          <cell r="AM19">
            <v>3201</v>
          </cell>
          <cell r="AN19">
            <v>3201</v>
          </cell>
          <cell r="AO19">
            <v>3201</v>
          </cell>
        </row>
      </sheetData>
      <sheetData sheetId="3" refreshError="1"/>
      <sheetData sheetId="4">
        <row r="27">
          <cell r="C27">
            <v>0</v>
          </cell>
          <cell r="E27">
            <v>5236</v>
          </cell>
          <cell r="G27">
            <v>11517</v>
          </cell>
          <cell r="I27">
            <v>11517</v>
          </cell>
          <cell r="K27">
            <v>11517</v>
          </cell>
        </row>
        <row r="28">
          <cell r="C28">
            <v>2084</v>
          </cell>
          <cell r="E28">
            <v>6231</v>
          </cell>
          <cell r="G28">
            <v>12328</v>
          </cell>
          <cell r="I28">
            <v>12328</v>
          </cell>
          <cell r="K28">
            <v>12328</v>
          </cell>
        </row>
        <row r="29">
          <cell r="C29">
            <v>59</v>
          </cell>
          <cell r="E29">
            <v>3349</v>
          </cell>
          <cell r="G29">
            <v>5171</v>
          </cell>
          <cell r="I29">
            <v>5171</v>
          </cell>
          <cell r="K29">
            <v>5171</v>
          </cell>
        </row>
        <row r="30">
          <cell r="C30">
            <v>2556</v>
          </cell>
          <cell r="E30">
            <v>6741</v>
          </cell>
          <cell r="G30">
            <v>8916</v>
          </cell>
          <cell r="I30">
            <v>8916</v>
          </cell>
          <cell r="K30">
            <v>8916</v>
          </cell>
        </row>
        <row r="31">
          <cell r="C31">
            <v>0</v>
          </cell>
          <cell r="E31">
            <v>2523</v>
          </cell>
          <cell r="G31">
            <v>4558</v>
          </cell>
          <cell r="I31">
            <v>4558</v>
          </cell>
          <cell r="K31">
            <v>4558</v>
          </cell>
        </row>
      </sheetData>
      <sheetData sheetId="5">
        <row r="27">
          <cell r="C27">
            <v>0</v>
          </cell>
          <cell r="E27">
            <v>4845</v>
          </cell>
          <cell r="G27">
            <v>10827</v>
          </cell>
          <cell r="I27">
            <v>10827</v>
          </cell>
          <cell r="K27">
            <v>10827</v>
          </cell>
        </row>
        <row r="28">
          <cell r="C28">
            <v>1370</v>
          </cell>
          <cell r="E28">
            <v>5671</v>
          </cell>
          <cell r="G28">
            <v>11340</v>
          </cell>
          <cell r="I28">
            <v>11340</v>
          </cell>
          <cell r="K28">
            <v>11340</v>
          </cell>
        </row>
        <row r="29">
          <cell r="C29">
            <v>39</v>
          </cell>
          <cell r="E29">
            <v>965</v>
          </cell>
          <cell r="G29">
            <v>965</v>
          </cell>
          <cell r="I29">
            <v>965</v>
          </cell>
          <cell r="K29">
            <v>965</v>
          </cell>
        </row>
        <row r="30">
          <cell r="C30">
            <v>1680</v>
          </cell>
          <cell r="E30">
            <v>3897</v>
          </cell>
          <cell r="G30">
            <v>3897</v>
          </cell>
          <cell r="I30">
            <v>3897</v>
          </cell>
          <cell r="K30">
            <v>3897</v>
          </cell>
        </row>
        <row r="31">
          <cell r="C31">
            <v>0</v>
          </cell>
          <cell r="E31">
            <v>451</v>
          </cell>
          <cell r="G31">
            <v>902</v>
          </cell>
          <cell r="I31">
            <v>902</v>
          </cell>
          <cell r="K31">
            <v>902</v>
          </cell>
        </row>
      </sheetData>
      <sheetData sheetId="6">
        <row r="27">
          <cell r="C27">
            <v>0</v>
          </cell>
          <cell r="E27">
            <v>391</v>
          </cell>
          <cell r="G27">
            <v>690</v>
          </cell>
          <cell r="I27">
            <v>690</v>
          </cell>
          <cell r="K27">
            <v>690</v>
          </cell>
        </row>
        <row r="28">
          <cell r="C28">
            <v>714</v>
          </cell>
          <cell r="E28">
            <v>560</v>
          </cell>
          <cell r="G28">
            <v>988</v>
          </cell>
          <cell r="I28">
            <v>988</v>
          </cell>
          <cell r="K28">
            <v>988</v>
          </cell>
        </row>
        <row r="29">
          <cell r="C29">
            <v>20</v>
          </cell>
          <cell r="E29">
            <v>2384</v>
          </cell>
          <cell r="G29">
            <v>4206</v>
          </cell>
          <cell r="I29">
            <v>4206</v>
          </cell>
          <cell r="K29">
            <v>4206</v>
          </cell>
        </row>
        <row r="30">
          <cell r="C30">
            <v>876</v>
          </cell>
          <cell r="E30">
            <v>2844</v>
          </cell>
          <cell r="G30">
            <v>5019</v>
          </cell>
          <cell r="I30">
            <v>5019</v>
          </cell>
          <cell r="K30">
            <v>5019</v>
          </cell>
        </row>
        <row r="31">
          <cell r="C31">
            <v>0</v>
          </cell>
          <cell r="E31">
            <v>2072</v>
          </cell>
          <cell r="G31">
            <v>3656</v>
          </cell>
          <cell r="I31">
            <v>3656</v>
          </cell>
          <cell r="K31">
            <v>3656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공업용수(읍면)"/>
      <sheetName val="원단위"/>
      <sheetName val="-2)덕산농공"/>
      <sheetName val="-3)이월농공"/>
      <sheetName val="-4)광혜원농공"/>
      <sheetName val="-5)문백전기전자"/>
      <sheetName val="-6)이월전기전자"/>
      <sheetName val="-7)광혜원지방"/>
      <sheetName val="-8)이월지방"/>
      <sheetName val="-9)신척산업단지"/>
      <sheetName val="-10)산수산업단지"/>
      <sheetName val="-11)문백정밀기계"/>
      <sheetName val="-12)문백태흥일반"/>
      <sheetName val="-13)초평은암일반"/>
      <sheetName val="-13)광혜원제2농공단지"/>
      <sheetName val="-14)추진중산업단지"/>
      <sheetName val="-15)개별업체"/>
      <sheetName val="기존단지공업용수량검토"/>
      <sheetName val="1.구항농공단지"/>
      <sheetName val="2.은하농공단지"/>
      <sheetName val="3.결성전문농공단지"/>
      <sheetName val="4.은하전문농공단지"/>
      <sheetName val="5.갈산전문농공단지"/>
      <sheetName val="6.광천김특화단지"/>
      <sheetName val="7.홍성일반산업단지"/>
      <sheetName val="8.갈산2"/>
      <sheetName val="공업용수(내포)"/>
      <sheetName val="출력안함☞"/>
      <sheetName val="6.1산업단지업체현황 (생활)"/>
      <sheetName val="입주업체현황(홍성)"/>
      <sheetName val="내포 면적"/>
      <sheetName val="2.광천농공단지(종전거)(제외)"/>
    </sheetNames>
    <sheetDataSet>
      <sheetData sheetId="0">
        <row r="7">
          <cell r="D7">
            <v>1231</v>
          </cell>
          <cell r="E7">
            <v>1231</v>
          </cell>
          <cell r="F7">
            <v>1231</v>
          </cell>
          <cell r="G7">
            <v>1231</v>
          </cell>
        </row>
        <row r="9">
          <cell r="D9">
            <v>339</v>
          </cell>
          <cell r="E9">
            <v>339</v>
          </cell>
          <cell r="F9">
            <v>339</v>
          </cell>
          <cell r="G9">
            <v>339</v>
          </cell>
        </row>
        <row r="10">
          <cell r="D10">
            <v>84</v>
          </cell>
          <cell r="E10">
            <v>84</v>
          </cell>
          <cell r="F10">
            <v>84</v>
          </cell>
          <cell r="G10">
            <v>84</v>
          </cell>
        </row>
        <row r="11">
          <cell r="D11">
            <v>34</v>
          </cell>
          <cell r="E11">
            <v>34</v>
          </cell>
          <cell r="F11">
            <v>34</v>
          </cell>
          <cell r="G11">
            <v>34</v>
          </cell>
        </row>
        <row r="12">
          <cell r="D12">
            <v>111</v>
          </cell>
          <cell r="E12">
            <v>111</v>
          </cell>
          <cell r="F12">
            <v>111</v>
          </cell>
          <cell r="G12">
            <v>111</v>
          </cell>
        </row>
        <row r="13">
          <cell r="D13">
            <v>294</v>
          </cell>
          <cell r="E13">
            <v>294</v>
          </cell>
          <cell r="F13">
            <v>294</v>
          </cell>
          <cell r="G13">
            <v>294</v>
          </cell>
        </row>
        <row r="14">
          <cell r="D14">
            <v>1301</v>
          </cell>
          <cell r="E14">
            <v>2497</v>
          </cell>
          <cell r="F14">
            <v>2497</v>
          </cell>
          <cell r="G14">
            <v>2497</v>
          </cell>
        </row>
        <row r="16">
          <cell r="D16">
            <v>215</v>
          </cell>
          <cell r="E16">
            <v>429</v>
          </cell>
          <cell r="F16">
            <v>429</v>
          </cell>
          <cell r="G16">
            <v>429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3">
          <cell r="N33">
            <v>0</v>
          </cell>
        </row>
      </sheetData>
      <sheetData sheetId="21"/>
      <sheetData sheetId="22">
        <row r="33">
          <cell r="N33">
            <v>23</v>
          </cell>
        </row>
      </sheetData>
      <sheetData sheetId="23">
        <row r="33">
          <cell r="N33">
            <v>0</v>
          </cell>
        </row>
      </sheetData>
      <sheetData sheetId="24">
        <row r="12">
          <cell r="V12">
            <v>41910</v>
          </cell>
        </row>
      </sheetData>
      <sheetData sheetId="25"/>
      <sheetData sheetId="26">
        <row r="5">
          <cell r="C5">
            <v>1595</v>
          </cell>
          <cell r="D5">
            <v>3189</v>
          </cell>
          <cell r="E5">
            <v>3189</v>
          </cell>
          <cell r="F5">
            <v>3189</v>
          </cell>
        </row>
        <row r="6">
          <cell r="C6">
            <v>2807</v>
          </cell>
          <cell r="D6">
            <v>5613</v>
          </cell>
          <cell r="E6">
            <v>5613</v>
          </cell>
          <cell r="F6">
            <v>5613</v>
          </cell>
        </row>
        <row r="7">
          <cell r="C7">
            <v>4600</v>
          </cell>
          <cell r="D7">
            <v>4600</v>
          </cell>
          <cell r="E7">
            <v>4600</v>
          </cell>
          <cell r="F7">
            <v>4600</v>
          </cell>
        </row>
      </sheetData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.5 간지"/>
      <sheetName val="공급단계현황"/>
      <sheetName val="공급단계"/>
      <sheetName val="재이용단계"/>
      <sheetName val="사용단계"/>
      <sheetName val="총괄목표량"/>
      <sheetName val="수도요금현실화계획"/>
      <sheetName val="물수요사업비"/>
      <sheetName val="출력안함&gt;&gt;&gt;"/>
      <sheetName val="소요사업비"/>
    </sheetNames>
    <sheetDataSet>
      <sheetData sheetId="0"/>
      <sheetData sheetId="1"/>
      <sheetData sheetId="2"/>
      <sheetData sheetId="3"/>
      <sheetData sheetId="4"/>
      <sheetData sheetId="5">
        <row r="16">
          <cell r="I16">
            <v>513</v>
          </cell>
          <cell r="J16">
            <v>795</v>
          </cell>
          <cell r="K16">
            <v>1076</v>
          </cell>
          <cell r="L16">
            <v>1358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기타용수 총괄"/>
      <sheetName val="관광용수량(남당)"/>
      <sheetName val="관광용수량(옥암지구 온천)"/>
      <sheetName val="대학용수량"/>
      <sheetName val="교도소용수량"/>
      <sheetName val="출력안함☞"/>
      <sheetName val="Sheet1"/>
      <sheetName val="관광용수량(1)X"/>
      <sheetName val="관광용수량(2)"/>
      <sheetName val="관광용수량(3)"/>
      <sheetName val="관광용수량(남당)(숙박단위조정)"/>
      <sheetName val="관광용수량(남당)결정"/>
      <sheetName val="군부대용수량"/>
    </sheetNames>
    <sheetDataSet>
      <sheetData sheetId="0"/>
      <sheetData sheetId="1">
        <row r="25">
          <cell r="G25">
            <v>473</v>
          </cell>
        </row>
      </sheetData>
      <sheetData sheetId="2">
        <row r="26">
          <cell r="G26">
            <v>73</v>
          </cell>
        </row>
      </sheetData>
      <sheetData sheetId="3">
        <row r="33">
          <cell r="G33">
            <v>507</v>
          </cell>
          <cell r="J33">
            <v>258</v>
          </cell>
          <cell r="M33">
            <v>38</v>
          </cell>
        </row>
        <row r="36">
          <cell r="G36">
            <v>685</v>
          </cell>
          <cell r="J36">
            <v>348</v>
          </cell>
          <cell r="M36">
            <v>51</v>
          </cell>
        </row>
      </sheetData>
      <sheetData sheetId="4">
        <row r="67">
          <cell r="C67">
            <v>136</v>
          </cell>
          <cell r="D67">
            <v>136</v>
          </cell>
          <cell r="E67">
            <v>136</v>
          </cell>
          <cell r="F67">
            <v>136</v>
          </cell>
        </row>
        <row r="68">
          <cell r="C68">
            <v>184</v>
          </cell>
          <cell r="D68">
            <v>184</v>
          </cell>
          <cell r="E68">
            <v>184</v>
          </cell>
          <cell r="F68">
            <v>184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5" sqref="G35"/>
    </sheetView>
  </sheetViews>
  <sheetFormatPr defaultRowHeight="13.5"/>
  <sheetData>
    <row r="1" spans="1:1">
      <c r="A1" t="s">
        <v>228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4"/>
  <sheetViews>
    <sheetView view="pageBreakPreview" topLeftCell="A10" zoomScaleSheetLayoutView="100" workbookViewId="0">
      <selection activeCell="N20" sqref="N20"/>
    </sheetView>
  </sheetViews>
  <sheetFormatPr defaultRowHeight="13.5"/>
  <cols>
    <col min="1" max="1" width="10.5546875" customWidth="1"/>
    <col min="2" max="2" width="1.44140625" customWidth="1"/>
    <col min="3" max="8" width="10.5546875" customWidth="1"/>
  </cols>
  <sheetData>
    <row r="1" spans="1:9" s="10" customFormat="1" ht="25.5" customHeight="1">
      <c r="A1" s="76" t="s">
        <v>163</v>
      </c>
      <c r="B1" s="76"/>
      <c r="C1" s="77"/>
      <c r="D1" s="78"/>
      <c r="E1" s="78"/>
      <c r="F1" s="78"/>
      <c r="G1" s="78"/>
      <c r="H1" s="78"/>
      <c r="I1"/>
    </row>
    <row r="2" spans="1:9" s="10" customFormat="1" ht="25.5" customHeight="1" thickBot="1">
      <c r="A2" s="79" t="s">
        <v>134</v>
      </c>
      <c r="B2"/>
      <c r="C2"/>
      <c r="D2"/>
      <c r="E2"/>
      <c r="F2"/>
      <c r="G2"/>
      <c r="H2"/>
      <c r="I2"/>
    </row>
    <row r="3" spans="1:9" s="10" customFormat="1" ht="25.5" customHeight="1">
      <c r="A3" s="310" t="s">
        <v>164</v>
      </c>
      <c r="B3" s="311"/>
      <c r="C3" s="311"/>
      <c r="D3" s="311" t="s">
        <v>165</v>
      </c>
      <c r="E3" s="311"/>
      <c r="F3" s="311"/>
      <c r="G3" s="311"/>
      <c r="H3" s="314" t="s">
        <v>166</v>
      </c>
      <c r="I3"/>
    </row>
    <row r="4" spans="1:9" s="10" customFormat="1" ht="25.5" customHeight="1" thickBot="1">
      <c r="A4" s="312"/>
      <c r="B4" s="313"/>
      <c r="C4" s="313"/>
      <c r="D4" s="80" t="s">
        <v>167</v>
      </c>
      <c r="E4" s="80" t="s">
        <v>168</v>
      </c>
      <c r="F4" s="80" t="s">
        <v>169</v>
      </c>
      <c r="G4" s="80" t="s">
        <v>170</v>
      </c>
      <c r="H4" s="315"/>
      <c r="I4"/>
    </row>
    <row r="5" spans="1:9" s="10" customFormat="1" ht="25.5" customHeight="1">
      <c r="A5" s="324" t="s">
        <v>171</v>
      </c>
      <c r="B5" s="325"/>
      <c r="C5" s="326"/>
      <c r="D5" s="81">
        <f>D6+D9+D13</f>
        <v>1343</v>
      </c>
      <c r="E5" s="81">
        <f>E6+E9+E13</f>
        <v>1343</v>
      </c>
      <c r="F5" s="81">
        <f>F6+F9+F13</f>
        <v>1343</v>
      </c>
      <c r="G5" s="81">
        <f>G6+G9+G13</f>
        <v>1343</v>
      </c>
      <c r="H5" s="82"/>
      <c r="I5"/>
    </row>
    <row r="6" spans="1:9" s="10" customFormat="1" ht="25.5" customHeight="1">
      <c r="A6" s="317" t="s">
        <v>172</v>
      </c>
      <c r="B6" s="83"/>
      <c r="C6" s="84" t="s">
        <v>173</v>
      </c>
      <c r="D6" s="85">
        <f>SUM(D7:D8)</f>
        <v>404</v>
      </c>
      <c r="E6" s="85">
        <f>SUM(E7:E8)</f>
        <v>404</v>
      </c>
      <c r="F6" s="85">
        <f>SUM(F7:F8)</f>
        <v>404</v>
      </c>
      <c r="G6" s="85">
        <f>SUM(G7:G8)</f>
        <v>404</v>
      </c>
      <c r="H6" s="86"/>
      <c r="I6"/>
    </row>
    <row r="7" spans="1:9" s="10" customFormat="1" ht="25.5" customHeight="1">
      <c r="A7" s="317"/>
      <c r="B7" s="87"/>
      <c r="C7" s="88" t="s">
        <v>174</v>
      </c>
      <c r="D7" s="138">
        <f>ROUND(D21/1.35,0)</f>
        <v>350</v>
      </c>
      <c r="E7" s="138">
        <f t="shared" ref="E7:G8" si="0">ROUND(E21/1.35,0)</f>
        <v>350</v>
      </c>
      <c r="F7" s="138">
        <f t="shared" si="0"/>
        <v>350</v>
      </c>
      <c r="G7" s="138">
        <f t="shared" si="0"/>
        <v>350</v>
      </c>
      <c r="H7" s="90" t="s">
        <v>175</v>
      </c>
      <c r="I7" t="s">
        <v>135</v>
      </c>
    </row>
    <row r="8" spans="1:9" s="10" customFormat="1" ht="25.5" customHeight="1">
      <c r="A8" s="317"/>
      <c r="B8" s="87"/>
      <c r="C8" s="120" t="s">
        <v>110</v>
      </c>
      <c r="D8" s="138">
        <f>ROUND(D22/1.35,0)</f>
        <v>54</v>
      </c>
      <c r="E8" s="138">
        <f t="shared" si="0"/>
        <v>54</v>
      </c>
      <c r="F8" s="138">
        <f t="shared" si="0"/>
        <v>54</v>
      </c>
      <c r="G8" s="138">
        <f t="shared" si="0"/>
        <v>54</v>
      </c>
      <c r="H8" s="90" t="s">
        <v>176</v>
      </c>
      <c r="I8" t="s">
        <v>136</v>
      </c>
    </row>
    <row r="9" spans="1:9" ht="25.5" customHeight="1">
      <c r="A9" s="317" t="s">
        <v>177</v>
      </c>
      <c r="B9" s="320" t="s">
        <v>178</v>
      </c>
      <c r="C9" s="321"/>
      <c r="D9" s="91">
        <f>SUM(D10:D12)</f>
        <v>803</v>
      </c>
      <c r="E9" s="91">
        <f>SUM(E10:E12)</f>
        <v>803</v>
      </c>
      <c r="F9" s="91">
        <f>SUM(F10:F12)</f>
        <v>803</v>
      </c>
      <c r="G9" s="91">
        <f>SUM(G10:G12)</f>
        <v>803</v>
      </c>
      <c r="H9" s="92"/>
    </row>
    <row r="10" spans="1:9" ht="25.5" customHeight="1">
      <c r="A10" s="317"/>
      <c r="B10" s="93"/>
      <c r="C10" s="88" t="s">
        <v>179</v>
      </c>
      <c r="D10" s="89">
        <f>[8]대학용수량!G33</f>
        <v>507</v>
      </c>
      <c r="E10" s="89">
        <f t="shared" ref="E10:G12" si="1">D10</f>
        <v>507</v>
      </c>
      <c r="F10" s="89">
        <f t="shared" si="1"/>
        <v>507</v>
      </c>
      <c r="G10" s="89">
        <f t="shared" si="1"/>
        <v>507</v>
      </c>
      <c r="H10" s="90" t="s">
        <v>180</v>
      </c>
      <c r="I10" t="s">
        <v>136</v>
      </c>
    </row>
    <row r="11" spans="1:9" ht="25.5" customHeight="1">
      <c r="A11" s="317"/>
      <c r="B11" s="93"/>
      <c r="C11" s="88" t="s">
        <v>181</v>
      </c>
      <c r="D11" s="89">
        <f>[8]대학용수량!J33</f>
        <v>258</v>
      </c>
      <c r="E11" s="89">
        <f t="shared" si="1"/>
        <v>258</v>
      </c>
      <c r="F11" s="89">
        <f t="shared" si="1"/>
        <v>258</v>
      </c>
      <c r="G11" s="89">
        <f t="shared" si="1"/>
        <v>258</v>
      </c>
      <c r="H11" s="90" t="s">
        <v>180</v>
      </c>
      <c r="I11" t="s">
        <v>136</v>
      </c>
    </row>
    <row r="12" spans="1:9" ht="25.5" customHeight="1">
      <c r="A12" s="317"/>
      <c r="B12" s="94"/>
      <c r="C12" s="95" t="s">
        <v>182</v>
      </c>
      <c r="D12" s="89">
        <f>[8]대학용수량!M33</f>
        <v>38</v>
      </c>
      <c r="E12" s="89">
        <f t="shared" si="1"/>
        <v>38</v>
      </c>
      <c r="F12" s="89">
        <f t="shared" si="1"/>
        <v>38</v>
      </c>
      <c r="G12" s="89">
        <f t="shared" si="1"/>
        <v>38</v>
      </c>
      <c r="H12" s="90" t="s">
        <v>183</v>
      </c>
      <c r="I12" t="s">
        <v>136</v>
      </c>
    </row>
    <row r="13" spans="1:9" ht="25.5" customHeight="1">
      <c r="A13" s="327" t="s">
        <v>184</v>
      </c>
      <c r="B13" s="159"/>
      <c r="C13" s="96" t="s">
        <v>185</v>
      </c>
      <c r="D13" s="91">
        <f>SUM(D14)</f>
        <v>136</v>
      </c>
      <c r="E13" s="91">
        <f>SUM(E14)</f>
        <v>136</v>
      </c>
      <c r="F13" s="91">
        <f>SUM(F14)</f>
        <v>136</v>
      </c>
      <c r="G13" s="91">
        <f>SUM(G14)</f>
        <v>136</v>
      </c>
      <c r="H13" s="90"/>
    </row>
    <row r="14" spans="1:9" ht="25.5" customHeight="1" thickBot="1">
      <c r="A14" s="328"/>
      <c r="B14" s="160"/>
      <c r="C14" s="99" t="s">
        <v>186</v>
      </c>
      <c r="D14" s="97">
        <f>[8]교도소용수량!C67</f>
        <v>136</v>
      </c>
      <c r="E14" s="97">
        <f>[8]교도소용수량!D67</f>
        <v>136</v>
      </c>
      <c r="F14" s="97">
        <f>[8]교도소용수량!E67</f>
        <v>136</v>
      </c>
      <c r="G14" s="97">
        <f>[8]교도소용수량!F67</f>
        <v>136</v>
      </c>
      <c r="H14" s="98" t="s">
        <v>187</v>
      </c>
      <c r="I14" t="s">
        <v>136</v>
      </c>
    </row>
    <row r="15" spans="1:9" ht="25.5" customHeight="1">
      <c r="A15" s="87"/>
      <c r="B15" s="51"/>
      <c r="C15" s="139"/>
      <c r="D15" s="140"/>
      <c r="E15" s="140"/>
      <c r="F15" s="140"/>
      <c r="G15" s="140"/>
      <c r="H15" s="141"/>
    </row>
    <row r="16" spans="1:9" ht="25.5" customHeight="1" thickBot="1">
      <c r="A16" s="79" t="s">
        <v>188</v>
      </c>
      <c r="B16" s="79"/>
      <c r="C16" s="77"/>
      <c r="D16" s="161"/>
      <c r="E16" s="161"/>
      <c r="F16" s="161"/>
      <c r="G16" s="161"/>
      <c r="H16" s="161"/>
    </row>
    <row r="17" spans="1:9" ht="25.5" customHeight="1">
      <c r="A17" s="329" t="s">
        <v>189</v>
      </c>
      <c r="B17" s="330"/>
      <c r="C17" s="331"/>
      <c r="D17" s="335" t="s">
        <v>190</v>
      </c>
      <c r="E17" s="336"/>
      <c r="F17" s="336"/>
      <c r="G17" s="337"/>
      <c r="H17" s="338" t="s">
        <v>191</v>
      </c>
    </row>
    <row r="18" spans="1:9" ht="25.5" customHeight="1" thickBot="1">
      <c r="A18" s="332"/>
      <c r="B18" s="333"/>
      <c r="C18" s="334"/>
      <c r="D18" s="80" t="s">
        <v>192</v>
      </c>
      <c r="E18" s="80" t="s">
        <v>193</v>
      </c>
      <c r="F18" s="80" t="s">
        <v>194</v>
      </c>
      <c r="G18" s="80" t="s">
        <v>195</v>
      </c>
      <c r="H18" s="339"/>
    </row>
    <row r="19" spans="1:9" ht="25.5" customHeight="1">
      <c r="A19" s="340" t="s">
        <v>196</v>
      </c>
      <c r="B19" s="341"/>
      <c r="C19" s="342"/>
      <c r="D19" s="81">
        <f>D20+D23+D27</f>
        <v>1814</v>
      </c>
      <c r="E19" s="81">
        <f>E20+E23+E27</f>
        <v>1814</v>
      </c>
      <c r="F19" s="81">
        <f>F20+F23+F27</f>
        <v>1814</v>
      </c>
      <c r="G19" s="81">
        <f>G20+G23+G27</f>
        <v>1814</v>
      </c>
      <c r="H19" s="82"/>
    </row>
    <row r="20" spans="1:9" ht="25.5" customHeight="1">
      <c r="A20" s="327" t="s">
        <v>197</v>
      </c>
      <c r="B20" s="83"/>
      <c r="C20" s="84" t="s">
        <v>198</v>
      </c>
      <c r="D20" s="85">
        <f>SUM(D21:D22)</f>
        <v>546</v>
      </c>
      <c r="E20" s="85">
        <f>SUM(E21:E22)</f>
        <v>546</v>
      </c>
      <c r="F20" s="85">
        <f>SUM(F21:F22)</f>
        <v>546</v>
      </c>
      <c r="G20" s="85">
        <f>SUM(G21:G22)</f>
        <v>546</v>
      </c>
      <c r="H20" s="86"/>
    </row>
    <row r="21" spans="1:9" ht="25.5" customHeight="1">
      <c r="A21" s="343"/>
      <c r="B21" s="87"/>
      <c r="C21" s="88" t="s">
        <v>199</v>
      </c>
      <c r="D21" s="89">
        <f>'[8]관광용수량(남당)'!G25</f>
        <v>473</v>
      </c>
      <c r="E21" s="89">
        <f t="shared" ref="E21:G22" si="2">D21</f>
        <v>473</v>
      </c>
      <c r="F21" s="89">
        <f t="shared" si="2"/>
        <v>473</v>
      </c>
      <c r="G21" s="89">
        <f t="shared" si="2"/>
        <v>473</v>
      </c>
      <c r="H21" s="90" t="s">
        <v>187</v>
      </c>
      <c r="I21" t="s">
        <v>135</v>
      </c>
    </row>
    <row r="22" spans="1:9" ht="25.5" customHeight="1">
      <c r="A22" s="316"/>
      <c r="B22" s="87"/>
      <c r="C22" s="120" t="s">
        <v>200</v>
      </c>
      <c r="D22" s="89">
        <f>'[8]관광용수량(옥암지구 온천)'!G26</f>
        <v>73</v>
      </c>
      <c r="E22" s="89">
        <f t="shared" si="2"/>
        <v>73</v>
      </c>
      <c r="F22" s="89">
        <f t="shared" si="2"/>
        <v>73</v>
      </c>
      <c r="G22" s="89">
        <f t="shared" si="2"/>
        <v>73</v>
      </c>
      <c r="H22" s="90" t="s">
        <v>180</v>
      </c>
      <c r="I22" t="s">
        <v>136</v>
      </c>
    </row>
    <row r="23" spans="1:9" ht="25.5" customHeight="1">
      <c r="A23" s="317" t="s">
        <v>201</v>
      </c>
      <c r="B23" s="320" t="s">
        <v>198</v>
      </c>
      <c r="C23" s="321"/>
      <c r="D23" s="91">
        <f>SUM(D24:D26)</f>
        <v>1084</v>
      </c>
      <c r="E23" s="91">
        <f>SUM(E24:E26)</f>
        <v>1084</v>
      </c>
      <c r="F23" s="91">
        <f>SUM(F24:F26)</f>
        <v>1084</v>
      </c>
      <c r="G23" s="91">
        <f>SUM(G24:G26)</f>
        <v>1084</v>
      </c>
      <c r="H23" s="92"/>
    </row>
    <row r="24" spans="1:9" ht="25.5" customHeight="1">
      <c r="A24" s="317"/>
      <c r="B24" s="93"/>
      <c r="C24" s="88" t="s">
        <v>202</v>
      </c>
      <c r="D24" s="89">
        <f>[8]대학용수량!G36</f>
        <v>685</v>
      </c>
      <c r="E24" s="89">
        <f>D24</f>
        <v>685</v>
      </c>
      <c r="F24" s="89">
        <f t="shared" ref="F24:G26" si="3">E24</f>
        <v>685</v>
      </c>
      <c r="G24" s="89">
        <f t="shared" si="3"/>
        <v>685</v>
      </c>
      <c r="H24" s="90" t="s">
        <v>203</v>
      </c>
      <c r="I24" t="s">
        <v>136</v>
      </c>
    </row>
    <row r="25" spans="1:9" ht="25.5" customHeight="1">
      <c r="A25" s="317"/>
      <c r="B25" s="93"/>
      <c r="C25" s="88" t="s">
        <v>204</v>
      </c>
      <c r="D25" s="89">
        <f>[8]대학용수량!J36</f>
        <v>348</v>
      </c>
      <c r="E25" s="89">
        <f>D25</f>
        <v>348</v>
      </c>
      <c r="F25" s="89">
        <f t="shared" si="3"/>
        <v>348</v>
      </c>
      <c r="G25" s="89">
        <f t="shared" si="3"/>
        <v>348</v>
      </c>
      <c r="H25" s="90" t="s">
        <v>205</v>
      </c>
      <c r="I25" t="s">
        <v>136</v>
      </c>
    </row>
    <row r="26" spans="1:9" ht="25.5" customHeight="1">
      <c r="A26" s="317"/>
      <c r="B26" s="94"/>
      <c r="C26" s="95" t="s">
        <v>206</v>
      </c>
      <c r="D26" s="89">
        <f>[8]대학용수량!M36</f>
        <v>51</v>
      </c>
      <c r="E26" s="89">
        <f>D26</f>
        <v>51</v>
      </c>
      <c r="F26" s="89">
        <f t="shared" si="3"/>
        <v>51</v>
      </c>
      <c r="G26" s="89">
        <f t="shared" si="3"/>
        <v>51</v>
      </c>
      <c r="H26" s="90" t="s">
        <v>207</v>
      </c>
      <c r="I26" t="s">
        <v>136</v>
      </c>
    </row>
    <row r="27" spans="1:9" ht="25.5" customHeight="1">
      <c r="A27" s="327" t="s">
        <v>208</v>
      </c>
      <c r="B27" s="159"/>
      <c r="C27" s="96" t="s">
        <v>178</v>
      </c>
      <c r="D27" s="91">
        <f>SUM(D28)</f>
        <v>184</v>
      </c>
      <c r="E27" s="91">
        <f>SUM(E28)</f>
        <v>184</v>
      </c>
      <c r="F27" s="91">
        <f>SUM(F28)</f>
        <v>184</v>
      </c>
      <c r="G27" s="91">
        <f>SUM(G28)</f>
        <v>184</v>
      </c>
      <c r="H27" s="90"/>
    </row>
    <row r="28" spans="1:9" ht="25.5" customHeight="1" thickBot="1">
      <c r="A28" s="328"/>
      <c r="B28" s="160"/>
      <c r="C28" s="99" t="s">
        <v>209</v>
      </c>
      <c r="D28" s="97">
        <f>[8]교도소용수량!C68</f>
        <v>184</v>
      </c>
      <c r="E28" s="97">
        <f>[8]교도소용수량!D68</f>
        <v>184</v>
      </c>
      <c r="F28" s="97">
        <f>[8]교도소용수량!E68</f>
        <v>184</v>
      </c>
      <c r="G28" s="97">
        <f>[8]교도소용수량!F68</f>
        <v>184</v>
      </c>
      <c r="H28" s="98" t="s">
        <v>210</v>
      </c>
      <c r="I28" t="s">
        <v>136</v>
      </c>
    </row>
    <row r="29" spans="1:9" ht="25.5" customHeight="1">
      <c r="A29" s="148"/>
      <c r="B29" s="148"/>
      <c r="C29" s="77"/>
      <c r="D29" s="149"/>
      <c r="E29" s="149"/>
      <c r="F29" s="149"/>
      <c r="G29" s="149"/>
      <c r="H29" s="149"/>
    </row>
    <row r="30" spans="1:9" ht="25.5" customHeight="1">
      <c r="A30" s="148"/>
      <c r="B30" s="148"/>
      <c r="C30" s="77"/>
      <c r="D30" s="149"/>
      <c r="E30" s="149"/>
      <c r="F30" s="149"/>
      <c r="G30" s="149"/>
      <c r="H30" s="149"/>
    </row>
    <row r="31" spans="1:9" ht="25.5" customHeight="1">
      <c r="A31" s="144"/>
      <c r="B31" s="144"/>
      <c r="C31" s="144"/>
      <c r="D31" s="144"/>
      <c r="E31" s="144"/>
      <c r="F31" s="144"/>
      <c r="G31" s="144"/>
      <c r="H31" s="144"/>
    </row>
    <row r="32" spans="1:9" ht="25.5" customHeight="1">
      <c r="A32" s="144"/>
      <c r="B32" s="144"/>
      <c r="C32" s="144"/>
      <c r="D32" s="144"/>
      <c r="E32" s="144"/>
      <c r="F32" s="144"/>
      <c r="G32" s="144"/>
      <c r="H32" s="144"/>
    </row>
    <row r="33" spans="1:8" ht="25.5" customHeight="1"/>
    <row r="34" spans="1:8" ht="25.5" customHeight="1"/>
    <row r="35" spans="1:8" ht="25.5" customHeight="1">
      <c r="A35" s="144"/>
      <c r="B35" s="144"/>
      <c r="C35" s="144"/>
      <c r="D35" s="144"/>
      <c r="E35" s="144"/>
      <c r="F35" s="144"/>
      <c r="G35" s="144"/>
      <c r="H35" s="144"/>
    </row>
    <row r="36" spans="1:8" ht="25.5" customHeight="1">
      <c r="A36" s="144"/>
      <c r="B36" s="144"/>
      <c r="C36" s="144"/>
      <c r="D36" s="144"/>
      <c r="E36" s="144"/>
      <c r="F36" s="144"/>
      <c r="G36" s="144"/>
      <c r="H36" s="144"/>
    </row>
    <row r="37" spans="1:8" ht="25.5" customHeight="1">
      <c r="A37" s="144"/>
      <c r="B37" s="144"/>
      <c r="C37" s="144"/>
      <c r="D37" s="144"/>
      <c r="E37" s="144"/>
      <c r="F37" s="144"/>
      <c r="G37" s="144"/>
      <c r="H37" s="144"/>
    </row>
    <row r="38" spans="1:8" ht="25.5" customHeight="1">
      <c r="A38" s="144"/>
      <c r="B38" s="144"/>
      <c r="C38" s="144"/>
      <c r="D38" s="144"/>
      <c r="E38" s="144"/>
      <c r="F38" s="144"/>
      <c r="G38" s="144"/>
      <c r="H38" s="144"/>
    </row>
    <row r="39" spans="1:8" ht="25.5" customHeight="1">
      <c r="A39" s="144"/>
      <c r="B39" s="144"/>
      <c r="C39" s="144"/>
      <c r="D39" s="144"/>
      <c r="E39" s="144"/>
      <c r="F39" s="144"/>
      <c r="G39" s="144"/>
      <c r="H39" s="144"/>
    </row>
    <row r="40" spans="1:8" ht="25.5" customHeight="1">
      <c r="A40" s="144"/>
      <c r="B40" s="144"/>
      <c r="C40" s="144"/>
      <c r="D40" s="144"/>
      <c r="E40" s="144"/>
      <c r="F40" s="144"/>
      <c r="G40" s="144"/>
      <c r="H40" s="144"/>
    </row>
    <row r="41" spans="1:8" ht="25.5" customHeight="1">
      <c r="A41" s="144"/>
      <c r="B41" s="144"/>
      <c r="C41" s="144"/>
      <c r="D41" s="144"/>
      <c r="E41" s="144"/>
      <c r="F41" s="144"/>
      <c r="G41" s="144"/>
      <c r="H41" s="144"/>
    </row>
    <row r="42" spans="1:8" ht="25.5" customHeight="1">
      <c r="A42" s="144"/>
      <c r="B42" s="144"/>
      <c r="C42" s="144"/>
      <c r="D42" s="144"/>
      <c r="E42" s="144"/>
      <c r="F42" s="144"/>
      <c r="G42" s="144"/>
      <c r="H42" s="144"/>
    </row>
    <row r="43" spans="1:8" ht="25.5" customHeight="1">
      <c r="A43" s="144"/>
      <c r="B43" s="144"/>
      <c r="C43" s="144"/>
      <c r="D43" s="144"/>
      <c r="E43" s="144"/>
      <c r="F43" s="144"/>
      <c r="G43" s="144"/>
      <c r="H43" s="144"/>
    </row>
    <row r="44" spans="1:8" ht="25.5" customHeight="1">
      <c r="A44" s="144"/>
      <c r="B44" s="144"/>
      <c r="C44" s="144"/>
      <c r="D44" s="144"/>
      <c r="E44" s="144"/>
      <c r="F44" s="144"/>
      <c r="G44" s="144"/>
      <c r="H44" s="144"/>
    </row>
    <row r="45" spans="1:8" ht="25.5" customHeight="1">
      <c r="A45" s="144"/>
      <c r="B45" s="144"/>
      <c r="C45" s="144"/>
      <c r="D45" s="144"/>
      <c r="E45" s="144"/>
      <c r="F45" s="144"/>
      <c r="G45" s="144"/>
      <c r="H45" s="144"/>
    </row>
    <row r="46" spans="1:8">
      <c r="A46" s="87"/>
      <c r="B46" s="146"/>
      <c r="C46" s="139"/>
      <c r="D46" s="140"/>
      <c r="E46" s="140"/>
      <c r="F46" s="140"/>
      <c r="G46" s="140"/>
      <c r="H46" s="141"/>
    </row>
    <row r="47" spans="1:8">
      <c r="A47" s="144"/>
      <c r="B47" s="144"/>
      <c r="C47" s="144"/>
      <c r="D47" s="144"/>
      <c r="E47" s="144"/>
      <c r="F47" s="144"/>
      <c r="G47" s="144"/>
      <c r="H47" s="144"/>
    </row>
    <row r="48" spans="1:8">
      <c r="A48" s="144"/>
      <c r="B48" s="144"/>
      <c r="C48" s="144"/>
      <c r="D48" s="144"/>
      <c r="E48" s="144"/>
      <c r="F48" s="144"/>
      <c r="G48" s="144"/>
      <c r="H48" s="144"/>
    </row>
    <row r="51" spans="1:8">
      <c r="A51" s="144"/>
      <c r="B51" s="144"/>
      <c r="C51" s="144"/>
      <c r="D51" s="144"/>
      <c r="E51" s="144"/>
      <c r="F51" s="144"/>
      <c r="G51" s="144"/>
      <c r="H51" s="144"/>
    </row>
    <row r="52" spans="1:8">
      <c r="A52" s="144"/>
      <c r="B52" s="144"/>
      <c r="C52" s="144"/>
      <c r="D52" s="144"/>
      <c r="E52" s="144"/>
      <c r="F52" s="144"/>
      <c r="G52" s="144"/>
      <c r="H52" s="144"/>
    </row>
    <row r="53" spans="1:8">
      <c r="A53" s="144"/>
      <c r="B53" s="144"/>
      <c r="C53" s="144"/>
      <c r="D53" s="144"/>
      <c r="E53" s="144"/>
      <c r="F53" s="144"/>
      <c r="G53" s="144"/>
      <c r="H53" s="144"/>
    </row>
    <row r="54" spans="1:8">
      <c r="A54" s="144"/>
      <c r="B54" s="144"/>
      <c r="C54" s="144"/>
      <c r="D54" s="144"/>
      <c r="E54" s="144"/>
      <c r="F54" s="144"/>
      <c r="G54" s="144"/>
      <c r="H54" s="144"/>
    </row>
    <row r="55" spans="1:8">
      <c r="A55" s="144"/>
      <c r="B55" s="144"/>
      <c r="C55" s="144"/>
      <c r="D55" s="144"/>
      <c r="E55" s="144"/>
      <c r="F55" s="144"/>
      <c r="G55" s="144"/>
      <c r="H55" s="144"/>
    </row>
    <row r="56" spans="1:8">
      <c r="A56" s="144"/>
      <c r="B56" s="144"/>
      <c r="C56" s="144"/>
      <c r="D56" s="144"/>
      <c r="E56" s="144"/>
      <c r="F56" s="144"/>
      <c r="G56" s="144"/>
      <c r="H56" s="144"/>
    </row>
    <row r="57" spans="1:8">
      <c r="A57" s="144"/>
      <c r="B57" s="144"/>
      <c r="C57" s="144"/>
      <c r="D57" s="144"/>
      <c r="E57" s="144"/>
      <c r="F57" s="144"/>
      <c r="G57" s="144"/>
      <c r="H57" s="144"/>
    </row>
    <row r="58" spans="1:8">
      <c r="A58" s="144"/>
      <c r="B58" s="144"/>
      <c r="C58" s="144"/>
      <c r="D58" s="144"/>
      <c r="E58" s="144"/>
      <c r="F58" s="144"/>
      <c r="G58" s="144"/>
      <c r="H58" s="144"/>
    </row>
    <row r="59" spans="1:8">
      <c r="A59" s="144"/>
      <c r="B59" s="144"/>
      <c r="C59" s="144"/>
      <c r="D59" s="144"/>
      <c r="E59" s="144"/>
      <c r="F59" s="144"/>
      <c r="G59" s="144"/>
      <c r="H59" s="144"/>
    </row>
    <row r="60" spans="1:8">
      <c r="A60" s="144"/>
      <c r="B60" s="144"/>
      <c r="C60" s="144"/>
      <c r="D60" s="144"/>
      <c r="E60" s="144"/>
      <c r="F60" s="144"/>
      <c r="G60" s="144"/>
      <c r="H60" s="144"/>
    </row>
    <row r="61" spans="1:8">
      <c r="A61" s="144"/>
      <c r="B61" s="144"/>
      <c r="C61" s="144"/>
      <c r="D61" s="144"/>
      <c r="E61" s="144"/>
      <c r="F61" s="144"/>
      <c r="G61" s="144"/>
      <c r="H61" s="144"/>
    </row>
    <row r="62" spans="1:8">
      <c r="A62" s="144"/>
      <c r="B62" s="144"/>
      <c r="C62" s="144"/>
      <c r="D62" s="144"/>
      <c r="E62" s="144"/>
      <c r="F62" s="144"/>
      <c r="G62" s="144"/>
      <c r="H62" s="144"/>
    </row>
    <row r="63" spans="1:8">
      <c r="A63" s="144"/>
      <c r="B63" s="144"/>
      <c r="C63" s="144"/>
      <c r="D63" s="144"/>
      <c r="E63" s="144"/>
      <c r="F63" s="144"/>
      <c r="G63" s="144"/>
      <c r="H63" s="144"/>
    </row>
    <row r="64" spans="1:8">
      <c r="A64" s="144"/>
      <c r="B64" s="144"/>
      <c r="C64" s="144"/>
      <c r="D64" s="144"/>
      <c r="E64" s="144"/>
      <c r="F64" s="144"/>
      <c r="G64" s="144"/>
      <c r="H64" s="144"/>
    </row>
  </sheetData>
  <mergeCells count="16">
    <mergeCell ref="H17:H18"/>
    <mergeCell ref="A19:C19"/>
    <mergeCell ref="A20:A22"/>
    <mergeCell ref="A23:A26"/>
    <mergeCell ref="B23:C23"/>
    <mergeCell ref="A13:A14"/>
    <mergeCell ref="A3:C4"/>
    <mergeCell ref="D3:G3"/>
    <mergeCell ref="A27:A28"/>
    <mergeCell ref="A17:C18"/>
    <mergeCell ref="D17:G17"/>
    <mergeCell ref="H3:H4"/>
    <mergeCell ref="A5:C5"/>
    <mergeCell ref="A6:A8"/>
    <mergeCell ref="A9:A12"/>
    <mergeCell ref="B9:C9"/>
  </mergeCells>
  <phoneticPr fontId="1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43"/>
  <sheetViews>
    <sheetView topLeftCell="B1" zoomScale="70" zoomScaleNormal="70" workbookViewId="0">
      <selection activeCell="E51" sqref="E50:E51"/>
    </sheetView>
  </sheetViews>
  <sheetFormatPr defaultRowHeight="13.5"/>
  <cols>
    <col min="1" max="1" width="1.77734375" customWidth="1"/>
    <col min="2" max="2" width="22.88671875" customWidth="1"/>
    <col min="3" max="3" width="11" customWidth="1"/>
    <col min="4" max="8" width="18.44140625" customWidth="1"/>
    <col min="9" max="9" width="9.6640625" customWidth="1"/>
    <col min="12" max="12" width="10.21875" bestFit="1" customWidth="1"/>
    <col min="13" max="13" width="8.109375" bestFit="1" customWidth="1"/>
    <col min="14" max="14" width="9.109375" customWidth="1"/>
    <col min="15" max="15" width="8.109375" bestFit="1" customWidth="1"/>
    <col min="16" max="16" width="9.77734375" bestFit="1" customWidth="1"/>
  </cols>
  <sheetData>
    <row r="1" spans="1:15" ht="32.25" customHeight="1">
      <c r="A1" s="169"/>
      <c r="B1" s="205" t="s">
        <v>267</v>
      </c>
      <c r="C1" s="169"/>
      <c r="D1" s="169"/>
      <c r="E1" s="169"/>
      <c r="F1" s="169"/>
      <c r="G1" s="169"/>
      <c r="H1" s="169"/>
      <c r="I1" s="169"/>
      <c r="J1" s="169"/>
    </row>
    <row r="2" spans="1:15" ht="32.25" customHeight="1">
      <c r="A2" s="169"/>
      <c r="B2" s="356" t="s">
        <v>0</v>
      </c>
      <c r="C2" s="356"/>
      <c r="D2" s="170" t="s">
        <v>67</v>
      </c>
      <c r="E2" s="170" t="s">
        <v>73</v>
      </c>
      <c r="F2" s="170" t="s">
        <v>74</v>
      </c>
      <c r="G2" s="170" t="s">
        <v>75</v>
      </c>
      <c r="H2" s="170" t="s">
        <v>76</v>
      </c>
      <c r="I2" s="169"/>
      <c r="J2" s="169"/>
    </row>
    <row r="3" spans="1:15" ht="32.25" customHeight="1">
      <c r="A3" s="169"/>
      <c r="B3" s="357" t="s">
        <v>230</v>
      </c>
      <c r="C3" s="357"/>
      <c r="D3" s="171">
        <f>SUM(D4:D8)</f>
        <v>10951</v>
      </c>
      <c r="E3" s="171">
        <f>SUM(E4:E8)</f>
        <v>56130</v>
      </c>
      <c r="F3" s="171">
        <f>SUM(F4:F8)</f>
        <v>99044</v>
      </c>
      <c r="G3" s="171">
        <f>SUM(G4:G8)</f>
        <v>99044</v>
      </c>
      <c r="H3" s="171">
        <f>SUM(H4:H8)</f>
        <v>99044</v>
      </c>
      <c r="I3" s="169"/>
      <c r="J3" s="169"/>
    </row>
    <row r="4" spans="1:15" ht="32.25" customHeight="1">
      <c r="A4" s="169"/>
      <c r="B4" s="344" t="s">
        <v>77</v>
      </c>
      <c r="C4" s="344"/>
      <c r="D4" s="173">
        <f>'[5]인구유입(NEW)'!AK15</f>
        <v>0</v>
      </c>
      <c r="E4" s="173">
        <f>'[5]인구유입(NEW)'!AL15</f>
        <v>17181</v>
      </c>
      <c r="F4" s="173">
        <f>'[5]인구유입(NEW)'!AM15</f>
        <v>38395</v>
      </c>
      <c r="G4" s="173">
        <f>'[5]인구유입(NEW)'!AN15</f>
        <v>38395</v>
      </c>
      <c r="H4" s="173">
        <f>'[5]인구유입(NEW)'!AO15</f>
        <v>38395</v>
      </c>
      <c r="I4" s="174" t="s">
        <v>84</v>
      </c>
      <c r="J4" s="169"/>
    </row>
    <row r="5" spans="1:15" ht="32.25" customHeight="1">
      <c r="A5" s="169"/>
      <c r="B5" s="344" t="s">
        <v>78</v>
      </c>
      <c r="C5" s="344"/>
      <c r="D5" s="173">
        <f>'[5]인구유입(NEW)'!AK16</f>
        <v>4857</v>
      </c>
      <c r="E5" s="173">
        <f>'[5]인구유입(NEW)'!AL16</f>
        <v>20107</v>
      </c>
      <c r="F5" s="173">
        <f>'[5]인구유입(NEW)'!AM16</f>
        <v>40207</v>
      </c>
      <c r="G5" s="173">
        <f>'[5]인구유입(NEW)'!AN16</f>
        <v>40207</v>
      </c>
      <c r="H5" s="173">
        <f>'[5]인구유입(NEW)'!AO16</f>
        <v>40207</v>
      </c>
      <c r="I5" s="174" t="s">
        <v>85</v>
      </c>
      <c r="J5" s="169"/>
    </row>
    <row r="6" spans="1:15" ht="32.25" customHeight="1">
      <c r="A6" s="169"/>
      <c r="B6" s="344" t="s">
        <v>59</v>
      </c>
      <c r="C6" s="344"/>
      <c r="D6" s="173">
        <f>'[5]인구유입(NEW)'!AK17</f>
        <v>137</v>
      </c>
      <c r="E6" s="173">
        <f>'[5]인구유입(NEW)'!AL17</f>
        <v>3420</v>
      </c>
      <c r="F6" s="173">
        <f>'[5]인구유입(NEW)'!AM17</f>
        <v>3420</v>
      </c>
      <c r="G6" s="173">
        <f>'[5]인구유입(NEW)'!AN17</f>
        <v>3420</v>
      </c>
      <c r="H6" s="173">
        <f>'[5]인구유입(NEW)'!AO17</f>
        <v>3420</v>
      </c>
      <c r="I6" s="174" t="s">
        <v>86</v>
      </c>
      <c r="J6" s="169"/>
    </row>
    <row r="7" spans="1:15" ht="32.25" customHeight="1">
      <c r="A7" s="169"/>
      <c r="B7" s="344" t="s">
        <v>60</v>
      </c>
      <c r="C7" s="344"/>
      <c r="D7" s="173">
        <f>'[5]인구유입(NEW)'!AK18</f>
        <v>5957</v>
      </c>
      <c r="E7" s="173">
        <f>'[5]인구유입(NEW)'!AL18</f>
        <v>13821</v>
      </c>
      <c r="F7" s="173">
        <f>'[5]인구유입(NEW)'!AM18</f>
        <v>13821</v>
      </c>
      <c r="G7" s="173">
        <f>'[5]인구유입(NEW)'!AN18</f>
        <v>13821</v>
      </c>
      <c r="H7" s="173">
        <f>'[5]인구유입(NEW)'!AO18</f>
        <v>13821</v>
      </c>
      <c r="I7" s="174" t="s">
        <v>85</v>
      </c>
      <c r="J7" s="169"/>
    </row>
    <row r="8" spans="1:15" ht="32.25" customHeight="1">
      <c r="A8" s="169"/>
      <c r="B8" s="344" t="s">
        <v>61</v>
      </c>
      <c r="C8" s="344"/>
      <c r="D8" s="173">
        <f>'[5]인구유입(NEW)'!AK19</f>
        <v>0</v>
      </c>
      <c r="E8" s="173">
        <f>'[5]인구유입(NEW)'!AL19</f>
        <v>1601</v>
      </c>
      <c r="F8" s="173">
        <f>'[5]인구유입(NEW)'!AM19</f>
        <v>3201</v>
      </c>
      <c r="G8" s="173">
        <f>'[5]인구유입(NEW)'!AN19</f>
        <v>3201</v>
      </c>
      <c r="H8" s="173">
        <f>'[5]인구유입(NEW)'!AO19</f>
        <v>3201</v>
      </c>
      <c r="I8" s="175" t="s">
        <v>85</v>
      </c>
      <c r="J8" s="169"/>
    </row>
    <row r="9" spans="1:15" ht="32.25" customHeight="1">
      <c r="A9" s="169"/>
      <c r="B9" s="176"/>
      <c r="C9" s="176"/>
      <c r="D9" s="177"/>
      <c r="E9" s="177"/>
      <c r="F9" s="177"/>
      <c r="G9" s="177"/>
      <c r="H9" s="177"/>
      <c r="I9" s="169"/>
      <c r="J9" s="178"/>
      <c r="K9" s="53"/>
      <c r="L9" s="53"/>
      <c r="M9" s="53"/>
      <c r="N9" s="53"/>
      <c r="O9" s="53"/>
    </row>
    <row r="10" spans="1:15" ht="32.25" customHeight="1">
      <c r="A10" s="169"/>
      <c r="B10" s="205" t="s">
        <v>268</v>
      </c>
      <c r="C10" s="169"/>
      <c r="D10" s="169"/>
      <c r="E10" s="169"/>
      <c r="F10" s="169"/>
      <c r="G10" s="169"/>
      <c r="H10" s="177"/>
      <c r="I10" s="169"/>
      <c r="J10" s="178"/>
      <c r="K10" s="53"/>
      <c r="L10" s="53"/>
      <c r="M10" s="53"/>
      <c r="N10" s="53"/>
      <c r="O10" s="53"/>
    </row>
    <row r="11" spans="1:15" ht="32.25" customHeight="1">
      <c r="A11" s="169"/>
      <c r="B11" s="358" t="s">
        <v>231</v>
      </c>
      <c r="C11" s="359"/>
      <c r="D11" s="179" t="s">
        <v>232</v>
      </c>
      <c r="E11" s="179" t="s">
        <v>233</v>
      </c>
      <c r="F11" s="169"/>
      <c r="G11" s="169"/>
      <c r="H11" s="177"/>
      <c r="I11" s="169"/>
      <c r="J11" s="178"/>
      <c r="K11" s="53"/>
      <c r="L11" s="53"/>
      <c r="M11" s="53"/>
      <c r="N11" s="53"/>
      <c r="O11" s="53"/>
    </row>
    <row r="12" spans="1:15" ht="32.25" customHeight="1">
      <c r="A12" s="169"/>
      <c r="B12" s="360" t="s">
        <v>230</v>
      </c>
      <c r="C12" s="361"/>
      <c r="D12" s="180">
        <f>SUM(D13:D14)</f>
        <v>10951</v>
      </c>
      <c r="E12" s="181">
        <f>SUM(E13:E14)</f>
        <v>1</v>
      </c>
      <c r="F12" s="169"/>
      <c r="G12" s="182"/>
      <c r="H12" s="169"/>
      <c r="I12" s="169"/>
      <c r="J12" s="178"/>
      <c r="K12" s="53"/>
      <c r="L12" s="53"/>
      <c r="M12" s="53"/>
      <c r="N12" s="53"/>
      <c r="O12" s="53"/>
    </row>
    <row r="13" spans="1:15" ht="32.25" customHeight="1">
      <c r="A13" s="169"/>
      <c r="B13" s="362" t="s">
        <v>234</v>
      </c>
      <c r="C13" s="362"/>
      <c r="D13" s="183">
        <v>10814</v>
      </c>
      <c r="E13" s="184">
        <f>(D13/D3)</f>
        <v>0.98748972696557391</v>
      </c>
      <c r="F13" s="169"/>
      <c r="G13" s="169"/>
      <c r="H13" s="169"/>
      <c r="I13" s="169"/>
      <c r="J13" s="178"/>
      <c r="K13" s="53"/>
      <c r="L13" s="53"/>
      <c r="M13" s="53"/>
      <c r="N13" s="53"/>
      <c r="O13" s="53"/>
    </row>
    <row r="14" spans="1:15" ht="32.25" customHeight="1">
      <c r="A14" s="169"/>
      <c r="B14" s="362" t="s">
        <v>235</v>
      </c>
      <c r="C14" s="362"/>
      <c r="D14" s="183">
        <v>137</v>
      </c>
      <c r="E14" s="184">
        <f>1-E13</f>
        <v>1.2510273034426089E-2</v>
      </c>
      <c r="F14" s="169"/>
      <c r="G14" s="182"/>
      <c r="H14" s="169"/>
      <c r="I14" s="169"/>
      <c r="J14" s="178"/>
      <c r="K14" s="53"/>
      <c r="L14" s="53"/>
      <c r="M14" s="53"/>
      <c r="N14" s="53"/>
      <c r="O14" s="53"/>
    </row>
    <row r="15" spans="1:15" ht="32.25" customHeight="1">
      <c r="A15" s="169"/>
      <c r="B15" s="169"/>
      <c r="C15" s="169"/>
      <c r="D15" s="169"/>
      <c r="E15" s="169"/>
      <c r="F15" s="169"/>
      <c r="G15" s="169"/>
      <c r="H15" s="169"/>
      <c r="I15" s="169"/>
      <c r="J15" s="178"/>
      <c r="K15" s="53"/>
      <c r="L15" s="53"/>
      <c r="M15" s="53"/>
      <c r="N15" s="53"/>
      <c r="O15" s="53"/>
    </row>
    <row r="16" spans="1:15" ht="32.25" customHeight="1">
      <c r="A16" s="169"/>
      <c r="B16" s="205" t="s">
        <v>269</v>
      </c>
      <c r="C16" s="169"/>
      <c r="D16" s="169"/>
      <c r="E16" s="169"/>
      <c r="F16" s="169"/>
      <c r="G16" s="169"/>
      <c r="H16" s="169"/>
      <c r="I16" s="169"/>
      <c r="J16" s="178"/>
      <c r="K16" s="53"/>
      <c r="L16" s="53"/>
      <c r="M16" s="53"/>
      <c r="N16" s="53"/>
      <c r="O16" s="53"/>
    </row>
    <row r="17" spans="1:21" ht="32.25" customHeight="1">
      <c r="A17" s="169"/>
      <c r="B17" s="363" t="s">
        <v>233</v>
      </c>
      <c r="C17" s="363"/>
      <c r="D17" s="185" t="s">
        <v>236</v>
      </c>
      <c r="E17" s="186" t="s">
        <v>73</v>
      </c>
      <c r="F17" s="186" t="s">
        <v>74</v>
      </c>
      <c r="G17" s="186" t="s">
        <v>75</v>
      </c>
      <c r="H17" s="186" t="s">
        <v>76</v>
      </c>
      <c r="I17" s="169"/>
      <c r="J17" s="178"/>
      <c r="K17" s="53"/>
      <c r="L17" s="53"/>
      <c r="M17" s="53"/>
      <c r="N17" s="53"/>
      <c r="O17" s="53"/>
    </row>
    <row r="18" spans="1:21" ht="32.25" customHeight="1">
      <c r="A18" s="169"/>
      <c r="B18" s="345" t="s">
        <v>230</v>
      </c>
      <c r="C18" s="345"/>
      <c r="D18" s="187">
        <f>SUM(D19:D20)</f>
        <v>1</v>
      </c>
      <c r="E18" s="187">
        <f>SUM(E19:E20)</f>
        <v>1</v>
      </c>
      <c r="F18" s="187">
        <f>SUM(F19:F20)</f>
        <v>1</v>
      </c>
      <c r="G18" s="187">
        <f>SUM(G19:G20)</f>
        <v>1</v>
      </c>
      <c r="H18" s="187">
        <f>SUM(H19:H20)</f>
        <v>1</v>
      </c>
      <c r="I18" s="169"/>
      <c r="J18" s="178"/>
      <c r="K18" s="53"/>
      <c r="L18" s="53"/>
      <c r="M18" s="53"/>
      <c r="N18" s="53"/>
      <c r="O18" s="53"/>
    </row>
    <row r="19" spans="1:21" ht="32.25" customHeight="1">
      <c r="A19" s="169"/>
      <c r="B19" s="346" t="s">
        <v>234</v>
      </c>
      <c r="C19" s="346"/>
      <c r="D19" s="188">
        <f>E13</f>
        <v>0.98748972696557391</v>
      </c>
      <c r="E19" s="188">
        <v>0.65</v>
      </c>
      <c r="F19" s="189">
        <v>0.58735000000000004</v>
      </c>
      <c r="G19" s="188">
        <f>F19</f>
        <v>0.58735000000000004</v>
      </c>
      <c r="H19" s="188">
        <f>G19</f>
        <v>0.58735000000000004</v>
      </c>
      <c r="I19" s="169"/>
      <c r="J19" s="169"/>
    </row>
    <row r="20" spans="1:21" ht="32.25" customHeight="1">
      <c r="A20" s="169"/>
      <c r="B20" s="346" t="s">
        <v>235</v>
      </c>
      <c r="C20" s="346"/>
      <c r="D20" s="188">
        <f>1-D19</f>
        <v>1.2510273034426089E-2</v>
      </c>
      <c r="E20" s="188">
        <f>1-E19</f>
        <v>0.35</v>
      </c>
      <c r="F20" s="189">
        <v>0.41264999999999996</v>
      </c>
      <c r="G20" s="188">
        <f>F20</f>
        <v>0.41264999999999996</v>
      </c>
      <c r="H20" s="188">
        <f>G20</f>
        <v>0.41264999999999996</v>
      </c>
      <c r="I20" s="169"/>
      <c r="J20" s="178"/>
      <c r="K20" s="53"/>
      <c r="L20" s="53"/>
      <c r="M20" s="53"/>
      <c r="N20" s="53"/>
      <c r="O20" s="53"/>
    </row>
    <row r="21" spans="1:21" ht="32.25" customHeight="1">
      <c r="A21" s="169"/>
      <c r="B21" s="190" t="s">
        <v>237</v>
      </c>
      <c r="C21" s="169"/>
      <c r="D21" s="169"/>
      <c r="E21" s="169"/>
      <c r="F21" s="169"/>
      <c r="G21" s="169"/>
      <c r="H21" s="169"/>
      <c r="I21" s="169"/>
      <c r="J21" s="178"/>
      <c r="K21" s="53"/>
      <c r="L21" s="53"/>
      <c r="M21" s="53"/>
      <c r="N21" s="53"/>
      <c r="O21" s="53"/>
    </row>
    <row r="22" spans="1:21" ht="32.25" customHeight="1">
      <c r="A22" s="169"/>
      <c r="B22" s="169"/>
      <c r="C22" s="191"/>
      <c r="D22" s="191"/>
      <c r="E22" s="191"/>
      <c r="F22" s="169"/>
      <c r="G22" s="169"/>
      <c r="H22" s="169"/>
      <c r="I22" s="169"/>
      <c r="J22" s="169"/>
    </row>
    <row r="23" spans="1:21" ht="32.25" customHeight="1">
      <c r="A23" s="169"/>
      <c r="B23" s="205" t="s">
        <v>270</v>
      </c>
      <c r="C23" s="169"/>
      <c r="D23" s="169"/>
      <c r="E23" s="169"/>
      <c r="F23" s="169"/>
      <c r="G23" s="169"/>
      <c r="H23" s="169"/>
      <c r="I23" s="169"/>
      <c r="J23" s="169"/>
    </row>
    <row r="24" spans="1:21" ht="32.25" customHeight="1">
      <c r="A24" s="169"/>
      <c r="B24" s="347" t="s">
        <v>0</v>
      </c>
      <c r="C24" s="348"/>
      <c r="D24" s="170" t="s">
        <v>67</v>
      </c>
      <c r="E24" s="170" t="s">
        <v>73</v>
      </c>
      <c r="F24" s="170" t="s">
        <v>74</v>
      </c>
      <c r="G24" s="170" t="s">
        <v>75</v>
      </c>
      <c r="H24" s="170" t="s">
        <v>76</v>
      </c>
      <c r="I24" s="169"/>
      <c r="J24" s="169"/>
    </row>
    <row r="25" spans="1:21" ht="32.25" customHeight="1">
      <c r="A25" s="169"/>
      <c r="B25" s="349" t="s">
        <v>79</v>
      </c>
      <c r="C25" s="350"/>
      <c r="D25" s="171">
        <f>D3</f>
        <v>10951</v>
      </c>
      <c r="E25" s="171">
        <f>E3</f>
        <v>56130</v>
      </c>
      <c r="F25" s="171">
        <f>F3</f>
        <v>99044</v>
      </c>
      <c r="G25" s="171">
        <f>G3</f>
        <v>99044</v>
      </c>
      <c r="H25" s="171">
        <f>H3</f>
        <v>99044</v>
      </c>
      <c r="I25" s="169"/>
      <c r="J25" s="169"/>
    </row>
    <row r="26" spans="1:21" ht="32.25" customHeight="1">
      <c r="A26" s="169"/>
      <c r="B26" s="351" t="s">
        <v>234</v>
      </c>
      <c r="C26" s="352"/>
      <c r="D26" s="192">
        <f>D3*D19</f>
        <v>10814</v>
      </c>
      <c r="E26" s="192">
        <f>ROUND(E3*E19,-2)</f>
        <v>36500</v>
      </c>
      <c r="F26" s="192">
        <f>ROUND(F3*F19,-2)</f>
        <v>58200</v>
      </c>
      <c r="G26" s="192">
        <f>ROUND(G3*G19,-2)</f>
        <v>58200</v>
      </c>
      <c r="H26" s="192">
        <f>ROUND(H3*H19,-2)</f>
        <v>58200</v>
      </c>
      <c r="I26" s="169"/>
      <c r="J26" s="169"/>
    </row>
    <row r="27" spans="1:21" ht="32.25" customHeight="1">
      <c r="A27" s="169"/>
      <c r="B27" s="364" t="s">
        <v>235</v>
      </c>
      <c r="C27" s="365"/>
      <c r="D27" s="173">
        <f>D25-D26</f>
        <v>137</v>
      </c>
      <c r="E27" s="173">
        <f>E25-E26</f>
        <v>19630</v>
      </c>
      <c r="F27" s="173">
        <f>F25-F26</f>
        <v>40844</v>
      </c>
      <c r="G27" s="173">
        <f>G25-G26</f>
        <v>40844</v>
      </c>
      <c r="H27" s="173">
        <f>H25-H26</f>
        <v>40844</v>
      </c>
      <c r="I27" s="169"/>
      <c r="J27" s="169"/>
    </row>
    <row r="28" spans="1:21" ht="32.25" customHeight="1">
      <c r="A28" s="169"/>
      <c r="B28" s="169"/>
      <c r="C28" s="169"/>
      <c r="D28" s="169"/>
      <c r="E28" s="169"/>
      <c r="F28" s="169"/>
      <c r="G28" s="169"/>
      <c r="H28" s="169"/>
      <c r="I28" s="169"/>
      <c r="J28" s="169"/>
    </row>
    <row r="29" spans="1:21" ht="32.25" customHeight="1">
      <c r="A29" s="169"/>
      <c r="B29" s="205" t="s">
        <v>271</v>
      </c>
      <c r="C29" s="169"/>
      <c r="D29" s="169"/>
      <c r="E29" s="169"/>
      <c r="F29" s="169"/>
      <c r="G29" s="169"/>
      <c r="H29" s="169"/>
      <c r="I29" s="169"/>
      <c r="J29" s="169"/>
      <c r="O29" s="54"/>
      <c r="P29" s="54"/>
      <c r="Q29" s="51"/>
      <c r="R29" s="51"/>
      <c r="S29" s="51"/>
      <c r="T29" s="51"/>
      <c r="U29" s="51"/>
    </row>
    <row r="30" spans="1:21" ht="32.25" customHeight="1">
      <c r="A30" s="169"/>
      <c r="B30" s="353" t="s">
        <v>0</v>
      </c>
      <c r="C30" s="353"/>
      <c r="D30" s="170" t="s">
        <v>67</v>
      </c>
      <c r="E30" s="170" t="s">
        <v>73</v>
      </c>
      <c r="F30" s="170" t="s">
        <v>74</v>
      </c>
      <c r="G30" s="170" t="s">
        <v>75</v>
      </c>
      <c r="H30" s="170" t="s">
        <v>76</v>
      </c>
      <c r="I30" s="169"/>
      <c r="J30" s="169"/>
      <c r="O30" s="51"/>
      <c r="P30" s="51"/>
      <c r="Q30" s="51"/>
      <c r="R30" s="51"/>
      <c r="S30" s="51"/>
      <c r="T30" s="51"/>
      <c r="U30" s="51"/>
    </row>
    <row r="31" spans="1:21" ht="32.25" customHeight="1">
      <c r="A31" s="169"/>
      <c r="B31" s="366" t="s">
        <v>238</v>
      </c>
      <c r="C31" s="366"/>
      <c r="D31" s="193">
        <f>SUM(D32,D33,D34,D37,D38)</f>
        <v>10951</v>
      </c>
      <c r="E31" s="193">
        <f>SUM(E32,E33,E34,E37,E38)</f>
        <v>56130</v>
      </c>
      <c r="F31" s="193">
        <f>SUM(F32,F33,F34,F37,F38)</f>
        <v>99044</v>
      </c>
      <c r="G31" s="193">
        <f>SUM(G32,G33,G34,G37,G38)</f>
        <v>99044</v>
      </c>
      <c r="H31" s="193">
        <f>SUM(H32,H33,H34,H37,H38)</f>
        <v>99044</v>
      </c>
      <c r="I31" s="169"/>
      <c r="J31" s="169"/>
      <c r="N31" s="55"/>
      <c r="O31" s="51"/>
      <c r="P31" s="56"/>
      <c r="Q31" s="56"/>
      <c r="R31" s="56"/>
      <c r="S31" s="56"/>
      <c r="T31" s="56"/>
      <c r="U31" s="51"/>
    </row>
    <row r="32" spans="1:21" ht="32.25" customHeight="1">
      <c r="A32" s="169"/>
      <c r="B32" s="172" t="s">
        <v>239</v>
      </c>
      <c r="C32" s="172" t="s">
        <v>240</v>
      </c>
      <c r="D32" s="173">
        <f>D4</f>
        <v>0</v>
      </c>
      <c r="E32" s="173">
        <f t="shared" ref="E32:H34" si="0">E4</f>
        <v>17181</v>
      </c>
      <c r="F32" s="173">
        <f t="shared" si="0"/>
        <v>38395</v>
      </c>
      <c r="G32" s="173">
        <f t="shared" si="0"/>
        <v>38395</v>
      </c>
      <c r="H32" s="173">
        <f t="shared" si="0"/>
        <v>38395</v>
      </c>
      <c r="I32" s="169"/>
      <c r="J32" s="169"/>
      <c r="O32" s="51"/>
      <c r="P32" s="57"/>
      <c r="Q32" s="57"/>
      <c r="R32" s="57"/>
      <c r="S32" s="57"/>
      <c r="T32" s="57"/>
      <c r="U32" s="51"/>
    </row>
    <row r="33" spans="1:21" ht="32.25" customHeight="1">
      <c r="A33" s="169"/>
      <c r="B33" s="172" t="s">
        <v>241</v>
      </c>
      <c r="C33" s="172" t="s">
        <v>242</v>
      </c>
      <c r="D33" s="173">
        <f>D5</f>
        <v>4857</v>
      </c>
      <c r="E33" s="173">
        <f>E26-E38-E37-E35</f>
        <v>20107</v>
      </c>
      <c r="F33" s="173">
        <f>F26-F38-F37-F35</f>
        <v>40207</v>
      </c>
      <c r="G33" s="173">
        <f>G26-G38-G37-G35</f>
        <v>40207</v>
      </c>
      <c r="H33" s="173">
        <f>H26-H38-H37-H35</f>
        <v>40207</v>
      </c>
      <c r="I33" s="169"/>
      <c r="J33" s="169"/>
      <c r="O33" s="51"/>
      <c r="P33" s="57"/>
      <c r="Q33" s="57"/>
      <c r="R33" s="57"/>
      <c r="S33" s="57"/>
      <c r="T33" s="57"/>
      <c r="U33" s="51"/>
    </row>
    <row r="34" spans="1:21" ht="32.25" customHeight="1">
      <c r="A34" s="169"/>
      <c r="B34" s="344" t="s">
        <v>59</v>
      </c>
      <c r="C34" s="194" t="s">
        <v>230</v>
      </c>
      <c r="D34" s="171">
        <f>D6</f>
        <v>137</v>
      </c>
      <c r="E34" s="171">
        <f t="shared" si="0"/>
        <v>3420</v>
      </c>
      <c r="F34" s="171">
        <f t="shared" si="0"/>
        <v>3420</v>
      </c>
      <c r="G34" s="171">
        <f t="shared" si="0"/>
        <v>3420</v>
      </c>
      <c r="H34" s="171">
        <f t="shared" si="0"/>
        <v>3420</v>
      </c>
      <c r="I34" s="169"/>
      <c r="J34" s="169"/>
      <c r="O34" s="51"/>
      <c r="P34" s="51"/>
      <c r="Q34" s="51"/>
      <c r="R34" s="51"/>
      <c r="S34" s="51"/>
      <c r="T34" s="51"/>
      <c r="U34" s="51"/>
    </row>
    <row r="35" spans="1:21" ht="32.25" customHeight="1">
      <c r="A35" s="169"/>
      <c r="B35" s="344"/>
      <c r="C35" s="172" t="s">
        <v>234</v>
      </c>
      <c r="D35" s="173">
        <f>D34-D36</f>
        <v>0</v>
      </c>
      <c r="E35" s="173">
        <f>E34-E36</f>
        <v>971</v>
      </c>
      <c r="F35" s="173">
        <f>F34-F36</f>
        <v>971</v>
      </c>
      <c r="G35" s="173">
        <f>G34-G36</f>
        <v>971</v>
      </c>
      <c r="H35" s="173">
        <f>H34-H36</f>
        <v>971</v>
      </c>
      <c r="I35" s="169"/>
      <c r="J35" s="169"/>
      <c r="O35" s="51"/>
      <c r="P35" s="51"/>
      <c r="Q35" s="51"/>
      <c r="R35" s="51"/>
      <c r="S35" s="51"/>
      <c r="T35" s="51"/>
      <c r="U35" s="51"/>
    </row>
    <row r="36" spans="1:21" ht="32.25" customHeight="1">
      <c r="A36" s="169"/>
      <c r="B36" s="344"/>
      <c r="C36" s="172" t="s">
        <v>235</v>
      </c>
      <c r="D36" s="173">
        <f>D27-D32</f>
        <v>137</v>
      </c>
      <c r="E36" s="173">
        <f>E27-E32</f>
        <v>2449</v>
      </c>
      <c r="F36" s="173">
        <f>F27-F32</f>
        <v>2449</v>
      </c>
      <c r="G36" s="173">
        <f>G27-G32</f>
        <v>2449</v>
      </c>
      <c r="H36" s="173">
        <f>H27-H32</f>
        <v>2449</v>
      </c>
      <c r="I36" s="169"/>
      <c r="J36" s="169"/>
      <c r="O36" s="51"/>
      <c r="P36" s="51"/>
      <c r="Q36" s="51"/>
      <c r="R36" s="51"/>
      <c r="S36" s="51"/>
      <c r="T36" s="51"/>
      <c r="U36" s="51"/>
    </row>
    <row r="37" spans="1:21" ht="32.25" customHeight="1">
      <c r="A37" s="169"/>
      <c r="B37" s="172" t="s">
        <v>60</v>
      </c>
      <c r="C37" s="172" t="s">
        <v>234</v>
      </c>
      <c r="D37" s="173">
        <f>D7</f>
        <v>5957</v>
      </c>
      <c r="E37" s="173">
        <f t="shared" ref="E37:H38" si="1">E7</f>
        <v>13821</v>
      </c>
      <c r="F37" s="173">
        <f t="shared" si="1"/>
        <v>13821</v>
      </c>
      <c r="G37" s="173">
        <f t="shared" si="1"/>
        <v>13821</v>
      </c>
      <c r="H37" s="173">
        <f t="shared" si="1"/>
        <v>13821</v>
      </c>
      <c r="I37" s="169"/>
      <c r="J37" s="169"/>
    </row>
    <row r="38" spans="1:21" ht="32.25" customHeight="1">
      <c r="A38" s="169"/>
      <c r="B38" s="172" t="s">
        <v>61</v>
      </c>
      <c r="C38" s="172" t="s">
        <v>234</v>
      </c>
      <c r="D38" s="173">
        <f>D8</f>
        <v>0</v>
      </c>
      <c r="E38" s="173">
        <f t="shared" si="1"/>
        <v>1601</v>
      </c>
      <c r="F38" s="173">
        <f t="shared" si="1"/>
        <v>3201</v>
      </c>
      <c r="G38" s="173">
        <f t="shared" si="1"/>
        <v>3201</v>
      </c>
      <c r="H38" s="173">
        <f t="shared" si="1"/>
        <v>3201</v>
      </c>
      <c r="I38" s="169"/>
      <c r="J38" s="169"/>
    </row>
    <row r="39" spans="1:21" ht="32.25" customHeight="1">
      <c r="A39" s="169"/>
      <c r="B39" s="169"/>
      <c r="C39" s="169"/>
      <c r="D39" s="169"/>
      <c r="E39" s="169"/>
      <c r="F39" s="169"/>
      <c r="G39" s="169"/>
      <c r="H39" s="169"/>
      <c r="I39" s="169"/>
      <c r="J39" s="169"/>
    </row>
    <row r="40" spans="1:21" ht="27.75" customHeight="1">
      <c r="A40" s="169"/>
      <c r="B40" s="205" t="s">
        <v>272</v>
      </c>
      <c r="C40" s="169"/>
      <c r="D40" s="169"/>
      <c r="E40" s="169"/>
      <c r="F40" s="169"/>
      <c r="G40" s="169"/>
      <c r="H40" s="169"/>
      <c r="I40" s="169"/>
      <c r="J40" s="169"/>
    </row>
    <row r="41" spans="1:21" ht="27.75" customHeight="1">
      <c r="A41" s="169"/>
      <c r="B41" s="347" t="s">
        <v>0</v>
      </c>
      <c r="C41" s="348"/>
      <c r="D41" s="198" t="s">
        <v>67</v>
      </c>
      <c r="E41" s="198" t="s">
        <v>73</v>
      </c>
      <c r="F41" s="198" t="s">
        <v>74</v>
      </c>
      <c r="G41" s="198" t="s">
        <v>75</v>
      </c>
      <c r="H41" s="198" t="s">
        <v>76</v>
      </c>
      <c r="I41" s="169"/>
      <c r="J41" s="169"/>
    </row>
    <row r="42" spans="1:21" ht="27.75" customHeight="1">
      <c r="A42" s="169"/>
      <c r="B42" s="354" t="s">
        <v>273</v>
      </c>
      <c r="C42" s="355"/>
      <c r="D42" s="193">
        <v>651</v>
      </c>
      <c r="E42" s="193">
        <v>651</v>
      </c>
      <c r="F42" s="193">
        <v>651</v>
      </c>
      <c r="G42" s="193">
        <v>651</v>
      </c>
      <c r="H42" s="193">
        <v>651</v>
      </c>
      <c r="I42" s="169"/>
      <c r="J42" s="169"/>
    </row>
    <row r="43" spans="1:21">
      <c r="A43" s="169"/>
      <c r="B43" s="169"/>
      <c r="C43" s="169"/>
      <c r="D43" s="169"/>
      <c r="E43" s="169"/>
      <c r="F43" s="169"/>
      <c r="G43" s="169"/>
      <c r="H43" s="169"/>
      <c r="I43" s="169"/>
      <c r="J43" s="169"/>
    </row>
  </sheetData>
  <mergeCells count="24">
    <mergeCell ref="B41:C41"/>
    <mergeCell ref="B42:C42"/>
    <mergeCell ref="B2:C2"/>
    <mergeCell ref="B3:C3"/>
    <mergeCell ref="B4:C4"/>
    <mergeCell ref="B5:C5"/>
    <mergeCell ref="B6:C6"/>
    <mergeCell ref="B7:C7"/>
    <mergeCell ref="B8:C8"/>
    <mergeCell ref="B11:C11"/>
    <mergeCell ref="B12:C12"/>
    <mergeCell ref="B13:C13"/>
    <mergeCell ref="B14:C14"/>
    <mergeCell ref="B17:C17"/>
    <mergeCell ref="B27:C27"/>
    <mergeCell ref="B31:C31"/>
    <mergeCell ref="B34:B36"/>
    <mergeCell ref="B18:C18"/>
    <mergeCell ref="B19:C19"/>
    <mergeCell ref="B20:C20"/>
    <mergeCell ref="B24:C24"/>
    <mergeCell ref="B25:C25"/>
    <mergeCell ref="B26:C26"/>
    <mergeCell ref="B30:C30"/>
  </mergeCells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5"/>
  <sheetViews>
    <sheetView workbookViewId="0">
      <selection activeCell="U4" sqref="U4:V15"/>
    </sheetView>
  </sheetViews>
  <sheetFormatPr defaultRowHeight="13.5"/>
  <sheetData>
    <row r="1" spans="1:22">
      <c r="A1" t="s">
        <v>0</v>
      </c>
      <c r="C1" t="s">
        <v>157</v>
      </c>
      <c r="H1" t="s">
        <v>158</v>
      </c>
      <c r="M1" t="s">
        <v>50</v>
      </c>
      <c r="R1" t="s">
        <v>51</v>
      </c>
    </row>
    <row r="2" spans="1:22">
      <c r="C2" t="s">
        <v>2</v>
      </c>
      <c r="D2" t="s">
        <v>4</v>
      </c>
      <c r="E2" t="s">
        <v>212</v>
      </c>
      <c r="G2" t="s">
        <v>213</v>
      </c>
      <c r="H2" t="s">
        <v>2</v>
      </c>
      <c r="I2" t="s">
        <v>4</v>
      </c>
      <c r="J2" t="s">
        <v>212</v>
      </c>
      <c r="L2" t="s">
        <v>213</v>
      </c>
      <c r="M2" t="s">
        <v>2</v>
      </c>
      <c r="N2" t="s">
        <v>4</v>
      </c>
      <c r="O2" t="s">
        <v>212</v>
      </c>
      <c r="Q2" t="s">
        <v>213</v>
      </c>
      <c r="R2" t="s">
        <v>2</v>
      </c>
      <c r="S2" t="s">
        <v>4</v>
      </c>
      <c r="T2" t="s">
        <v>212</v>
      </c>
      <c r="V2" t="s">
        <v>213</v>
      </c>
    </row>
    <row r="3" spans="1:22">
      <c r="E3" t="s">
        <v>214</v>
      </c>
      <c r="F3" t="s">
        <v>215</v>
      </c>
      <c r="J3" t="s">
        <v>214</v>
      </c>
      <c r="K3" t="s">
        <v>215</v>
      </c>
      <c r="O3" t="s">
        <v>214</v>
      </c>
      <c r="P3" t="s">
        <v>215</v>
      </c>
      <c r="T3" t="s">
        <v>214</v>
      </c>
      <c r="U3" t="s">
        <v>215</v>
      </c>
    </row>
    <row r="4" spans="1:22">
      <c r="A4" t="s">
        <v>216</v>
      </c>
      <c r="B4" t="s">
        <v>217</v>
      </c>
      <c r="C4" s="168">
        <v>18963</v>
      </c>
      <c r="D4" s="168">
        <v>17622</v>
      </c>
      <c r="E4" s="168"/>
      <c r="F4" s="168"/>
      <c r="G4" s="168">
        <v>1341</v>
      </c>
      <c r="H4" s="168">
        <v>19465</v>
      </c>
      <c r="I4" s="168">
        <v>18124</v>
      </c>
      <c r="J4" s="168"/>
      <c r="K4" s="168"/>
      <c r="L4" s="168">
        <v>1341</v>
      </c>
      <c r="M4" s="168">
        <v>19723</v>
      </c>
      <c r="N4" s="168">
        <v>18382</v>
      </c>
      <c r="O4" s="168"/>
      <c r="P4" s="168"/>
      <c r="Q4" s="168">
        <v>1341</v>
      </c>
      <c r="R4" s="168">
        <v>19823</v>
      </c>
      <c r="S4" s="168">
        <v>18482</v>
      </c>
      <c r="T4" s="168"/>
      <c r="U4" s="168"/>
      <c r="V4" s="168">
        <v>1341</v>
      </c>
    </row>
    <row r="5" spans="1:22">
      <c r="B5" t="s">
        <v>218</v>
      </c>
      <c r="C5" s="168">
        <v>4297</v>
      </c>
      <c r="D5" s="168">
        <v>3994</v>
      </c>
      <c r="E5" s="168"/>
      <c r="F5" s="168">
        <v>303</v>
      </c>
      <c r="G5" s="168"/>
      <c r="H5" s="168">
        <v>4390</v>
      </c>
      <c r="I5" s="168">
        <v>4087</v>
      </c>
      <c r="J5" s="168"/>
      <c r="K5" s="168">
        <v>303</v>
      </c>
      <c r="L5" s="168"/>
      <c r="M5" s="168">
        <v>4453</v>
      </c>
      <c r="N5" s="168">
        <v>4150</v>
      </c>
      <c r="O5" s="168"/>
      <c r="P5" s="168">
        <v>303</v>
      </c>
      <c r="Q5" s="168"/>
      <c r="R5" s="168">
        <v>4478</v>
      </c>
      <c r="S5" s="168">
        <v>4175</v>
      </c>
      <c r="T5" s="168"/>
      <c r="U5" s="168">
        <v>303</v>
      </c>
      <c r="V5" s="168"/>
    </row>
    <row r="6" spans="1:22">
      <c r="B6" t="s">
        <v>219</v>
      </c>
      <c r="C6" s="168">
        <v>1628</v>
      </c>
      <c r="D6" s="168">
        <v>1628</v>
      </c>
      <c r="E6" s="168"/>
      <c r="F6" s="168"/>
      <c r="G6" s="168"/>
      <c r="H6" s="168">
        <v>1665</v>
      </c>
      <c r="I6" s="168">
        <v>1665</v>
      </c>
      <c r="J6" s="168"/>
      <c r="K6" s="168"/>
      <c r="L6" s="168"/>
      <c r="M6" s="168">
        <v>1691</v>
      </c>
      <c r="N6" s="168">
        <v>1691</v>
      </c>
      <c r="O6" s="168"/>
      <c r="P6" s="168"/>
      <c r="Q6" s="168"/>
      <c r="R6" s="168">
        <v>1701</v>
      </c>
      <c r="S6" s="168">
        <v>1701</v>
      </c>
      <c r="T6" s="168"/>
      <c r="U6" s="168"/>
      <c r="V6" s="168"/>
    </row>
    <row r="7" spans="1:22">
      <c r="B7" t="s">
        <v>220</v>
      </c>
      <c r="C7" s="168">
        <v>1186</v>
      </c>
      <c r="D7" s="168">
        <v>1186</v>
      </c>
      <c r="E7" s="168"/>
      <c r="F7" s="168"/>
      <c r="G7" s="168"/>
      <c r="H7" s="168">
        <v>1417</v>
      </c>
      <c r="I7" s="168">
        <v>1417</v>
      </c>
      <c r="J7" s="168"/>
      <c r="K7" s="168"/>
      <c r="L7" s="168"/>
      <c r="M7" s="168">
        <v>1495</v>
      </c>
      <c r="N7" s="168">
        <v>1495</v>
      </c>
      <c r="O7" s="168"/>
      <c r="P7" s="168"/>
      <c r="Q7" s="168"/>
      <c r="R7" s="168">
        <v>1504</v>
      </c>
      <c r="S7" s="168">
        <v>1504</v>
      </c>
      <c r="T7" s="168"/>
      <c r="U7" s="168"/>
      <c r="V7" s="168"/>
    </row>
    <row r="8" spans="1:22">
      <c r="B8" t="s">
        <v>221</v>
      </c>
      <c r="C8" s="168">
        <v>1294</v>
      </c>
      <c r="D8" s="168">
        <v>1294</v>
      </c>
      <c r="E8" s="168"/>
      <c r="F8" s="168"/>
      <c r="G8" s="168"/>
      <c r="H8" s="168">
        <v>1353</v>
      </c>
      <c r="I8" s="168">
        <v>1353</v>
      </c>
      <c r="J8" s="168"/>
      <c r="K8" s="168"/>
      <c r="L8" s="168"/>
      <c r="M8" s="168">
        <v>1402</v>
      </c>
      <c r="N8" s="168">
        <v>1402</v>
      </c>
      <c r="O8" s="168"/>
      <c r="P8" s="168"/>
      <c r="Q8" s="168"/>
      <c r="R8" s="168">
        <v>1410</v>
      </c>
      <c r="S8" s="168">
        <v>1410</v>
      </c>
      <c r="T8" s="168"/>
      <c r="U8" s="168"/>
      <c r="V8" s="168"/>
    </row>
    <row r="9" spans="1:22">
      <c r="B9" t="s">
        <v>222</v>
      </c>
      <c r="C9" s="168">
        <v>1206</v>
      </c>
      <c r="D9" s="168">
        <v>1206</v>
      </c>
      <c r="E9" s="168"/>
      <c r="F9" s="168"/>
      <c r="G9" s="168"/>
      <c r="H9" s="168">
        <v>1272</v>
      </c>
      <c r="I9" s="168">
        <v>1272</v>
      </c>
      <c r="J9" s="168"/>
      <c r="K9" s="168"/>
      <c r="L9" s="168"/>
      <c r="M9" s="168">
        <v>1292</v>
      </c>
      <c r="N9" s="168">
        <v>1292</v>
      </c>
      <c r="O9" s="168"/>
      <c r="P9" s="168"/>
      <c r="Q9" s="168"/>
      <c r="R9" s="168">
        <v>1299</v>
      </c>
      <c r="S9" s="168">
        <v>1299</v>
      </c>
      <c r="T9" s="168"/>
      <c r="U9" s="168"/>
      <c r="V9" s="168"/>
    </row>
    <row r="10" spans="1:22">
      <c r="B10" t="s">
        <v>223</v>
      </c>
      <c r="C10" s="168">
        <v>1410</v>
      </c>
      <c r="D10" s="168">
        <v>1037</v>
      </c>
      <c r="E10" s="168"/>
      <c r="F10" s="168">
        <v>373</v>
      </c>
      <c r="G10" s="168"/>
      <c r="H10" s="168">
        <v>1433</v>
      </c>
      <c r="I10" s="168">
        <v>1060</v>
      </c>
      <c r="J10" s="168"/>
      <c r="K10" s="168">
        <v>373</v>
      </c>
      <c r="L10" s="168"/>
      <c r="M10" s="168">
        <v>1450</v>
      </c>
      <c r="N10" s="168">
        <v>1077</v>
      </c>
      <c r="O10" s="168"/>
      <c r="P10" s="168">
        <v>373</v>
      </c>
      <c r="Q10" s="168"/>
      <c r="R10" s="168">
        <v>1456</v>
      </c>
      <c r="S10" s="168">
        <v>1083</v>
      </c>
      <c r="T10" s="168"/>
      <c r="U10" s="168">
        <v>373</v>
      </c>
      <c r="V10" s="168"/>
    </row>
    <row r="11" spans="1:22">
      <c r="B11" t="s">
        <v>224</v>
      </c>
      <c r="C11" s="168">
        <v>953</v>
      </c>
      <c r="D11" s="168">
        <v>869</v>
      </c>
      <c r="E11" s="168"/>
      <c r="F11" s="168">
        <v>84</v>
      </c>
      <c r="G11" s="168"/>
      <c r="H11" s="168">
        <v>1010</v>
      </c>
      <c r="I11" s="168">
        <v>926</v>
      </c>
      <c r="J11" s="168"/>
      <c r="K11" s="168">
        <v>84</v>
      </c>
      <c r="L11" s="168"/>
      <c r="M11" s="168">
        <v>1024</v>
      </c>
      <c r="N11" s="168">
        <v>940</v>
      </c>
      <c r="O11" s="168"/>
      <c r="P11" s="168">
        <v>84</v>
      </c>
      <c r="Q11" s="168"/>
      <c r="R11" s="168">
        <v>1029</v>
      </c>
      <c r="S11" s="168">
        <v>945</v>
      </c>
      <c r="T11" s="168"/>
      <c r="U11" s="168">
        <v>84</v>
      </c>
      <c r="V11" s="168"/>
    </row>
    <row r="12" spans="1:22">
      <c r="B12" t="s">
        <v>225</v>
      </c>
      <c r="C12" s="168">
        <v>1853</v>
      </c>
      <c r="D12" s="168">
        <v>1217</v>
      </c>
      <c r="E12" s="168"/>
      <c r="F12" s="168"/>
      <c r="G12" s="168">
        <v>636</v>
      </c>
      <c r="H12" s="168">
        <v>2014</v>
      </c>
      <c r="I12" s="168">
        <v>1378</v>
      </c>
      <c r="J12" s="168"/>
      <c r="K12" s="168"/>
      <c r="L12" s="168">
        <v>636</v>
      </c>
      <c r="M12" s="168">
        <v>2035</v>
      </c>
      <c r="N12" s="168">
        <v>1399</v>
      </c>
      <c r="O12" s="168"/>
      <c r="P12" s="168"/>
      <c r="Q12" s="168">
        <v>636</v>
      </c>
      <c r="R12" s="168">
        <v>2044</v>
      </c>
      <c r="S12" s="168">
        <v>1408</v>
      </c>
      <c r="T12" s="168"/>
      <c r="U12" s="168"/>
      <c r="V12" s="168">
        <v>636</v>
      </c>
    </row>
    <row r="13" spans="1:22">
      <c r="B13" t="s">
        <v>226</v>
      </c>
      <c r="C13" s="168">
        <v>3011</v>
      </c>
      <c r="D13" s="168">
        <v>1384</v>
      </c>
      <c r="E13" s="168"/>
      <c r="F13" s="168">
        <v>1627</v>
      </c>
      <c r="G13" s="168"/>
      <c r="H13" s="168">
        <v>4507</v>
      </c>
      <c r="I13" s="168">
        <v>1470</v>
      </c>
      <c r="J13" s="168"/>
      <c r="K13" s="168">
        <v>3037</v>
      </c>
      <c r="L13" s="168"/>
      <c r="M13" s="168">
        <v>4555</v>
      </c>
      <c r="N13" s="168">
        <v>1518</v>
      </c>
      <c r="O13" s="168"/>
      <c r="P13" s="168">
        <v>3037</v>
      </c>
      <c r="Q13" s="168"/>
      <c r="R13" s="168">
        <v>4600</v>
      </c>
      <c r="S13" s="168">
        <v>1563</v>
      </c>
      <c r="T13" s="168"/>
      <c r="U13" s="168">
        <v>3037</v>
      </c>
      <c r="V13" s="168"/>
    </row>
    <row r="14" spans="1:22">
      <c r="B14" t="s">
        <v>227</v>
      </c>
      <c r="C14" s="168">
        <v>2760</v>
      </c>
      <c r="D14" s="168">
        <v>1529</v>
      </c>
      <c r="E14" s="168"/>
      <c r="F14" s="168">
        <v>1231</v>
      </c>
      <c r="G14" s="168"/>
      <c r="H14" s="168">
        <v>2855</v>
      </c>
      <c r="I14" s="168">
        <v>1624</v>
      </c>
      <c r="J14" s="168"/>
      <c r="K14" s="168">
        <v>1231</v>
      </c>
      <c r="L14" s="168"/>
      <c r="M14" s="168">
        <v>2880</v>
      </c>
      <c r="N14" s="168">
        <v>1649</v>
      </c>
      <c r="O14" s="168"/>
      <c r="P14" s="168">
        <v>1231</v>
      </c>
      <c r="Q14" s="168"/>
      <c r="R14" s="168">
        <v>2890</v>
      </c>
      <c r="S14" s="168">
        <v>1659</v>
      </c>
      <c r="T14" s="168"/>
      <c r="U14" s="168">
        <v>1231</v>
      </c>
      <c r="V14" s="168"/>
    </row>
    <row r="15" spans="1:22">
      <c r="A15" t="s">
        <v>2</v>
      </c>
      <c r="C15" s="168">
        <v>38561</v>
      </c>
      <c r="D15" s="168">
        <v>32966</v>
      </c>
      <c r="E15" s="168">
        <v>0</v>
      </c>
      <c r="F15" s="168">
        <v>3618</v>
      </c>
      <c r="G15" s="168">
        <v>1977</v>
      </c>
      <c r="H15" s="168">
        <v>41381</v>
      </c>
      <c r="I15" s="168">
        <v>34376</v>
      </c>
      <c r="J15" s="168">
        <v>0</v>
      </c>
      <c r="K15" s="168">
        <v>5028</v>
      </c>
      <c r="L15" s="168">
        <v>1977</v>
      </c>
      <c r="M15" s="168">
        <v>42000</v>
      </c>
      <c r="N15" s="168">
        <v>34995</v>
      </c>
      <c r="O15" s="168">
        <v>0</v>
      </c>
      <c r="P15" s="168">
        <v>5028</v>
      </c>
      <c r="Q15" s="168">
        <v>1977</v>
      </c>
      <c r="R15" s="168">
        <v>42234</v>
      </c>
      <c r="S15" s="168">
        <v>35229</v>
      </c>
      <c r="T15" s="168">
        <v>0</v>
      </c>
      <c r="U15" s="168">
        <v>5028</v>
      </c>
      <c r="V15" s="168">
        <v>1977</v>
      </c>
    </row>
  </sheetData>
  <phoneticPr fontId="1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927"/>
  <sheetViews>
    <sheetView view="pageBreakPreview" zoomScaleSheetLayoutView="100" workbookViewId="0">
      <selection activeCell="Q6" sqref="Q6"/>
    </sheetView>
  </sheetViews>
  <sheetFormatPr defaultColWidth="11.88671875" defaultRowHeight="30" customHeight="1"/>
  <cols>
    <col min="1" max="1" width="5.6640625" style="23" bestFit="1" customWidth="1"/>
    <col min="2" max="2" width="7.109375" style="23" bestFit="1" customWidth="1"/>
    <col min="3" max="3" width="6.77734375" style="2" bestFit="1" customWidth="1"/>
    <col min="4" max="4" width="7.109375" style="2" bestFit="1" customWidth="1"/>
    <col min="5" max="5" width="10.44140625" style="2" bestFit="1" customWidth="1"/>
    <col min="6" max="6" width="7.33203125" style="2" bestFit="1" customWidth="1"/>
    <col min="7" max="7" width="5.6640625" style="2" bestFit="1" customWidth="1"/>
    <col min="8" max="9" width="10.44140625" style="2" bestFit="1" customWidth="1"/>
    <col min="10" max="10" width="8.5546875" style="2" bestFit="1" customWidth="1"/>
    <col min="11" max="12" width="10.44140625" style="2" bestFit="1" customWidth="1"/>
    <col min="13" max="13" width="7.109375" style="2" bestFit="1" customWidth="1"/>
    <col min="14" max="14" width="11.33203125" style="2" customWidth="1"/>
    <col min="15" max="15" width="3.21875" style="2" customWidth="1"/>
    <col min="16" max="16" width="8.44140625" style="2" customWidth="1"/>
    <col min="17" max="21" width="12" style="35" customWidth="1"/>
    <col min="22" max="22" width="6.77734375" style="35" customWidth="1"/>
    <col min="23" max="37" width="6.77734375" style="2" customWidth="1"/>
    <col min="38" max="16384" width="11.88671875" style="2"/>
  </cols>
  <sheetData>
    <row r="1" spans="1:22" ht="18.600000000000001" customHeight="1">
      <c r="A1" s="218" t="s">
        <v>32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22" s="27" customFormat="1" ht="18.600000000000001" customHeight="1">
      <c r="A2" s="26" t="s">
        <v>17</v>
      </c>
      <c r="B2" s="26" t="s">
        <v>18</v>
      </c>
      <c r="C2" s="25" t="s">
        <v>19</v>
      </c>
      <c r="D2" s="25" t="s">
        <v>20</v>
      </c>
      <c r="E2" s="25" t="s">
        <v>21</v>
      </c>
      <c r="F2" s="25" t="s">
        <v>30</v>
      </c>
      <c r="G2" s="25" t="s">
        <v>22</v>
      </c>
      <c r="H2" s="25" t="s">
        <v>23</v>
      </c>
      <c r="I2" s="25" t="s">
        <v>24</v>
      </c>
      <c r="J2" s="25" t="s">
        <v>25</v>
      </c>
      <c r="K2" s="25" t="s">
        <v>26</v>
      </c>
      <c r="L2" s="25" t="s">
        <v>27</v>
      </c>
      <c r="M2" s="25" t="s">
        <v>48</v>
      </c>
      <c r="N2" s="25" t="s">
        <v>49</v>
      </c>
      <c r="O2" s="25" t="s">
        <v>28</v>
      </c>
      <c r="Q2" s="36"/>
      <c r="R2" s="36"/>
      <c r="S2" s="36"/>
      <c r="T2" s="36"/>
      <c r="U2" s="36"/>
      <c r="V2" s="36"/>
    </row>
    <row r="3" spans="1:22" ht="18.600000000000001" customHeight="1">
      <c r="A3" s="30" t="s">
        <v>9</v>
      </c>
      <c r="B3" s="22">
        <f>B22</f>
        <v>79900</v>
      </c>
      <c r="C3" s="17">
        <f>ROUND(D3*100/B3,1)</f>
        <v>89.6</v>
      </c>
      <c r="D3" s="18">
        <f>D22</f>
        <v>71565</v>
      </c>
      <c r="E3" s="18">
        <f>'[1]상위 계획검토'!$E$12</f>
        <v>257</v>
      </c>
      <c r="F3" s="18">
        <f>ROUND(D3*(E3/1000),0)</f>
        <v>18392</v>
      </c>
      <c r="G3" s="17">
        <f>[2]상위비교!$E$12</f>
        <v>85</v>
      </c>
      <c r="H3" s="18">
        <f>ROUND(E3/(G3/100),0)</f>
        <v>302</v>
      </c>
      <c r="I3" s="18">
        <f>ROUND(D3*H3/1000,0)</f>
        <v>21613</v>
      </c>
      <c r="J3" s="19">
        <f>[3]상위계획검토!$D$19</f>
        <v>1.35</v>
      </c>
      <c r="K3" s="18">
        <f>ROUND(H3*J3,0)</f>
        <v>408</v>
      </c>
      <c r="L3" s="18">
        <f>ROUND(D3*(K3/1000),0)</f>
        <v>29199</v>
      </c>
      <c r="M3" s="19">
        <f>[3]상위계획검토!$E$19</f>
        <v>1.5</v>
      </c>
      <c r="N3" s="18">
        <f>ROUND(L3*M3,0)</f>
        <v>43799</v>
      </c>
      <c r="O3" s="20"/>
    </row>
    <row r="4" spans="1:22" ht="18.600000000000001" customHeight="1">
      <c r="A4" s="30" t="s">
        <v>10</v>
      </c>
      <c r="B4" s="22">
        <f>B36</f>
        <v>74600</v>
      </c>
      <c r="C4" s="17">
        <f>ROUND(D4*100/B4,1)</f>
        <v>92</v>
      </c>
      <c r="D4" s="18">
        <f>D36</f>
        <v>68610</v>
      </c>
      <c r="E4" s="18">
        <f>'[1]상위 계획검토'!$E$12</f>
        <v>257</v>
      </c>
      <c r="F4" s="18">
        <f>ROUND(D4*(E4/1000),0)</f>
        <v>17633</v>
      </c>
      <c r="G4" s="17">
        <f>[2]상위비교!$E$12</f>
        <v>85</v>
      </c>
      <c r="H4" s="18">
        <f>ROUND(E4/(G4/100),0)</f>
        <v>302</v>
      </c>
      <c r="I4" s="18">
        <f>ROUND(D4*H4/1000,0)</f>
        <v>20720</v>
      </c>
      <c r="J4" s="19">
        <f>[3]상위계획검토!$D$19</f>
        <v>1.35</v>
      </c>
      <c r="K4" s="18">
        <f>ROUND(H4*J4,0)</f>
        <v>408</v>
      </c>
      <c r="L4" s="18">
        <f>ROUND(D4*(K4/1000),0)</f>
        <v>27993</v>
      </c>
      <c r="M4" s="19">
        <f>[3]상위계획검토!$E$19</f>
        <v>1.5</v>
      </c>
      <c r="N4" s="18">
        <f>ROUND(L4*M4,0)</f>
        <v>41990</v>
      </c>
      <c r="O4" s="18"/>
    </row>
    <row r="5" spans="1:22" ht="18.600000000000001" customHeight="1">
      <c r="A5" s="30" t="s">
        <v>50</v>
      </c>
      <c r="B5" s="22">
        <f>B50</f>
        <v>74000</v>
      </c>
      <c r="C5" s="17">
        <f>ROUND(D5*100/B5,1)</f>
        <v>92.5</v>
      </c>
      <c r="D5" s="18">
        <f>D50</f>
        <v>68450</v>
      </c>
      <c r="E5" s="18">
        <f>'[1]상위 계획검토'!$E$12</f>
        <v>257</v>
      </c>
      <c r="F5" s="18">
        <f>ROUND(D5*(E5/1000),0)</f>
        <v>17592</v>
      </c>
      <c r="G5" s="17">
        <f>[2]상위비교!$E$12</f>
        <v>85</v>
      </c>
      <c r="H5" s="18">
        <f>ROUND(E5/(G5/100),0)</f>
        <v>302</v>
      </c>
      <c r="I5" s="18">
        <f>ROUND(D5*H5/1000,0)</f>
        <v>20672</v>
      </c>
      <c r="J5" s="19">
        <f>[3]상위계획검토!$D$19</f>
        <v>1.35</v>
      </c>
      <c r="K5" s="18">
        <f>ROUND(H5*J5,0)</f>
        <v>408</v>
      </c>
      <c r="L5" s="18">
        <f>ROUND(D5*(K5/1000),0)</f>
        <v>27928</v>
      </c>
      <c r="M5" s="19">
        <f>[3]상위계획검토!$E$19</f>
        <v>1.5</v>
      </c>
      <c r="N5" s="18">
        <f>ROUND(L5*M5,0)</f>
        <v>41892</v>
      </c>
      <c r="O5" s="18"/>
    </row>
    <row r="6" spans="1:22" ht="18.600000000000001" customHeight="1">
      <c r="A6" s="30" t="s">
        <v>51</v>
      </c>
      <c r="B6" s="22">
        <f>B64</f>
        <v>73000</v>
      </c>
      <c r="C6" s="17">
        <f>ROUND(D6*100/B6,1)</f>
        <v>92.6</v>
      </c>
      <c r="D6" s="18">
        <f>D64</f>
        <v>67609</v>
      </c>
      <c r="E6" s="18">
        <f>'[1]상위 계획검토'!$E$12</f>
        <v>257</v>
      </c>
      <c r="F6" s="18">
        <f>ROUND(D6*(E6/1000),0)</f>
        <v>17376</v>
      </c>
      <c r="G6" s="17">
        <f>[2]상위비교!$E$12</f>
        <v>85</v>
      </c>
      <c r="H6" s="18">
        <f>ROUND(E6/(G6/100),0)</f>
        <v>302</v>
      </c>
      <c r="I6" s="18">
        <f>ROUND(D6*H6/1000,0)</f>
        <v>20418</v>
      </c>
      <c r="J6" s="19">
        <f>[3]상위계획검토!$D$19</f>
        <v>1.35</v>
      </c>
      <c r="K6" s="18">
        <f>ROUND(H6*J6,0)</f>
        <v>408</v>
      </c>
      <c r="L6" s="18">
        <f>ROUND(D6*(K6/1000),0)</f>
        <v>27584</v>
      </c>
      <c r="M6" s="19">
        <f>[3]상위계획검토!$E$19</f>
        <v>1.5</v>
      </c>
      <c r="N6" s="18">
        <f>ROUND(L6*M6,0)</f>
        <v>41376</v>
      </c>
      <c r="O6" s="18"/>
    </row>
    <row r="7" spans="1:22" ht="18.600000000000001" customHeight="1">
      <c r="A7" s="42"/>
      <c r="B7" s="43"/>
      <c r="C7" s="44"/>
      <c r="D7" s="45"/>
      <c r="E7" s="45"/>
      <c r="F7" s="45"/>
      <c r="G7" s="44"/>
      <c r="H7" s="45"/>
      <c r="I7" s="45"/>
      <c r="J7" s="46"/>
      <c r="K7" s="45"/>
      <c r="L7" s="45"/>
      <c r="M7" s="44"/>
      <c r="N7" s="45"/>
      <c r="O7" s="45"/>
    </row>
    <row r="8" spans="1:22" s="4" customFormat="1" ht="18.600000000000001" customHeight="1">
      <c r="A8" s="218" t="s">
        <v>280</v>
      </c>
      <c r="B8" s="218"/>
      <c r="C8" s="218"/>
      <c r="D8" s="218"/>
      <c r="E8" s="218"/>
      <c r="F8" s="218"/>
      <c r="G8" s="218"/>
      <c r="H8" s="218"/>
      <c r="I8" s="219"/>
      <c r="J8" s="219"/>
      <c r="K8" s="219"/>
      <c r="L8" s="219"/>
      <c r="M8" s="219"/>
      <c r="N8" s="219"/>
      <c r="O8" s="219"/>
      <c r="P8" s="3"/>
      <c r="Q8" s="37"/>
      <c r="R8" s="37"/>
      <c r="S8" s="37"/>
      <c r="T8" s="37"/>
      <c r="U8" s="37"/>
      <c r="V8" s="37"/>
    </row>
    <row r="9" spans="1:22" s="4" customFormat="1" ht="18.600000000000001" customHeight="1">
      <c r="A9" s="216" t="s">
        <v>44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3"/>
      <c r="Q9" s="35"/>
      <c r="R9" s="35"/>
      <c r="S9" s="35"/>
      <c r="T9" s="35"/>
      <c r="U9" s="35"/>
      <c r="V9" s="37"/>
    </row>
    <row r="10" spans="1:22" s="29" customFormat="1" ht="18.600000000000001" customHeight="1">
      <c r="A10" s="101" t="s">
        <v>17</v>
      </c>
      <c r="B10" s="101" t="s">
        <v>18</v>
      </c>
      <c r="C10" s="25" t="s">
        <v>19</v>
      </c>
      <c r="D10" s="25" t="s">
        <v>20</v>
      </c>
      <c r="E10" s="25" t="s">
        <v>21</v>
      </c>
      <c r="F10" s="25" t="s">
        <v>30</v>
      </c>
      <c r="G10" s="25" t="s">
        <v>22</v>
      </c>
      <c r="H10" s="25" t="s">
        <v>23</v>
      </c>
      <c r="I10" s="25" t="s">
        <v>24</v>
      </c>
      <c r="J10" s="25" t="s">
        <v>25</v>
      </c>
      <c r="K10" s="25" t="s">
        <v>26</v>
      </c>
      <c r="L10" s="25" t="s">
        <v>27</v>
      </c>
      <c r="M10" s="25" t="s">
        <v>48</v>
      </c>
      <c r="N10" s="25" t="s">
        <v>49</v>
      </c>
      <c r="O10" s="25" t="s">
        <v>28</v>
      </c>
      <c r="P10" s="28"/>
      <c r="Q10" s="38"/>
      <c r="R10" s="38"/>
      <c r="S10" s="38"/>
      <c r="T10" s="38"/>
      <c r="U10" s="38"/>
      <c r="V10" s="38"/>
    </row>
    <row r="11" spans="1:22" s="4" customFormat="1" ht="18.600000000000001" customHeight="1">
      <c r="A11" s="31" t="s">
        <v>43</v>
      </c>
      <c r="B11" s="18">
        <f>'[4]급수보급률 집계표'!C4</f>
        <v>39980</v>
      </c>
      <c r="C11" s="17">
        <f>ROUND(D11*100/B11,1)</f>
        <v>97.2</v>
      </c>
      <c r="D11" s="18">
        <f>'[4]급수보급률 집계표'!M4</f>
        <v>38864</v>
      </c>
      <c r="E11" s="18">
        <f>'[1]상위 계획검토'!$E$12</f>
        <v>257</v>
      </c>
      <c r="F11" s="18">
        <f>ROUND(D11*(E11/1000),0)</f>
        <v>9988</v>
      </c>
      <c r="G11" s="17">
        <f>[2]상위비교!$E$12</f>
        <v>85</v>
      </c>
      <c r="H11" s="18">
        <f>ROUND(E11/(G11/100),0)</f>
        <v>302</v>
      </c>
      <c r="I11" s="18">
        <f t="shared" ref="I11:I20" si="0">ROUND(D11*H11/1000,0)</f>
        <v>11737</v>
      </c>
      <c r="J11" s="19">
        <f>[3]상위계획검토!$D$19</f>
        <v>1.35</v>
      </c>
      <c r="K11" s="18">
        <f t="shared" ref="K11:K21" si="1">ROUND(H11*J11,0)</f>
        <v>408</v>
      </c>
      <c r="L11" s="18">
        <f t="shared" ref="L11:L19" si="2">ROUND(D11*(K11/1000),0)</f>
        <v>15857</v>
      </c>
      <c r="M11" s="19">
        <f>[3]상위계획검토!$E$19</f>
        <v>1.5</v>
      </c>
      <c r="N11" s="18">
        <f t="shared" ref="N11:N18" si="3">ROUND(L11*M11,0)</f>
        <v>23786</v>
      </c>
      <c r="O11" s="18"/>
      <c r="P11" s="3"/>
      <c r="Q11" s="37"/>
      <c r="R11" s="37"/>
      <c r="S11" s="37"/>
      <c r="T11" s="37"/>
      <c r="U11" s="37"/>
      <c r="V11" s="37"/>
    </row>
    <row r="12" spans="1:22" s="1" customFormat="1" ht="18.600000000000001" customHeight="1">
      <c r="A12" s="31" t="s">
        <v>33</v>
      </c>
      <c r="B12" s="18">
        <f>'[4]급수보급률 집계표'!C5</f>
        <v>9841</v>
      </c>
      <c r="C12" s="17">
        <f t="shared" ref="C12:C22" si="4">ROUND(D12*100/B12,1)</f>
        <v>94.7</v>
      </c>
      <c r="D12" s="18">
        <f>'[4]급수보급률 집계표'!M5</f>
        <v>9323</v>
      </c>
      <c r="E12" s="18">
        <f>'[1]상위 계획검토'!$E$12</f>
        <v>257</v>
      </c>
      <c r="F12" s="18">
        <f t="shared" ref="F12:F20" si="5">ROUND(D12*(E12/1000),0)</f>
        <v>2396</v>
      </c>
      <c r="G12" s="17">
        <f>[2]상위비교!$E$12</f>
        <v>85</v>
      </c>
      <c r="H12" s="18">
        <f t="shared" ref="H12:H21" si="6">ROUND(E12/(G12/100),0)</f>
        <v>302</v>
      </c>
      <c r="I12" s="18">
        <f t="shared" si="0"/>
        <v>2816</v>
      </c>
      <c r="J12" s="19">
        <f>[3]상위계획검토!$D$19</f>
        <v>1.35</v>
      </c>
      <c r="K12" s="18">
        <f t="shared" si="1"/>
        <v>408</v>
      </c>
      <c r="L12" s="18">
        <f t="shared" si="2"/>
        <v>3804</v>
      </c>
      <c r="M12" s="19">
        <f>[3]상위계획검토!$E$19</f>
        <v>1.5</v>
      </c>
      <c r="N12" s="18">
        <f t="shared" si="3"/>
        <v>5706</v>
      </c>
      <c r="O12" s="18"/>
      <c r="P12" s="5"/>
      <c r="Q12" s="35"/>
      <c r="R12" s="35"/>
      <c r="S12" s="35"/>
      <c r="T12" s="35"/>
      <c r="U12" s="35"/>
      <c r="V12" s="35"/>
    </row>
    <row r="13" spans="1:22" s="1" customFormat="1" ht="18.600000000000001" customHeight="1">
      <c r="A13" s="31" t="s">
        <v>34</v>
      </c>
      <c r="B13" s="18">
        <f>'[4]급수보급률 집계표'!C6</f>
        <v>4032</v>
      </c>
      <c r="C13" s="17">
        <f t="shared" si="4"/>
        <v>78.900000000000006</v>
      </c>
      <c r="D13" s="18">
        <f>'[4]급수보급률 집계표'!M6</f>
        <v>3181</v>
      </c>
      <c r="E13" s="18">
        <f>'[1]상위 계획검토'!$E$12</f>
        <v>257</v>
      </c>
      <c r="F13" s="18">
        <f t="shared" si="5"/>
        <v>818</v>
      </c>
      <c r="G13" s="17">
        <f>[2]상위비교!$E$12</f>
        <v>85</v>
      </c>
      <c r="H13" s="18">
        <f t="shared" si="6"/>
        <v>302</v>
      </c>
      <c r="I13" s="18">
        <f t="shared" si="0"/>
        <v>961</v>
      </c>
      <c r="J13" s="19">
        <f>[3]상위계획검토!$D$19</f>
        <v>1.35</v>
      </c>
      <c r="K13" s="18">
        <f t="shared" si="1"/>
        <v>408</v>
      </c>
      <c r="L13" s="18">
        <f t="shared" si="2"/>
        <v>1298</v>
      </c>
      <c r="M13" s="19">
        <f>[3]상위계획검토!$E$19</f>
        <v>1.5</v>
      </c>
      <c r="N13" s="18">
        <f t="shared" si="3"/>
        <v>1947</v>
      </c>
      <c r="O13" s="18"/>
      <c r="P13" s="5"/>
      <c r="Q13" s="35"/>
      <c r="R13" s="35"/>
      <c r="S13" s="35"/>
      <c r="T13" s="35"/>
      <c r="U13" s="35"/>
      <c r="V13" s="35"/>
    </row>
    <row r="14" spans="1:22" s="1" customFormat="1" ht="18.600000000000001" customHeight="1">
      <c r="A14" s="31" t="s">
        <v>35</v>
      </c>
      <c r="B14" s="18">
        <f>'[4]급수보급률 집계표'!C7</f>
        <v>3559</v>
      </c>
      <c r="C14" s="17">
        <f t="shared" si="4"/>
        <v>75.900000000000006</v>
      </c>
      <c r="D14" s="18">
        <f>'[4]급수보급률 집계표'!M7</f>
        <v>2700</v>
      </c>
      <c r="E14" s="18">
        <f>'[1]상위 계획검토'!$E$12</f>
        <v>257</v>
      </c>
      <c r="F14" s="18">
        <f t="shared" si="5"/>
        <v>694</v>
      </c>
      <c r="G14" s="17">
        <f>[2]상위비교!$E$12</f>
        <v>85</v>
      </c>
      <c r="H14" s="18">
        <f t="shared" si="6"/>
        <v>302</v>
      </c>
      <c r="I14" s="18">
        <f t="shared" si="0"/>
        <v>815</v>
      </c>
      <c r="J14" s="19">
        <f>[3]상위계획검토!$D$19</f>
        <v>1.35</v>
      </c>
      <c r="K14" s="18">
        <f t="shared" si="1"/>
        <v>408</v>
      </c>
      <c r="L14" s="18">
        <f t="shared" si="2"/>
        <v>1102</v>
      </c>
      <c r="M14" s="19">
        <f>[3]상위계획검토!$E$19</f>
        <v>1.5</v>
      </c>
      <c r="N14" s="18">
        <f t="shared" si="3"/>
        <v>1653</v>
      </c>
      <c r="O14" s="18"/>
      <c r="P14" s="11"/>
      <c r="Q14" s="35"/>
      <c r="R14" s="35"/>
      <c r="S14" s="35"/>
      <c r="T14" s="35"/>
      <c r="U14" s="35"/>
      <c r="V14" s="35"/>
    </row>
    <row r="15" spans="1:22" s="1" customFormat="1" ht="18.600000000000001" customHeight="1">
      <c r="A15" s="31" t="s">
        <v>36</v>
      </c>
      <c r="B15" s="18">
        <f>'[4]급수보급률 집계표'!C8</f>
        <v>3334</v>
      </c>
      <c r="C15" s="17">
        <f t="shared" si="4"/>
        <v>74.3</v>
      </c>
      <c r="D15" s="18">
        <f>'[4]급수보급률 집계표'!M8</f>
        <v>2478</v>
      </c>
      <c r="E15" s="18">
        <f>'[1]상위 계획검토'!$E$12</f>
        <v>257</v>
      </c>
      <c r="F15" s="18">
        <f t="shared" si="5"/>
        <v>637</v>
      </c>
      <c r="G15" s="17">
        <f>[2]상위비교!$E$12</f>
        <v>85</v>
      </c>
      <c r="H15" s="18">
        <f t="shared" si="6"/>
        <v>302</v>
      </c>
      <c r="I15" s="18">
        <f t="shared" si="0"/>
        <v>748</v>
      </c>
      <c r="J15" s="19">
        <f>[3]상위계획검토!$D$19</f>
        <v>1.35</v>
      </c>
      <c r="K15" s="18">
        <f t="shared" si="1"/>
        <v>408</v>
      </c>
      <c r="L15" s="18">
        <f t="shared" si="2"/>
        <v>1011</v>
      </c>
      <c r="M15" s="19">
        <f>[3]상위계획검토!$E$19</f>
        <v>1.5</v>
      </c>
      <c r="N15" s="18">
        <f t="shared" si="3"/>
        <v>1517</v>
      </c>
      <c r="O15" s="18"/>
      <c r="P15" s="5"/>
      <c r="Q15" s="35"/>
      <c r="R15" s="35"/>
      <c r="S15" s="35"/>
      <c r="T15" s="35"/>
      <c r="U15" s="35"/>
      <c r="V15" s="35"/>
    </row>
    <row r="16" spans="1:22" ht="18.600000000000001" customHeight="1">
      <c r="A16" s="31" t="s">
        <v>37</v>
      </c>
      <c r="B16" s="18">
        <f>'[4]급수보급률 집계표'!C9</f>
        <v>3125</v>
      </c>
      <c r="C16" s="17">
        <f t="shared" si="4"/>
        <v>83.5</v>
      </c>
      <c r="D16" s="18">
        <f>'[4]급수보급률 집계표'!M9</f>
        <v>2610</v>
      </c>
      <c r="E16" s="18">
        <f>'[1]상위 계획검토'!$E$12</f>
        <v>257</v>
      </c>
      <c r="F16" s="18">
        <f t="shared" si="5"/>
        <v>671</v>
      </c>
      <c r="G16" s="17">
        <f>[2]상위비교!$E$12</f>
        <v>85</v>
      </c>
      <c r="H16" s="18">
        <f t="shared" si="6"/>
        <v>302</v>
      </c>
      <c r="I16" s="18">
        <f t="shared" si="0"/>
        <v>788</v>
      </c>
      <c r="J16" s="19">
        <f>[3]상위계획검토!$D$19</f>
        <v>1.35</v>
      </c>
      <c r="K16" s="18">
        <f t="shared" si="1"/>
        <v>408</v>
      </c>
      <c r="L16" s="18">
        <f t="shared" si="2"/>
        <v>1065</v>
      </c>
      <c r="M16" s="19">
        <f>[3]상위계획검토!$E$19</f>
        <v>1.5</v>
      </c>
      <c r="N16" s="18">
        <f t="shared" si="3"/>
        <v>1598</v>
      </c>
      <c r="O16" s="18"/>
      <c r="P16" s="6"/>
    </row>
    <row r="17" spans="1:25" ht="18.600000000000001" customHeight="1">
      <c r="A17" s="31" t="s">
        <v>38</v>
      </c>
      <c r="B17" s="18">
        <f>'[4]급수보급률 집계표'!C10</f>
        <v>2605</v>
      </c>
      <c r="C17" s="17">
        <f t="shared" si="4"/>
        <v>84</v>
      </c>
      <c r="D17" s="18">
        <f>'[4]급수보급률 집계표'!M10</f>
        <v>2187</v>
      </c>
      <c r="E17" s="18">
        <f>'[1]상위 계획검토'!$E$12</f>
        <v>257</v>
      </c>
      <c r="F17" s="18">
        <f t="shared" si="5"/>
        <v>562</v>
      </c>
      <c r="G17" s="17">
        <f>[2]상위비교!$E$12</f>
        <v>85</v>
      </c>
      <c r="H17" s="18">
        <f t="shared" si="6"/>
        <v>302</v>
      </c>
      <c r="I17" s="18">
        <f t="shared" si="0"/>
        <v>660</v>
      </c>
      <c r="J17" s="19">
        <f>[3]상위계획검토!$D$19</f>
        <v>1.35</v>
      </c>
      <c r="K17" s="18">
        <f t="shared" si="1"/>
        <v>408</v>
      </c>
      <c r="L17" s="18">
        <f t="shared" si="2"/>
        <v>892</v>
      </c>
      <c r="M17" s="19">
        <f>[3]상위계획검토!$E$19</f>
        <v>1.5</v>
      </c>
      <c r="N17" s="18">
        <f t="shared" si="3"/>
        <v>1338</v>
      </c>
      <c r="O17" s="18"/>
      <c r="P17" s="6"/>
    </row>
    <row r="18" spans="1:25" ht="18.600000000000001" customHeight="1">
      <c r="A18" s="31" t="s">
        <v>39</v>
      </c>
      <c r="B18" s="18">
        <f>'[4]급수보급률 집계표'!C11</f>
        <v>2277</v>
      </c>
      <c r="C18" s="17">
        <f t="shared" si="4"/>
        <v>82.2</v>
      </c>
      <c r="D18" s="18">
        <f>'[4]급수보급률 집계표'!M11</f>
        <v>1872</v>
      </c>
      <c r="E18" s="18">
        <f>'[1]상위 계획검토'!$E$12</f>
        <v>257</v>
      </c>
      <c r="F18" s="18">
        <f t="shared" si="5"/>
        <v>481</v>
      </c>
      <c r="G18" s="17">
        <f>[2]상위비교!$E$12</f>
        <v>85</v>
      </c>
      <c r="H18" s="18">
        <f t="shared" si="6"/>
        <v>302</v>
      </c>
      <c r="I18" s="18">
        <f t="shared" si="0"/>
        <v>565</v>
      </c>
      <c r="J18" s="19">
        <f>[3]상위계획검토!$D$19</f>
        <v>1.35</v>
      </c>
      <c r="K18" s="18">
        <f t="shared" si="1"/>
        <v>408</v>
      </c>
      <c r="L18" s="18">
        <f t="shared" si="2"/>
        <v>764</v>
      </c>
      <c r="M18" s="19">
        <f>[3]상위계획검토!$E$19</f>
        <v>1.5</v>
      </c>
      <c r="N18" s="18">
        <f t="shared" si="3"/>
        <v>1146</v>
      </c>
      <c r="O18" s="18"/>
      <c r="P18" s="12"/>
    </row>
    <row r="19" spans="1:25" ht="18.600000000000001" customHeight="1">
      <c r="A19" s="31" t="s">
        <v>40</v>
      </c>
      <c r="B19" s="18">
        <f>'[4]급수보급률 집계표'!C12</f>
        <v>3384</v>
      </c>
      <c r="C19" s="17">
        <f t="shared" si="4"/>
        <v>81.099999999999994</v>
      </c>
      <c r="D19" s="18">
        <f>'[4]급수보급률 집계표'!M12</f>
        <v>2746</v>
      </c>
      <c r="E19" s="18">
        <f>'[1]상위 계획검토'!$E$12</f>
        <v>257</v>
      </c>
      <c r="F19" s="18">
        <f t="shared" si="5"/>
        <v>706</v>
      </c>
      <c r="G19" s="17">
        <f>[2]상위비교!$E$12</f>
        <v>85</v>
      </c>
      <c r="H19" s="18">
        <f t="shared" si="6"/>
        <v>302</v>
      </c>
      <c r="I19" s="18">
        <f t="shared" si="0"/>
        <v>829</v>
      </c>
      <c r="J19" s="19">
        <f>[3]상위계획검토!$D$19</f>
        <v>1.35</v>
      </c>
      <c r="K19" s="18">
        <f t="shared" si="1"/>
        <v>408</v>
      </c>
      <c r="L19" s="18">
        <f t="shared" si="2"/>
        <v>1120</v>
      </c>
      <c r="M19" s="19">
        <f>[3]상위계획검토!$E$19</f>
        <v>1.5</v>
      </c>
      <c r="N19" s="18">
        <f>ROUND(L19*M19,0)</f>
        <v>1680</v>
      </c>
      <c r="O19" s="18"/>
      <c r="P19" s="12"/>
    </row>
    <row r="20" spans="1:25" ht="18.600000000000001" customHeight="1">
      <c r="A20" s="31" t="s">
        <v>41</v>
      </c>
      <c r="B20" s="18">
        <f>'[4]급수보급률 집계표'!C13</f>
        <v>3762</v>
      </c>
      <c r="C20" s="17">
        <f t="shared" si="4"/>
        <v>61.2</v>
      </c>
      <c r="D20" s="18">
        <f>'[4]급수보급률 집계표'!M13</f>
        <v>2301</v>
      </c>
      <c r="E20" s="18">
        <f>'[1]상위 계획검토'!$E$12</f>
        <v>257</v>
      </c>
      <c r="F20" s="18">
        <f t="shared" si="5"/>
        <v>591</v>
      </c>
      <c r="G20" s="17">
        <f>[2]상위비교!$E$12</f>
        <v>85</v>
      </c>
      <c r="H20" s="18">
        <f t="shared" si="6"/>
        <v>302</v>
      </c>
      <c r="I20" s="18">
        <f t="shared" si="0"/>
        <v>695</v>
      </c>
      <c r="J20" s="19">
        <f>[3]상위계획검토!$D$19</f>
        <v>1.35</v>
      </c>
      <c r="K20" s="18">
        <f t="shared" si="1"/>
        <v>408</v>
      </c>
      <c r="L20" s="18">
        <f>ROUND(D20*(K20/1000),0)</f>
        <v>939</v>
      </c>
      <c r="M20" s="19">
        <f>[3]상위계획검토!$E$19</f>
        <v>1.5</v>
      </c>
      <c r="N20" s="18">
        <f>ROUND(L20*M20,0)</f>
        <v>1409</v>
      </c>
      <c r="O20" s="18"/>
      <c r="P20" s="12"/>
    </row>
    <row r="21" spans="1:25" ht="18.600000000000001" customHeight="1">
      <c r="A21" s="31" t="s">
        <v>42</v>
      </c>
      <c r="B21" s="18">
        <f>'[4]급수보급률 집계표'!C14</f>
        <v>4001</v>
      </c>
      <c r="C21" s="17">
        <f t="shared" si="4"/>
        <v>82.6</v>
      </c>
      <c r="D21" s="18">
        <f>'[4]급수보급률 집계표'!M14</f>
        <v>3303</v>
      </c>
      <c r="E21" s="18">
        <f>'[1]상위 계획검토'!$E$12</f>
        <v>257</v>
      </c>
      <c r="F21" s="166">
        <f>ROUND(D21*(E21/1000),0)-1</f>
        <v>848</v>
      </c>
      <c r="G21" s="17">
        <f>[2]상위비교!$E$12</f>
        <v>85</v>
      </c>
      <c r="H21" s="18">
        <f t="shared" si="6"/>
        <v>302</v>
      </c>
      <c r="I21" s="166">
        <f>ROUND(D21*H21/1000,0)+1</f>
        <v>999</v>
      </c>
      <c r="J21" s="19">
        <f>[3]상위계획검토!$D$19</f>
        <v>1.35</v>
      </c>
      <c r="K21" s="18">
        <f t="shared" si="1"/>
        <v>408</v>
      </c>
      <c r="L21" s="166">
        <f>ROUND(D21*(K21/1000),0)-1</f>
        <v>1347</v>
      </c>
      <c r="M21" s="19">
        <f>[3]상위계획검토!$E$19</f>
        <v>1.5</v>
      </c>
      <c r="N21" s="166">
        <f>ROUND(L21*M21,0)-2</f>
        <v>2019</v>
      </c>
      <c r="O21" s="167"/>
      <c r="P21" s="12"/>
      <c r="Q21" s="39" t="s">
        <v>52</v>
      </c>
      <c r="R21" s="39" t="s">
        <v>30</v>
      </c>
      <c r="S21" s="39" t="s">
        <v>53</v>
      </c>
      <c r="T21" s="39" t="s">
        <v>54</v>
      </c>
      <c r="U21" s="39" t="s">
        <v>55</v>
      </c>
    </row>
    <row r="22" spans="1:25" ht="18.600000000000001" customHeight="1">
      <c r="A22" s="31" t="s">
        <v>3</v>
      </c>
      <c r="B22" s="24">
        <f>SUM(B11:B21)</f>
        <v>79900</v>
      </c>
      <c r="C22" s="17">
        <f t="shared" si="4"/>
        <v>89.6</v>
      </c>
      <c r="D22" s="18">
        <f>SUM(D11:D21)</f>
        <v>71565</v>
      </c>
      <c r="E22" s="18">
        <f>AVERAGE(E11:E21)</f>
        <v>257</v>
      </c>
      <c r="F22" s="18">
        <f>SUM(F11:F21)</f>
        <v>18392</v>
      </c>
      <c r="G22" s="17">
        <f>AVERAGE(G11:G21)</f>
        <v>85</v>
      </c>
      <c r="H22" s="18">
        <f>AVERAGE(H11:H21)</f>
        <v>302</v>
      </c>
      <c r="I22" s="18">
        <f>SUM(I11:I21)</f>
        <v>21613</v>
      </c>
      <c r="J22" s="19">
        <f>AVERAGE(J11:J21)</f>
        <v>1.3499999999999999</v>
      </c>
      <c r="K22" s="18">
        <f>AVERAGE(K11:K21)</f>
        <v>408</v>
      </c>
      <c r="L22" s="18">
        <f>SUM(L11:L21)</f>
        <v>29199</v>
      </c>
      <c r="M22" s="19">
        <f>AVERAGE(M11:M21)</f>
        <v>1.5</v>
      </c>
      <c r="N22" s="18">
        <f>SUM(N11:N21)</f>
        <v>43799</v>
      </c>
      <c r="O22" s="167"/>
      <c r="P22" s="12"/>
      <c r="Q22" s="40">
        <f>D3</f>
        <v>71565</v>
      </c>
      <c r="R22" s="41">
        <f>F3</f>
        <v>18392</v>
      </c>
      <c r="S22" s="39">
        <f>I3</f>
        <v>21613</v>
      </c>
      <c r="T22" s="39">
        <f>L3</f>
        <v>29199</v>
      </c>
      <c r="U22" s="39">
        <f>N3</f>
        <v>43799</v>
      </c>
      <c r="W22" s="32"/>
      <c r="X22" s="32"/>
      <c r="Y22" s="32"/>
    </row>
    <row r="23" spans="1:25" s="16" customFormat="1" ht="18.600000000000001" customHeight="1">
      <c r="A23" s="217" t="s">
        <v>160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15"/>
      <c r="Q23" s="35" t="b">
        <f>D22=Q22</f>
        <v>1</v>
      </c>
      <c r="R23" s="35" t="b">
        <f>F22=R22</f>
        <v>1</v>
      </c>
      <c r="S23" s="35" t="b">
        <f>I22=S22</f>
        <v>1</v>
      </c>
      <c r="T23" s="35" t="b">
        <f>L22=T22</f>
        <v>1</v>
      </c>
      <c r="U23" s="35" t="b">
        <f>N22=U22</f>
        <v>1</v>
      </c>
      <c r="V23" s="35"/>
      <c r="W23" s="33"/>
      <c r="X23" s="33"/>
      <c r="Y23" s="33"/>
    </row>
    <row r="24" spans="1:25" s="27" customFormat="1" ht="18.600000000000001" customHeight="1">
      <c r="A24" s="101" t="s">
        <v>17</v>
      </c>
      <c r="B24" s="101" t="s">
        <v>18</v>
      </c>
      <c r="C24" s="25" t="s">
        <v>19</v>
      </c>
      <c r="D24" s="25" t="s">
        <v>20</v>
      </c>
      <c r="E24" s="25" t="s">
        <v>21</v>
      </c>
      <c r="F24" s="25" t="s">
        <v>30</v>
      </c>
      <c r="G24" s="25" t="s">
        <v>22</v>
      </c>
      <c r="H24" s="25" t="s">
        <v>23</v>
      </c>
      <c r="I24" s="25" t="s">
        <v>24</v>
      </c>
      <c r="J24" s="25" t="s">
        <v>25</v>
      </c>
      <c r="K24" s="25" t="s">
        <v>26</v>
      </c>
      <c r="L24" s="25" t="s">
        <v>27</v>
      </c>
      <c r="M24" s="25" t="s">
        <v>48</v>
      </c>
      <c r="N24" s="25" t="s">
        <v>49</v>
      </c>
      <c r="O24" s="25" t="s">
        <v>28</v>
      </c>
      <c r="P24" s="28"/>
      <c r="Q24" s="36"/>
      <c r="R24" s="36"/>
      <c r="S24" s="36"/>
      <c r="T24" s="36"/>
      <c r="U24" s="36"/>
      <c r="V24" s="36"/>
      <c r="W24" s="34"/>
      <c r="X24" s="34"/>
      <c r="Y24" s="34"/>
    </row>
    <row r="25" spans="1:25" ht="18.600000000000001" customHeight="1">
      <c r="A25" s="31" t="s">
        <v>43</v>
      </c>
      <c r="B25" s="18">
        <f>'[4]급수보급률 집계표'!D4</f>
        <v>36987</v>
      </c>
      <c r="C25" s="17">
        <f>ROUND(D25*100/B25,1)</f>
        <v>97.8</v>
      </c>
      <c r="D25" s="18">
        <f>'[4]급수보급률 집계표'!N4</f>
        <v>36168</v>
      </c>
      <c r="E25" s="18">
        <f>'[1]상위 계획검토'!$E$12</f>
        <v>257</v>
      </c>
      <c r="F25" s="18">
        <f t="shared" ref="F25:F34" si="7">ROUND(D25*(E25/1000),0)</f>
        <v>9295</v>
      </c>
      <c r="G25" s="17">
        <f>[2]상위비교!$E$12</f>
        <v>85</v>
      </c>
      <c r="H25" s="18">
        <f>ROUND(E25/(G25/100),0)</f>
        <v>302</v>
      </c>
      <c r="I25" s="18">
        <f t="shared" ref="I25:I34" si="8">ROUND(D25*H25/1000,0)</f>
        <v>10923</v>
      </c>
      <c r="J25" s="19">
        <f>[3]상위계획검토!$D$19</f>
        <v>1.35</v>
      </c>
      <c r="K25" s="18">
        <f t="shared" ref="K25:K35" si="9">ROUND(H25*J25,0)</f>
        <v>408</v>
      </c>
      <c r="L25" s="18">
        <f t="shared" ref="L25:L33" si="10">ROUND(D25*(K25/1000),0)</f>
        <v>14757</v>
      </c>
      <c r="M25" s="19">
        <f>[3]상위계획검토!$E$19</f>
        <v>1.5</v>
      </c>
      <c r="N25" s="18">
        <f t="shared" ref="N25:N34" si="11">ROUND(L25*M25,0)</f>
        <v>22136</v>
      </c>
      <c r="O25" s="18"/>
      <c r="P25" s="3"/>
      <c r="W25" s="32"/>
      <c r="X25" s="32"/>
      <c r="Y25" s="32"/>
    </row>
    <row r="26" spans="1:25" ht="18.600000000000001" customHeight="1">
      <c r="A26" s="31" t="s">
        <v>33</v>
      </c>
      <c r="B26" s="18">
        <f>'[4]급수보급률 집계표'!D5</f>
        <v>9272</v>
      </c>
      <c r="C26" s="17">
        <f t="shared" ref="C26:C36" si="12">ROUND(D26*100/B26,1)</f>
        <v>94.7</v>
      </c>
      <c r="D26" s="18">
        <f>'[4]급수보급률 집계표'!N5</f>
        <v>8784</v>
      </c>
      <c r="E26" s="18">
        <f>'[1]상위 계획검토'!$E$12</f>
        <v>257</v>
      </c>
      <c r="F26" s="18">
        <f t="shared" si="7"/>
        <v>2257</v>
      </c>
      <c r="G26" s="17">
        <f>[2]상위비교!$E$12</f>
        <v>85</v>
      </c>
      <c r="H26" s="18">
        <f t="shared" ref="H26:H35" si="13">ROUND(E26/(G26/100),0)</f>
        <v>302</v>
      </c>
      <c r="I26" s="18">
        <f t="shared" si="8"/>
        <v>2653</v>
      </c>
      <c r="J26" s="19">
        <f>[3]상위계획검토!$D$19</f>
        <v>1.35</v>
      </c>
      <c r="K26" s="18">
        <f t="shared" si="9"/>
        <v>408</v>
      </c>
      <c r="L26" s="18">
        <f t="shared" si="10"/>
        <v>3584</v>
      </c>
      <c r="M26" s="19">
        <f>[3]상위계획검토!$E$19</f>
        <v>1.5</v>
      </c>
      <c r="N26" s="18">
        <f t="shared" si="11"/>
        <v>5376</v>
      </c>
      <c r="O26" s="18"/>
      <c r="P26" s="5"/>
      <c r="W26" s="32"/>
      <c r="X26" s="32"/>
      <c r="Y26" s="32"/>
    </row>
    <row r="27" spans="1:25" ht="18.600000000000001" customHeight="1">
      <c r="A27" s="31" t="s">
        <v>34</v>
      </c>
      <c r="B27" s="18">
        <f>'[4]급수보급률 집계표'!D6</f>
        <v>3799</v>
      </c>
      <c r="C27" s="17">
        <f t="shared" si="12"/>
        <v>85.1</v>
      </c>
      <c r="D27" s="18">
        <f>'[4]급수보급률 집계표'!N6</f>
        <v>3233</v>
      </c>
      <c r="E27" s="18">
        <f>'[1]상위 계획검토'!$E$12</f>
        <v>257</v>
      </c>
      <c r="F27" s="18">
        <f t="shared" si="7"/>
        <v>831</v>
      </c>
      <c r="G27" s="17">
        <f>[2]상위비교!$E$12</f>
        <v>85</v>
      </c>
      <c r="H27" s="18">
        <f t="shared" si="13"/>
        <v>302</v>
      </c>
      <c r="I27" s="18">
        <f t="shared" si="8"/>
        <v>976</v>
      </c>
      <c r="J27" s="19">
        <f>[3]상위계획검토!$D$19</f>
        <v>1.35</v>
      </c>
      <c r="K27" s="18">
        <f t="shared" si="9"/>
        <v>408</v>
      </c>
      <c r="L27" s="18">
        <f t="shared" si="10"/>
        <v>1319</v>
      </c>
      <c r="M27" s="19">
        <f>[3]상위계획검토!$E$19</f>
        <v>1.5</v>
      </c>
      <c r="N27" s="18">
        <f t="shared" si="11"/>
        <v>1979</v>
      </c>
      <c r="O27" s="18"/>
      <c r="P27" s="5"/>
      <c r="W27" s="32"/>
      <c r="X27" s="32"/>
      <c r="Y27" s="32"/>
    </row>
    <row r="28" spans="1:25" ht="18.600000000000001" customHeight="1">
      <c r="A28" s="31" t="s">
        <v>35</v>
      </c>
      <c r="B28" s="18">
        <f>'[4]급수보급률 집계표'!D7</f>
        <v>3353</v>
      </c>
      <c r="C28" s="17">
        <f t="shared" si="12"/>
        <v>85</v>
      </c>
      <c r="D28" s="18">
        <f>'[4]급수보급률 집계표'!N7</f>
        <v>2849</v>
      </c>
      <c r="E28" s="18">
        <f>'[1]상위 계획검토'!$E$12</f>
        <v>257</v>
      </c>
      <c r="F28" s="18">
        <f t="shared" si="7"/>
        <v>732</v>
      </c>
      <c r="G28" s="17">
        <f>[2]상위비교!$E$12</f>
        <v>85</v>
      </c>
      <c r="H28" s="18">
        <f t="shared" si="13"/>
        <v>302</v>
      </c>
      <c r="I28" s="18">
        <f t="shared" si="8"/>
        <v>860</v>
      </c>
      <c r="J28" s="19">
        <f>[3]상위계획검토!$D$19</f>
        <v>1.35</v>
      </c>
      <c r="K28" s="18">
        <f t="shared" si="9"/>
        <v>408</v>
      </c>
      <c r="L28" s="18">
        <f t="shared" si="10"/>
        <v>1162</v>
      </c>
      <c r="M28" s="19">
        <f>[3]상위계획검토!$E$19</f>
        <v>1.5</v>
      </c>
      <c r="N28" s="18">
        <f>ROUND(L28*M28,0)</f>
        <v>1743</v>
      </c>
      <c r="O28" s="18"/>
      <c r="P28" s="11"/>
      <c r="W28" s="32"/>
      <c r="X28" s="32"/>
      <c r="Y28" s="32"/>
    </row>
    <row r="29" spans="1:25" ht="18.600000000000001" customHeight="1">
      <c r="A29" s="31" t="s">
        <v>36</v>
      </c>
      <c r="B29" s="18">
        <f>'[4]급수보급률 집계표'!D8</f>
        <v>3141</v>
      </c>
      <c r="C29" s="17">
        <f t="shared" si="12"/>
        <v>82.3</v>
      </c>
      <c r="D29" s="18">
        <f>'[4]급수보급률 집계표'!N8</f>
        <v>2586</v>
      </c>
      <c r="E29" s="18">
        <f>'[1]상위 계획검토'!$E$12</f>
        <v>257</v>
      </c>
      <c r="F29" s="18">
        <f t="shared" si="7"/>
        <v>665</v>
      </c>
      <c r="G29" s="17">
        <f>[2]상위비교!$E$12</f>
        <v>85</v>
      </c>
      <c r="H29" s="18">
        <f t="shared" si="13"/>
        <v>302</v>
      </c>
      <c r="I29" s="18">
        <f t="shared" si="8"/>
        <v>781</v>
      </c>
      <c r="J29" s="19">
        <f>[3]상위계획검토!$D$19</f>
        <v>1.35</v>
      </c>
      <c r="K29" s="18">
        <f t="shared" si="9"/>
        <v>408</v>
      </c>
      <c r="L29" s="18">
        <f t="shared" si="10"/>
        <v>1055</v>
      </c>
      <c r="M29" s="19">
        <f>[3]상위계획검토!$E$19</f>
        <v>1.5</v>
      </c>
      <c r="N29" s="18">
        <f>ROUND(L29*M29,0)</f>
        <v>1583</v>
      </c>
      <c r="O29" s="18"/>
      <c r="P29" s="6"/>
      <c r="W29" s="32"/>
      <c r="X29" s="32"/>
      <c r="Y29" s="32"/>
    </row>
    <row r="30" spans="1:25" ht="18.600000000000001" customHeight="1">
      <c r="A30" s="31" t="s">
        <v>37</v>
      </c>
      <c r="B30" s="18">
        <f>'[4]급수보급률 집계표'!D9</f>
        <v>2945</v>
      </c>
      <c r="C30" s="17">
        <f t="shared" si="12"/>
        <v>83.7</v>
      </c>
      <c r="D30" s="18">
        <f>'[4]급수보급률 집계표'!N9</f>
        <v>2465</v>
      </c>
      <c r="E30" s="18">
        <f>'[1]상위 계획검토'!$E$12</f>
        <v>257</v>
      </c>
      <c r="F30" s="18">
        <f t="shared" si="7"/>
        <v>634</v>
      </c>
      <c r="G30" s="17">
        <f>[2]상위비교!$E$12</f>
        <v>85</v>
      </c>
      <c r="H30" s="18">
        <f t="shared" si="13"/>
        <v>302</v>
      </c>
      <c r="I30" s="18">
        <f t="shared" si="8"/>
        <v>744</v>
      </c>
      <c r="J30" s="19">
        <f>[3]상위계획검토!$D$19</f>
        <v>1.35</v>
      </c>
      <c r="K30" s="18">
        <f t="shared" si="9"/>
        <v>408</v>
      </c>
      <c r="L30" s="18">
        <f t="shared" si="10"/>
        <v>1006</v>
      </c>
      <c r="M30" s="19">
        <f>[3]상위계획검토!$E$19</f>
        <v>1.5</v>
      </c>
      <c r="N30" s="18">
        <f t="shared" si="11"/>
        <v>1509</v>
      </c>
      <c r="O30" s="18"/>
      <c r="P30" s="6"/>
      <c r="W30" s="32"/>
      <c r="X30" s="32"/>
      <c r="Y30" s="32"/>
    </row>
    <row r="31" spans="1:25" ht="18.600000000000001" customHeight="1">
      <c r="A31" s="31" t="s">
        <v>38</v>
      </c>
      <c r="B31" s="18">
        <f>'[4]급수보급률 집계표'!D10</f>
        <v>2455</v>
      </c>
      <c r="C31" s="17">
        <f t="shared" si="12"/>
        <v>84</v>
      </c>
      <c r="D31" s="18">
        <f>'[4]급수보급률 집계표'!N10</f>
        <v>2061</v>
      </c>
      <c r="E31" s="18">
        <f>'[1]상위 계획검토'!$E$12</f>
        <v>257</v>
      </c>
      <c r="F31" s="18">
        <f t="shared" si="7"/>
        <v>530</v>
      </c>
      <c r="G31" s="17">
        <f>[2]상위비교!$E$12</f>
        <v>85</v>
      </c>
      <c r="H31" s="18">
        <f t="shared" si="13"/>
        <v>302</v>
      </c>
      <c r="I31" s="18">
        <f t="shared" si="8"/>
        <v>622</v>
      </c>
      <c r="J31" s="19">
        <f>[3]상위계획검토!$D$19</f>
        <v>1.35</v>
      </c>
      <c r="K31" s="18">
        <f t="shared" si="9"/>
        <v>408</v>
      </c>
      <c r="L31" s="18">
        <f t="shared" si="10"/>
        <v>841</v>
      </c>
      <c r="M31" s="19">
        <f>[3]상위계획검토!$E$19</f>
        <v>1.5</v>
      </c>
      <c r="N31" s="18">
        <f t="shared" si="11"/>
        <v>1262</v>
      </c>
      <c r="O31" s="18"/>
      <c r="P31" s="6"/>
      <c r="W31" s="32"/>
      <c r="X31" s="32"/>
      <c r="Y31" s="32"/>
    </row>
    <row r="32" spans="1:25" ht="18.600000000000001" customHeight="1">
      <c r="A32" s="31" t="s">
        <v>39</v>
      </c>
      <c r="B32" s="18">
        <f>'[4]급수보급률 집계표'!D11</f>
        <v>2145</v>
      </c>
      <c r="C32" s="17">
        <f t="shared" si="12"/>
        <v>85.8</v>
      </c>
      <c r="D32" s="18">
        <f>'[4]급수보급률 집계표'!N11</f>
        <v>1840</v>
      </c>
      <c r="E32" s="18">
        <f>'[1]상위 계획검토'!$E$12</f>
        <v>257</v>
      </c>
      <c r="F32" s="18">
        <f t="shared" si="7"/>
        <v>473</v>
      </c>
      <c r="G32" s="17">
        <f>[2]상위비교!$E$12</f>
        <v>85</v>
      </c>
      <c r="H32" s="18">
        <f t="shared" si="13"/>
        <v>302</v>
      </c>
      <c r="I32" s="18">
        <f t="shared" si="8"/>
        <v>556</v>
      </c>
      <c r="J32" s="19">
        <f>[3]상위계획검토!$D$19</f>
        <v>1.35</v>
      </c>
      <c r="K32" s="18">
        <f t="shared" si="9"/>
        <v>408</v>
      </c>
      <c r="L32" s="18">
        <f t="shared" si="10"/>
        <v>751</v>
      </c>
      <c r="M32" s="19">
        <f>[3]상위계획검토!$E$19</f>
        <v>1.5</v>
      </c>
      <c r="N32" s="18">
        <f t="shared" si="11"/>
        <v>1127</v>
      </c>
      <c r="O32" s="18"/>
      <c r="P32" s="12"/>
      <c r="W32" s="32"/>
      <c r="X32" s="32"/>
      <c r="Y32" s="32"/>
    </row>
    <row r="33" spans="1:25" ht="18.600000000000001" customHeight="1">
      <c r="A33" s="31" t="s">
        <v>40</v>
      </c>
      <c r="B33" s="18">
        <f>'[4]급수보급률 집계표'!D12</f>
        <v>3188</v>
      </c>
      <c r="C33" s="17">
        <f t="shared" si="12"/>
        <v>86.7</v>
      </c>
      <c r="D33" s="18">
        <f>'[4]급수보급률 집계표'!N12</f>
        <v>2765</v>
      </c>
      <c r="E33" s="18">
        <f>'[1]상위 계획검토'!$E$12</f>
        <v>257</v>
      </c>
      <c r="F33" s="18">
        <f t="shared" si="7"/>
        <v>711</v>
      </c>
      <c r="G33" s="17">
        <f>[2]상위비교!$E$12</f>
        <v>85</v>
      </c>
      <c r="H33" s="18">
        <f t="shared" si="13"/>
        <v>302</v>
      </c>
      <c r="I33" s="18">
        <f t="shared" si="8"/>
        <v>835</v>
      </c>
      <c r="J33" s="19">
        <f>[3]상위계획검토!$D$19</f>
        <v>1.35</v>
      </c>
      <c r="K33" s="18">
        <f t="shared" si="9"/>
        <v>408</v>
      </c>
      <c r="L33" s="18">
        <f t="shared" si="10"/>
        <v>1128</v>
      </c>
      <c r="M33" s="19">
        <f>[3]상위계획검토!$E$19</f>
        <v>1.5</v>
      </c>
      <c r="N33" s="18">
        <f t="shared" si="11"/>
        <v>1692</v>
      </c>
      <c r="O33" s="18"/>
      <c r="P33" s="12"/>
      <c r="W33" s="32"/>
      <c r="X33" s="32"/>
      <c r="Y33" s="32"/>
    </row>
    <row r="34" spans="1:25" ht="18.600000000000001" customHeight="1">
      <c r="A34" s="31" t="s">
        <v>41</v>
      </c>
      <c r="B34" s="18">
        <f>'[4]급수보급률 집계표'!D13</f>
        <v>3545</v>
      </c>
      <c r="C34" s="17">
        <f t="shared" si="12"/>
        <v>77.5</v>
      </c>
      <c r="D34" s="18">
        <f>'[4]급수보급률 집계표'!N13</f>
        <v>2747</v>
      </c>
      <c r="E34" s="18">
        <f>'[1]상위 계획검토'!$E$12</f>
        <v>257</v>
      </c>
      <c r="F34" s="18">
        <f t="shared" si="7"/>
        <v>706</v>
      </c>
      <c r="G34" s="17">
        <f>[2]상위비교!$E$12</f>
        <v>85</v>
      </c>
      <c r="H34" s="18">
        <f t="shared" si="13"/>
        <v>302</v>
      </c>
      <c r="I34" s="18">
        <f t="shared" si="8"/>
        <v>830</v>
      </c>
      <c r="J34" s="19">
        <f>[3]상위계획검토!$D$19</f>
        <v>1.35</v>
      </c>
      <c r="K34" s="18">
        <f t="shared" si="9"/>
        <v>408</v>
      </c>
      <c r="L34" s="18">
        <f>ROUND(D34*(K34/1000),0)+1</f>
        <v>1122</v>
      </c>
      <c r="M34" s="19">
        <f>[3]상위계획검토!$E$19</f>
        <v>1.5</v>
      </c>
      <c r="N34" s="18">
        <f t="shared" si="11"/>
        <v>1683</v>
      </c>
      <c r="O34" s="18"/>
      <c r="P34" s="12"/>
      <c r="W34" s="32"/>
      <c r="X34" s="32"/>
      <c r="Y34" s="32"/>
    </row>
    <row r="35" spans="1:25" ht="18.600000000000001" customHeight="1">
      <c r="A35" s="31" t="s">
        <v>42</v>
      </c>
      <c r="B35" s="18">
        <f>'[4]급수보급률 집계표'!D14</f>
        <v>3770</v>
      </c>
      <c r="C35" s="17">
        <f t="shared" si="12"/>
        <v>82.5</v>
      </c>
      <c r="D35" s="18">
        <f>'[4]급수보급률 집계표'!N14</f>
        <v>3112</v>
      </c>
      <c r="E35" s="18">
        <f>'[1]상위 계획검토'!$E$12</f>
        <v>257</v>
      </c>
      <c r="F35" s="166">
        <f>ROUND(D35*(E35/1000),0)-1</f>
        <v>799</v>
      </c>
      <c r="G35" s="17">
        <f>[2]상위비교!$E$12</f>
        <v>85</v>
      </c>
      <c r="H35" s="18">
        <f t="shared" si="13"/>
        <v>302</v>
      </c>
      <c r="I35" s="166">
        <f>ROUND(D35*H35/1000,0)</f>
        <v>940</v>
      </c>
      <c r="J35" s="19">
        <f>[3]상위계획검토!$D$19</f>
        <v>1.35</v>
      </c>
      <c r="K35" s="18">
        <f t="shared" si="9"/>
        <v>408</v>
      </c>
      <c r="L35" s="166">
        <f>ROUND(D35*(K35/1000),0)-2</f>
        <v>1268</v>
      </c>
      <c r="M35" s="19">
        <f>[3]상위계획검토!$E$19</f>
        <v>1.5</v>
      </c>
      <c r="N35" s="166">
        <f>ROUND(L35*M35,0)-2</f>
        <v>1900</v>
      </c>
      <c r="O35" s="167"/>
      <c r="P35" s="12"/>
      <c r="Q35" s="39" t="s">
        <v>52</v>
      </c>
      <c r="R35" s="39" t="s">
        <v>30</v>
      </c>
      <c r="S35" s="39" t="s">
        <v>53</v>
      </c>
      <c r="T35" s="39" t="s">
        <v>54</v>
      </c>
      <c r="U35" s="39" t="s">
        <v>55</v>
      </c>
      <c r="W35" s="32"/>
      <c r="X35" s="32"/>
      <c r="Y35" s="32"/>
    </row>
    <row r="36" spans="1:25" ht="18.600000000000001" customHeight="1">
      <c r="A36" s="31" t="s">
        <v>3</v>
      </c>
      <c r="B36" s="24">
        <f>SUM(B25:B35)</f>
        <v>74600</v>
      </c>
      <c r="C36" s="17">
        <f t="shared" si="12"/>
        <v>92</v>
      </c>
      <c r="D36" s="18">
        <f t="shared" ref="D36:L36" si="14">SUM(D25:D35)</f>
        <v>68610</v>
      </c>
      <c r="E36" s="18">
        <f>AVERAGE(E25:E35)</f>
        <v>257</v>
      </c>
      <c r="F36" s="18">
        <f t="shared" si="14"/>
        <v>17633</v>
      </c>
      <c r="G36" s="17">
        <f>AVERAGE(G25:G35)</f>
        <v>85</v>
      </c>
      <c r="H36" s="18">
        <f>AVERAGE(H25:H35)</f>
        <v>302</v>
      </c>
      <c r="I36" s="18">
        <f t="shared" si="14"/>
        <v>20720</v>
      </c>
      <c r="J36" s="19">
        <f>AVERAGE(J25:J35)</f>
        <v>1.3499999999999999</v>
      </c>
      <c r="K36" s="18">
        <f>AVERAGE(K25:K35)</f>
        <v>408</v>
      </c>
      <c r="L36" s="18">
        <f t="shared" si="14"/>
        <v>27993</v>
      </c>
      <c r="M36" s="19">
        <f>AVERAGE(M25:M35)</f>
        <v>1.5</v>
      </c>
      <c r="N36" s="18">
        <f>SUM(N25:N35)</f>
        <v>41990</v>
      </c>
      <c r="O36" s="167"/>
      <c r="P36" s="12"/>
      <c r="Q36" s="40">
        <f>D4</f>
        <v>68610</v>
      </c>
      <c r="R36" s="41">
        <f>F4</f>
        <v>17633</v>
      </c>
      <c r="S36" s="39">
        <f>I4</f>
        <v>20720</v>
      </c>
      <c r="T36" s="39">
        <f>L4</f>
        <v>27993</v>
      </c>
      <c r="U36" s="39">
        <f>N4</f>
        <v>41990</v>
      </c>
      <c r="W36" s="32"/>
      <c r="X36" s="32"/>
      <c r="Y36" s="32"/>
    </row>
    <row r="37" spans="1:25" s="16" customFormat="1" ht="18.600000000000001" customHeight="1">
      <c r="A37" s="217" t="s">
        <v>162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15"/>
      <c r="Q37" s="35" t="b">
        <f>D36=Q36</f>
        <v>1</v>
      </c>
      <c r="R37" s="35" t="b">
        <f>F36=R36</f>
        <v>1</v>
      </c>
      <c r="S37" s="35" t="b">
        <f>I36=S36</f>
        <v>1</v>
      </c>
      <c r="T37" s="35" t="b">
        <f>L36=T36</f>
        <v>1</v>
      </c>
      <c r="U37" s="35" t="b">
        <f>N36=U36</f>
        <v>1</v>
      </c>
      <c r="V37" s="35"/>
      <c r="W37" s="33"/>
      <c r="X37" s="33"/>
      <c r="Y37" s="33"/>
    </row>
    <row r="38" spans="1:25" s="27" customFormat="1" ht="18.600000000000001" customHeight="1">
      <c r="A38" s="101" t="s">
        <v>17</v>
      </c>
      <c r="B38" s="101" t="s">
        <v>18</v>
      </c>
      <c r="C38" s="25" t="s">
        <v>19</v>
      </c>
      <c r="D38" s="25" t="s">
        <v>20</v>
      </c>
      <c r="E38" s="25" t="s">
        <v>21</v>
      </c>
      <c r="F38" s="25" t="s">
        <v>30</v>
      </c>
      <c r="G38" s="25" t="s">
        <v>22</v>
      </c>
      <c r="H38" s="25" t="s">
        <v>23</v>
      </c>
      <c r="I38" s="25" t="s">
        <v>24</v>
      </c>
      <c r="J38" s="25" t="s">
        <v>25</v>
      </c>
      <c r="K38" s="25" t="s">
        <v>26</v>
      </c>
      <c r="L38" s="25" t="s">
        <v>27</v>
      </c>
      <c r="M38" s="25" t="s">
        <v>48</v>
      </c>
      <c r="N38" s="25" t="s">
        <v>49</v>
      </c>
      <c r="O38" s="25" t="s">
        <v>28</v>
      </c>
      <c r="P38" s="28"/>
      <c r="Q38" s="36"/>
      <c r="R38" s="36"/>
      <c r="S38" s="36"/>
      <c r="T38" s="36"/>
      <c r="U38" s="36"/>
      <c r="V38" s="36"/>
      <c r="W38" s="34"/>
      <c r="X38" s="34"/>
      <c r="Y38" s="34"/>
    </row>
    <row r="39" spans="1:25" ht="18.600000000000001" customHeight="1">
      <c r="A39" s="31" t="s">
        <v>43</v>
      </c>
      <c r="B39" s="18">
        <f>'[4]급수보급률 집계표'!E4</f>
        <v>38112</v>
      </c>
      <c r="C39" s="17">
        <f t="shared" ref="C39:C50" si="15">ROUND(D39*100/B39,1)</f>
        <v>97.8</v>
      </c>
      <c r="D39" s="18">
        <f>'[4]급수보급률 집계표'!O4</f>
        <v>37268</v>
      </c>
      <c r="E39" s="18">
        <f>'[1]상위 계획검토'!$E$12</f>
        <v>257</v>
      </c>
      <c r="F39" s="18">
        <f t="shared" ref="F39:F48" si="16">ROUND(D39*(E39/1000),0)</f>
        <v>9578</v>
      </c>
      <c r="G39" s="17">
        <f>[2]상위비교!$E$12</f>
        <v>85</v>
      </c>
      <c r="H39" s="18">
        <f>ROUND(E39/(G39/100),0)</f>
        <v>302</v>
      </c>
      <c r="I39" s="18">
        <f t="shared" ref="I39:I48" si="17">ROUND(D39*H39/1000,0)</f>
        <v>11255</v>
      </c>
      <c r="J39" s="19">
        <f>[3]상위계획검토!$D$19</f>
        <v>1.35</v>
      </c>
      <c r="K39" s="18">
        <f t="shared" ref="K39:K49" si="18">ROUND(H39*J39,0)</f>
        <v>408</v>
      </c>
      <c r="L39" s="18">
        <f t="shared" ref="L39:L46" si="19">ROUND(D39*(K39/1000),0)</f>
        <v>15205</v>
      </c>
      <c r="M39" s="19">
        <f>[3]상위계획검토!$E$19</f>
        <v>1.5</v>
      </c>
      <c r="N39" s="18">
        <f>ROUND(L39*M39,0)</f>
        <v>22808</v>
      </c>
      <c r="O39" s="18"/>
      <c r="P39" s="3"/>
      <c r="W39" s="32"/>
      <c r="X39" s="32"/>
      <c r="Y39" s="32"/>
    </row>
    <row r="40" spans="1:25" ht="18.600000000000001" customHeight="1">
      <c r="A40" s="31" t="s">
        <v>33</v>
      </c>
      <c r="B40" s="18">
        <f>'[4]급수보급률 집계표'!E5</f>
        <v>8847</v>
      </c>
      <c r="C40" s="17">
        <f t="shared" si="15"/>
        <v>94.8</v>
      </c>
      <c r="D40" s="18">
        <f>'[4]급수보급률 집계표'!O5</f>
        <v>8384</v>
      </c>
      <c r="E40" s="18">
        <f>'[1]상위 계획검토'!$E$12</f>
        <v>257</v>
      </c>
      <c r="F40" s="18">
        <f t="shared" si="16"/>
        <v>2155</v>
      </c>
      <c r="G40" s="17">
        <f>[2]상위비교!$E$12</f>
        <v>85</v>
      </c>
      <c r="H40" s="18">
        <f t="shared" ref="H40:H49" si="20">ROUND(E40/(G40/100),0)</f>
        <v>302</v>
      </c>
      <c r="I40" s="18">
        <f t="shared" si="17"/>
        <v>2532</v>
      </c>
      <c r="J40" s="19">
        <f>[3]상위계획검토!$D$19</f>
        <v>1.35</v>
      </c>
      <c r="K40" s="18">
        <f t="shared" si="18"/>
        <v>408</v>
      </c>
      <c r="L40" s="18">
        <f t="shared" si="19"/>
        <v>3421</v>
      </c>
      <c r="M40" s="19">
        <f>[3]상위계획검토!$E$19</f>
        <v>1.5</v>
      </c>
      <c r="N40" s="18">
        <f t="shared" ref="N40:N48" si="21">ROUND(L40*M40,0)</f>
        <v>5132</v>
      </c>
      <c r="O40" s="18"/>
      <c r="P40" s="5"/>
      <c r="W40" s="32"/>
      <c r="X40" s="32"/>
      <c r="Y40" s="32"/>
    </row>
    <row r="41" spans="1:25" ht="18.600000000000001" customHeight="1">
      <c r="A41" s="31" t="s">
        <v>34</v>
      </c>
      <c r="B41" s="18">
        <f>'[4]급수보급률 집계표'!E6</f>
        <v>3625</v>
      </c>
      <c r="C41" s="17">
        <f t="shared" si="15"/>
        <v>85.1</v>
      </c>
      <c r="D41" s="18">
        <f>'[4]급수보급률 집계표'!O6</f>
        <v>3086</v>
      </c>
      <c r="E41" s="18">
        <f>'[1]상위 계획검토'!$E$12</f>
        <v>257</v>
      </c>
      <c r="F41" s="18">
        <f t="shared" si="16"/>
        <v>793</v>
      </c>
      <c r="G41" s="17">
        <f>[2]상위비교!$E$12</f>
        <v>85</v>
      </c>
      <c r="H41" s="18">
        <f t="shared" si="20"/>
        <v>302</v>
      </c>
      <c r="I41" s="18">
        <f t="shared" si="17"/>
        <v>932</v>
      </c>
      <c r="J41" s="19">
        <f>[3]상위계획검토!$D$19</f>
        <v>1.35</v>
      </c>
      <c r="K41" s="18">
        <f t="shared" si="18"/>
        <v>408</v>
      </c>
      <c r="L41" s="18">
        <f t="shared" si="19"/>
        <v>1259</v>
      </c>
      <c r="M41" s="19">
        <f>[3]상위계획검토!$E$19</f>
        <v>1.5</v>
      </c>
      <c r="N41" s="18">
        <f t="shared" si="21"/>
        <v>1889</v>
      </c>
      <c r="O41" s="18"/>
      <c r="P41" s="5"/>
      <c r="W41" s="32"/>
      <c r="X41" s="32"/>
      <c r="Y41" s="32"/>
    </row>
    <row r="42" spans="1:25" ht="18.600000000000001" customHeight="1">
      <c r="A42" s="31" t="s">
        <v>35</v>
      </c>
      <c r="B42" s="18">
        <f>'[4]급수보급률 집계표'!E7</f>
        <v>3199</v>
      </c>
      <c r="C42" s="17">
        <f t="shared" si="15"/>
        <v>85</v>
      </c>
      <c r="D42" s="18">
        <f>'[4]급수보급률 집계표'!O7</f>
        <v>2718</v>
      </c>
      <c r="E42" s="18">
        <f>'[1]상위 계획검토'!$E$12</f>
        <v>257</v>
      </c>
      <c r="F42" s="18">
        <f t="shared" si="16"/>
        <v>699</v>
      </c>
      <c r="G42" s="17">
        <f>[2]상위비교!$E$12</f>
        <v>85</v>
      </c>
      <c r="H42" s="18">
        <f t="shared" si="20"/>
        <v>302</v>
      </c>
      <c r="I42" s="18">
        <f t="shared" si="17"/>
        <v>821</v>
      </c>
      <c r="J42" s="19">
        <f>[3]상위계획검토!$D$19</f>
        <v>1.35</v>
      </c>
      <c r="K42" s="18">
        <f t="shared" si="18"/>
        <v>408</v>
      </c>
      <c r="L42" s="18">
        <f t="shared" si="19"/>
        <v>1109</v>
      </c>
      <c r="M42" s="19">
        <f>[3]상위계획검토!$E$19</f>
        <v>1.5</v>
      </c>
      <c r="N42" s="18">
        <f t="shared" si="21"/>
        <v>1664</v>
      </c>
      <c r="O42" s="18"/>
      <c r="P42" s="11"/>
      <c r="W42" s="32"/>
      <c r="X42" s="32"/>
      <c r="Y42" s="32"/>
    </row>
    <row r="43" spans="1:25" ht="18.600000000000001" customHeight="1">
      <c r="A43" s="31" t="s">
        <v>36</v>
      </c>
      <c r="B43" s="18">
        <f>'[4]급수보급률 집계표'!E8</f>
        <v>2997</v>
      </c>
      <c r="C43" s="17">
        <f t="shared" si="15"/>
        <v>82.2</v>
      </c>
      <c r="D43" s="18">
        <f>'[4]급수보급률 집계표'!O8</f>
        <v>2465</v>
      </c>
      <c r="E43" s="18">
        <f>'[1]상위 계획검토'!$E$12</f>
        <v>257</v>
      </c>
      <c r="F43" s="18">
        <f t="shared" si="16"/>
        <v>634</v>
      </c>
      <c r="G43" s="17">
        <f>[2]상위비교!$E$12</f>
        <v>85</v>
      </c>
      <c r="H43" s="18">
        <f t="shared" si="20"/>
        <v>302</v>
      </c>
      <c r="I43" s="18">
        <f t="shared" si="17"/>
        <v>744</v>
      </c>
      <c r="J43" s="19">
        <f>[3]상위계획검토!$D$19</f>
        <v>1.35</v>
      </c>
      <c r="K43" s="18">
        <f t="shared" si="18"/>
        <v>408</v>
      </c>
      <c r="L43" s="18">
        <f t="shared" si="19"/>
        <v>1006</v>
      </c>
      <c r="M43" s="19">
        <f>[3]상위계획검토!$E$19</f>
        <v>1.5</v>
      </c>
      <c r="N43" s="18">
        <f t="shared" si="21"/>
        <v>1509</v>
      </c>
      <c r="O43" s="18"/>
      <c r="P43" s="6"/>
      <c r="W43" s="32"/>
      <c r="X43" s="32"/>
      <c r="Y43" s="32"/>
    </row>
    <row r="44" spans="1:25" ht="18.600000000000001" customHeight="1">
      <c r="A44" s="31" t="s">
        <v>37</v>
      </c>
      <c r="B44" s="18">
        <f>'[4]급수보급률 집계표'!E9</f>
        <v>2810</v>
      </c>
      <c r="C44" s="17">
        <f t="shared" si="15"/>
        <v>83.6</v>
      </c>
      <c r="D44" s="18">
        <f>'[4]급수보급률 집계표'!O9</f>
        <v>2348</v>
      </c>
      <c r="E44" s="18">
        <f>'[1]상위 계획검토'!$E$12</f>
        <v>257</v>
      </c>
      <c r="F44" s="18">
        <f t="shared" si="16"/>
        <v>603</v>
      </c>
      <c r="G44" s="17">
        <f>[2]상위비교!$E$12</f>
        <v>85</v>
      </c>
      <c r="H44" s="18">
        <f t="shared" si="20"/>
        <v>302</v>
      </c>
      <c r="I44" s="18">
        <f t="shared" si="17"/>
        <v>709</v>
      </c>
      <c r="J44" s="19">
        <f>[3]상위계획검토!$D$19</f>
        <v>1.35</v>
      </c>
      <c r="K44" s="18">
        <f t="shared" si="18"/>
        <v>408</v>
      </c>
      <c r="L44" s="18">
        <f t="shared" si="19"/>
        <v>958</v>
      </c>
      <c r="M44" s="19">
        <f>[3]상위계획검토!$E$19</f>
        <v>1.5</v>
      </c>
      <c r="N44" s="18">
        <f t="shared" si="21"/>
        <v>1437</v>
      </c>
      <c r="O44" s="18"/>
      <c r="P44" s="6"/>
      <c r="W44" s="32"/>
      <c r="X44" s="32"/>
      <c r="Y44" s="32"/>
    </row>
    <row r="45" spans="1:25" ht="18.600000000000001" customHeight="1">
      <c r="A45" s="31" t="s">
        <v>38</v>
      </c>
      <c r="B45" s="18">
        <f>'[4]급수보급률 집계표'!E10</f>
        <v>2342</v>
      </c>
      <c r="C45" s="17">
        <f t="shared" si="15"/>
        <v>84</v>
      </c>
      <c r="D45" s="18">
        <f>'[4]급수보급률 집계표'!O10</f>
        <v>1967</v>
      </c>
      <c r="E45" s="18">
        <f>'[1]상위 계획검토'!$E$12</f>
        <v>257</v>
      </c>
      <c r="F45" s="18">
        <f t="shared" si="16"/>
        <v>506</v>
      </c>
      <c r="G45" s="17">
        <f>[2]상위비교!$E$12</f>
        <v>85</v>
      </c>
      <c r="H45" s="18">
        <f t="shared" si="20"/>
        <v>302</v>
      </c>
      <c r="I45" s="18">
        <f t="shared" si="17"/>
        <v>594</v>
      </c>
      <c r="J45" s="19">
        <f>[3]상위계획검토!$D$19</f>
        <v>1.35</v>
      </c>
      <c r="K45" s="18">
        <f t="shared" si="18"/>
        <v>408</v>
      </c>
      <c r="L45" s="18">
        <f t="shared" si="19"/>
        <v>803</v>
      </c>
      <c r="M45" s="19">
        <f>[3]상위계획검토!$E$19</f>
        <v>1.5</v>
      </c>
      <c r="N45" s="18">
        <f t="shared" si="21"/>
        <v>1205</v>
      </c>
      <c r="O45" s="18"/>
      <c r="P45" s="6"/>
      <c r="W45" s="32"/>
      <c r="X45" s="32"/>
      <c r="Y45" s="32"/>
    </row>
    <row r="46" spans="1:25" ht="18.600000000000001" customHeight="1">
      <c r="A46" s="31" t="s">
        <v>39</v>
      </c>
      <c r="B46" s="18">
        <f>'[4]급수보급률 집계표'!E11</f>
        <v>2047</v>
      </c>
      <c r="C46" s="17">
        <f t="shared" si="15"/>
        <v>85.6</v>
      </c>
      <c r="D46" s="18">
        <f>'[4]급수보급률 집계표'!O11</f>
        <v>1753</v>
      </c>
      <c r="E46" s="18">
        <f>'[1]상위 계획검토'!$E$12</f>
        <v>257</v>
      </c>
      <c r="F46" s="18">
        <f t="shared" si="16"/>
        <v>451</v>
      </c>
      <c r="G46" s="17">
        <f>[2]상위비교!$E$12</f>
        <v>85</v>
      </c>
      <c r="H46" s="18">
        <f t="shared" si="20"/>
        <v>302</v>
      </c>
      <c r="I46" s="18">
        <f t="shared" si="17"/>
        <v>529</v>
      </c>
      <c r="J46" s="19">
        <f>[3]상위계획검토!$D$19</f>
        <v>1.35</v>
      </c>
      <c r="K46" s="18">
        <f t="shared" si="18"/>
        <v>408</v>
      </c>
      <c r="L46" s="18">
        <f t="shared" si="19"/>
        <v>715</v>
      </c>
      <c r="M46" s="19">
        <f>[3]상위계획검토!$E$19</f>
        <v>1.5</v>
      </c>
      <c r="N46" s="18">
        <f t="shared" si="21"/>
        <v>1073</v>
      </c>
      <c r="O46" s="18"/>
      <c r="P46" s="12"/>
      <c r="W46" s="32"/>
      <c r="X46" s="32"/>
      <c r="Y46" s="32"/>
    </row>
    <row r="47" spans="1:25" ht="18.600000000000001" customHeight="1">
      <c r="A47" s="31" t="s">
        <v>40</v>
      </c>
      <c r="B47" s="18">
        <f>'[4]급수보급률 집계표'!E12</f>
        <v>3042</v>
      </c>
      <c r="C47" s="17">
        <f t="shared" si="15"/>
        <v>86.7</v>
      </c>
      <c r="D47" s="18">
        <f>'[4]급수보급률 집계표'!O12</f>
        <v>2638</v>
      </c>
      <c r="E47" s="18">
        <f>'[1]상위 계획검토'!$E$12</f>
        <v>257</v>
      </c>
      <c r="F47" s="18">
        <f t="shared" si="16"/>
        <v>678</v>
      </c>
      <c r="G47" s="17">
        <f>[2]상위비교!$E$12</f>
        <v>85</v>
      </c>
      <c r="H47" s="18">
        <f t="shared" si="20"/>
        <v>302</v>
      </c>
      <c r="I47" s="18">
        <f t="shared" si="17"/>
        <v>797</v>
      </c>
      <c r="J47" s="19">
        <f>[3]상위계획검토!$D$19</f>
        <v>1.35</v>
      </c>
      <c r="K47" s="18">
        <f t="shared" si="18"/>
        <v>408</v>
      </c>
      <c r="L47" s="18">
        <f>ROUND(D47*(K47/1000),0)</f>
        <v>1076</v>
      </c>
      <c r="M47" s="19">
        <f>[3]상위계획검토!$E$19</f>
        <v>1.5</v>
      </c>
      <c r="N47" s="18">
        <f>ROUND(L47*M47,0)</f>
        <v>1614</v>
      </c>
      <c r="O47" s="18"/>
      <c r="P47" s="12"/>
      <c r="W47" s="32"/>
      <c r="X47" s="32"/>
      <c r="Y47" s="32"/>
    </row>
    <row r="48" spans="1:25" ht="18.600000000000001" customHeight="1">
      <c r="A48" s="31" t="s">
        <v>41</v>
      </c>
      <c r="B48" s="18">
        <f>'[4]급수보급률 집계표'!E13</f>
        <v>3382</v>
      </c>
      <c r="C48" s="17">
        <f t="shared" si="15"/>
        <v>84.4</v>
      </c>
      <c r="D48" s="18">
        <f>'[4]급수보급률 집계표'!O13</f>
        <v>2856</v>
      </c>
      <c r="E48" s="18">
        <f>'[1]상위 계획검토'!$E$12</f>
        <v>257</v>
      </c>
      <c r="F48" s="18">
        <f t="shared" si="16"/>
        <v>734</v>
      </c>
      <c r="G48" s="17">
        <f>[2]상위비교!$E$12</f>
        <v>85</v>
      </c>
      <c r="H48" s="18">
        <f t="shared" si="20"/>
        <v>302</v>
      </c>
      <c r="I48" s="18">
        <f t="shared" si="17"/>
        <v>863</v>
      </c>
      <c r="J48" s="19">
        <f>[3]상위계획검토!$D$19</f>
        <v>1.35</v>
      </c>
      <c r="K48" s="18">
        <f t="shared" si="18"/>
        <v>408</v>
      </c>
      <c r="L48" s="18">
        <f>ROUND(D48*(K48/1000),0)</f>
        <v>1165</v>
      </c>
      <c r="M48" s="19">
        <f>[3]상위계획검토!$E$19</f>
        <v>1.5</v>
      </c>
      <c r="N48" s="18">
        <f t="shared" si="21"/>
        <v>1748</v>
      </c>
      <c r="O48" s="18"/>
      <c r="P48" s="12"/>
      <c r="W48" s="32"/>
      <c r="X48" s="32"/>
      <c r="Y48" s="32"/>
    </row>
    <row r="49" spans="1:25" ht="18.600000000000001" customHeight="1">
      <c r="A49" s="31" t="s">
        <v>42</v>
      </c>
      <c r="B49" s="18">
        <f>'[4]급수보급률 집계표'!E14</f>
        <v>3597</v>
      </c>
      <c r="C49" s="17">
        <f t="shared" si="15"/>
        <v>82.5</v>
      </c>
      <c r="D49" s="18">
        <f>'[4]급수보급률 집계표'!O14</f>
        <v>2967</v>
      </c>
      <c r="E49" s="18">
        <f>'[1]상위 계획검토'!$E$12</f>
        <v>257</v>
      </c>
      <c r="F49" s="166">
        <f>ROUND(D49*(E49/1000),0)-2</f>
        <v>761</v>
      </c>
      <c r="G49" s="17">
        <f>[2]상위비교!$E$12</f>
        <v>85</v>
      </c>
      <c r="H49" s="18">
        <f t="shared" si="20"/>
        <v>302</v>
      </c>
      <c r="I49" s="18">
        <f>ROUND(D49*H49/1000,0)</f>
        <v>896</v>
      </c>
      <c r="J49" s="19">
        <f>[3]상위계획검토!$D$19</f>
        <v>1.35</v>
      </c>
      <c r="K49" s="18">
        <f t="shared" si="18"/>
        <v>408</v>
      </c>
      <c r="L49" s="18">
        <f>ROUND(D49*(K49/1000),0)</f>
        <v>1211</v>
      </c>
      <c r="M49" s="19">
        <f>[3]상위계획검토!$E$19</f>
        <v>1.5</v>
      </c>
      <c r="N49" s="166">
        <f>ROUND(L49*M49,0)-4</f>
        <v>1813</v>
      </c>
      <c r="O49" s="167"/>
      <c r="P49" s="12"/>
      <c r="Q49" s="39" t="s">
        <v>52</v>
      </c>
      <c r="R49" s="39" t="s">
        <v>30</v>
      </c>
      <c r="S49" s="39" t="s">
        <v>53</v>
      </c>
      <c r="T49" s="39" t="s">
        <v>54</v>
      </c>
      <c r="U49" s="39" t="s">
        <v>55</v>
      </c>
      <c r="W49" s="32"/>
      <c r="X49" s="32"/>
      <c r="Y49" s="32"/>
    </row>
    <row r="50" spans="1:25" ht="18.600000000000001" customHeight="1">
      <c r="A50" s="31" t="s">
        <v>3</v>
      </c>
      <c r="B50" s="24">
        <f>SUM(B39:B49)</f>
        <v>74000</v>
      </c>
      <c r="C50" s="17">
        <f t="shared" si="15"/>
        <v>92.5</v>
      </c>
      <c r="D50" s="18">
        <f t="shared" ref="D50:L50" si="22">SUM(D39:D49)</f>
        <v>68450</v>
      </c>
      <c r="E50" s="18">
        <f>AVERAGE(E39:E49)</f>
        <v>257</v>
      </c>
      <c r="F50" s="18">
        <f t="shared" si="22"/>
        <v>17592</v>
      </c>
      <c r="G50" s="17">
        <f>AVERAGE(G39:G49)</f>
        <v>85</v>
      </c>
      <c r="H50" s="18">
        <f>AVERAGE(H39:H49)</f>
        <v>302</v>
      </c>
      <c r="I50" s="18">
        <f t="shared" si="22"/>
        <v>20672</v>
      </c>
      <c r="J50" s="19">
        <f>AVERAGE(J39:J49)</f>
        <v>1.3499999999999999</v>
      </c>
      <c r="K50" s="18">
        <f>AVERAGE(K39:K49)</f>
        <v>408</v>
      </c>
      <c r="L50" s="18">
        <f t="shared" si="22"/>
        <v>27928</v>
      </c>
      <c r="M50" s="19">
        <f>AVERAGE(M39:M49)</f>
        <v>1.5</v>
      </c>
      <c r="N50" s="18">
        <f>SUM(N39:N49)</f>
        <v>41892</v>
      </c>
      <c r="O50" s="167"/>
      <c r="P50" s="12"/>
      <c r="Q50" s="40">
        <f>D5</f>
        <v>68450</v>
      </c>
      <c r="R50" s="41">
        <f>F5</f>
        <v>17592</v>
      </c>
      <c r="S50" s="39">
        <f>I5</f>
        <v>20672</v>
      </c>
      <c r="T50" s="39">
        <f>L5</f>
        <v>27928</v>
      </c>
      <c r="U50" s="39">
        <f>N5</f>
        <v>41892</v>
      </c>
      <c r="W50" s="32"/>
      <c r="X50" s="32"/>
      <c r="Y50" s="32"/>
    </row>
    <row r="51" spans="1:25" s="16" customFormat="1" ht="18.600000000000001" customHeight="1">
      <c r="A51" s="217" t="s">
        <v>161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15"/>
      <c r="Q51" s="35" t="b">
        <f>D50=Q50</f>
        <v>1</v>
      </c>
      <c r="R51" s="35" t="b">
        <f>F50=R50</f>
        <v>1</v>
      </c>
      <c r="S51" s="35" t="b">
        <f>I50=S50</f>
        <v>1</v>
      </c>
      <c r="T51" s="35" t="b">
        <f>L50=T50</f>
        <v>1</v>
      </c>
      <c r="U51" s="35" t="b">
        <f>N50=U50</f>
        <v>1</v>
      </c>
      <c r="V51" s="35"/>
      <c r="W51" s="33"/>
      <c r="X51" s="33"/>
      <c r="Y51" s="33"/>
    </row>
    <row r="52" spans="1:25" s="27" customFormat="1" ht="18.600000000000001" customHeight="1">
      <c r="A52" s="101" t="s">
        <v>17</v>
      </c>
      <c r="B52" s="101" t="s">
        <v>18</v>
      </c>
      <c r="C52" s="25" t="s">
        <v>19</v>
      </c>
      <c r="D52" s="25" t="s">
        <v>20</v>
      </c>
      <c r="E52" s="25" t="s">
        <v>21</v>
      </c>
      <c r="F52" s="25" t="s">
        <v>30</v>
      </c>
      <c r="G52" s="25" t="s">
        <v>22</v>
      </c>
      <c r="H52" s="25" t="s">
        <v>23</v>
      </c>
      <c r="I52" s="25" t="s">
        <v>24</v>
      </c>
      <c r="J52" s="25" t="s">
        <v>25</v>
      </c>
      <c r="K52" s="25" t="s">
        <v>26</v>
      </c>
      <c r="L52" s="25" t="s">
        <v>27</v>
      </c>
      <c r="M52" s="25" t="s">
        <v>48</v>
      </c>
      <c r="N52" s="25" t="s">
        <v>49</v>
      </c>
      <c r="O52" s="25" t="s">
        <v>28</v>
      </c>
      <c r="P52" s="28"/>
      <c r="Q52" s="36"/>
      <c r="R52" s="36"/>
      <c r="S52" s="36"/>
      <c r="T52" s="36"/>
      <c r="U52" s="36"/>
      <c r="V52" s="36"/>
      <c r="W52" s="34"/>
      <c r="X52" s="34"/>
      <c r="Y52" s="34"/>
    </row>
    <row r="53" spans="1:25" ht="18.600000000000001" customHeight="1">
      <c r="A53" s="31" t="s">
        <v>43</v>
      </c>
      <c r="B53" s="18">
        <f>'[4]급수보급률 집계표'!F4</f>
        <v>38265</v>
      </c>
      <c r="C53" s="17">
        <f t="shared" ref="C53:C64" si="23">ROUND(D53*100/B53,1)</f>
        <v>97.8</v>
      </c>
      <c r="D53" s="18">
        <f>'[4]급수보급률 집계표'!P4</f>
        <v>37418</v>
      </c>
      <c r="E53" s="18">
        <f>'[1]상위 계획검토'!$E$12</f>
        <v>257</v>
      </c>
      <c r="F53" s="18">
        <f t="shared" ref="F53:F61" si="24">ROUND(D53*(E53/1000),0)</f>
        <v>9616</v>
      </c>
      <c r="G53" s="17">
        <f>[2]상위비교!$E$12</f>
        <v>85</v>
      </c>
      <c r="H53" s="18">
        <f>ROUND(E53/(G53/100),0)</f>
        <v>302</v>
      </c>
      <c r="I53" s="18">
        <f t="shared" ref="I53:I61" si="25">ROUND(D53*H53/1000,0)</f>
        <v>11300</v>
      </c>
      <c r="J53" s="19">
        <f>[3]상위계획검토!$D$19</f>
        <v>1.35</v>
      </c>
      <c r="K53" s="18">
        <f t="shared" ref="K53:K63" si="26">ROUND(H53*J53,0)</f>
        <v>408</v>
      </c>
      <c r="L53" s="18">
        <f t="shared" ref="L53:L61" si="27">ROUND(D53*(K53/1000),0)</f>
        <v>15267</v>
      </c>
      <c r="M53" s="19">
        <f>[3]상위계획검토!$E$19</f>
        <v>1.5</v>
      </c>
      <c r="N53" s="18">
        <f>ROUND(L53*M53,0)</f>
        <v>22901</v>
      </c>
      <c r="O53" s="20"/>
      <c r="P53" s="3"/>
      <c r="W53" s="32"/>
      <c r="X53" s="32"/>
      <c r="Y53" s="32"/>
    </row>
    <row r="54" spans="1:25" ht="18.600000000000001" customHeight="1">
      <c r="A54" s="31" t="s">
        <v>33</v>
      </c>
      <c r="B54" s="18">
        <f>'[4]급수보급률 집계표'!F5</f>
        <v>8563</v>
      </c>
      <c r="C54" s="17">
        <f t="shared" si="23"/>
        <v>94.8</v>
      </c>
      <c r="D54" s="18">
        <f>'[4]급수보급률 집계표'!P5</f>
        <v>8116</v>
      </c>
      <c r="E54" s="18">
        <f>'[1]상위 계획검토'!$E$12</f>
        <v>257</v>
      </c>
      <c r="F54" s="18">
        <f t="shared" si="24"/>
        <v>2086</v>
      </c>
      <c r="G54" s="17">
        <f>[2]상위비교!$E$12</f>
        <v>85</v>
      </c>
      <c r="H54" s="18">
        <f t="shared" ref="H54:H63" si="28">ROUND(E54/(G54/100),0)</f>
        <v>302</v>
      </c>
      <c r="I54" s="18">
        <f t="shared" si="25"/>
        <v>2451</v>
      </c>
      <c r="J54" s="19">
        <f>[3]상위계획검토!$D$19</f>
        <v>1.35</v>
      </c>
      <c r="K54" s="18">
        <f t="shared" si="26"/>
        <v>408</v>
      </c>
      <c r="L54" s="18">
        <f t="shared" si="27"/>
        <v>3311</v>
      </c>
      <c r="M54" s="19">
        <f>[3]상위계획검토!$E$19</f>
        <v>1.5</v>
      </c>
      <c r="N54" s="18">
        <f t="shared" ref="N54:N61" si="29">ROUND(L54*M54,0)</f>
        <v>4967</v>
      </c>
      <c r="O54" s="18"/>
      <c r="P54" s="5"/>
      <c r="W54" s="32"/>
      <c r="X54" s="32"/>
      <c r="Y54" s="32"/>
    </row>
    <row r="55" spans="1:25" ht="18.600000000000001" customHeight="1">
      <c r="A55" s="31" t="s">
        <v>34</v>
      </c>
      <c r="B55" s="18">
        <f>'[4]급수보급률 집계표'!F6</f>
        <v>3508</v>
      </c>
      <c r="C55" s="17">
        <f t="shared" si="23"/>
        <v>85.1</v>
      </c>
      <c r="D55" s="18">
        <f>'[4]급수보급률 집계표'!P6</f>
        <v>2984</v>
      </c>
      <c r="E55" s="18">
        <f>'[1]상위 계획검토'!$E$12</f>
        <v>257</v>
      </c>
      <c r="F55" s="18">
        <f t="shared" si="24"/>
        <v>767</v>
      </c>
      <c r="G55" s="17">
        <f>[2]상위비교!$E$12</f>
        <v>85</v>
      </c>
      <c r="H55" s="18">
        <f t="shared" si="28"/>
        <v>302</v>
      </c>
      <c r="I55" s="18">
        <f t="shared" si="25"/>
        <v>901</v>
      </c>
      <c r="J55" s="19">
        <f>[3]상위계획검토!$D$19</f>
        <v>1.35</v>
      </c>
      <c r="K55" s="18">
        <f t="shared" si="26"/>
        <v>408</v>
      </c>
      <c r="L55" s="18">
        <f t="shared" si="27"/>
        <v>1217</v>
      </c>
      <c r="M55" s="19">
        <f>[3]상위계획검토!$E$19</f>
        <v>1.5</v>
      </c>
      <c r="N55" s="18">
        <f t="shared" si="29"/>
        <v>1826</v>
      </c>
      <c r="O55" s="18"/>
      <c r="P55" s="5"/>
      <c r="W55" s="32"/>
      <c r="X55" s="32"/>
      <c r="Y55" s="32"/>
    </row>
    <row r="56" spans="1:25" ht="18.600000000000001" customHeight="1">
      <c r="A56" s="31" t="s">
        <v>35</v>
      </c>
      <c r="B56" s="18">
        <f>'[4]급수보급률 집계표'!F7</f>
        <v>3097</v>
      </c>
      <c r="C56" s="17">
        <f t="shared" si="23"/>
        <v>85</v>
      </c>
      <c r="D56" s="18">
        <f>'[4]급수보급률 집계표'!P7</f>
        <v>2633</v>
      </c>
      <c r="E56" s="18">
        <f>'[1]상위 계획검토'!$E$12</f>
        <v>257</v>
      </c>
      <c r="F56" s="18">
        <f t="shared" si="24"/>
        <v>677</v>
      </c>
      <c r="G56" s="17">
        <f>[2]상위비교!$E$12</f>
        <v>85</v>
      </c>
      <c r="H56" s="18">
        <f t="shared" si="28"/>
        <v>302</v>
      </c>
      <c r="I56" s="18">
        <f t="shared" si="25"/>
        <v>795</v>
      </c>
      <c r="J56" s="19">
        <f>[3]상위계획검토!$D$19</f>
        <v>1.35</v>
      </c>
      <c r="K56" s="18">
        <f t="shared" si="26"/>
        <v>408</v>
      </c>
      <c r="L56" s="18">
        <f t="shared" si="27"/>
        <v>1074</v>
      </c>
      <c r="M56" s="19">
        <f>[3]상위계획검토!$E$19</f>
        <v>1.5</v>
      </c>
      <c r="N56" s="18">
        <f t="shared" si="29"/>
        <v>1611</v>
      </c>
      <c r="O56" s="18"/>
      <c r="P56" s="11"/>
      <c r="W56" s="32"/>
      <c r="X56" s="32"/>
      <c r="Y56" s="32"/>
    </row>
    <row r="57" spans="1:25" ht="18.600000000000001" customHeight="1">
      <c r="A57" s="31" t="s">
        <v>36</v>
      </c>
      <c r="B57" s="18">
        <f>'[4]급수보급률 집계표'!F8</f>
        <v>2901</v>
      </c>
      <c r="C57" s="17">
        <f t="shared" si="23"/>
        <v>82.5</v>
      </c>
      <c r="D57" s="18">
        <f>'[4]급수보급률 집계표'!P8</f>
        <v>2392</v>
      </c>
      <c r="E57" s="18">
        <f>'[1]상위 계획검토'!$E$12</f>
        <v>257</v>
      </c>
      <c r="F57" s="18">
        <f t="shared" si="24"/>
        <v>615</v>
      </c>
      <c r="G57" s="17">
        <f>[2]상위비교!$E$12</f>
        <v>85</v>
      </c>
      <c r="H57" s="18">
        <f t="shared" si="28"/>
        <v>302</v>
      </c>
      <c r="I57" s="18">
        <f t="shared" si="25"/>
        <v>722</v>
      </c>
      <c r="J57" s="19">
        <f>[3]상위계획검토!$D$19</f>
        <v>1.35</v>
      </c>
      <c r="K57" s="18">
        <f t="shared" si="26"/>
        <v>408</v>
      </c>
      <c r="L57" s="18">
        <f t="shared" si="27"/>
        <v>976</v>
      </c>
      <c r="M57" s="19">
        <f>[3]상위계획검토!$E$19</f>
        <v>1.5</v>
      </c>
      <c r="N57" s="18">
        <f t="shared" si="29"/>
        <v>1464</v>
      </c>
      <c r="O57" s="18"/>
      <c r="P57" s="6"/>
      <c r="W57" s="32"/>
      <c r="X57" s="32"/>
      <c r="Y57" s="32"/>
    </row>
    <row r="58" spans="1:25" ht="18.600000000000001" customHeight="1">
      <c r="A58" s="31" t="s">
        <v>37</v>
      </c>
      <c r="B58" s="18">
        <f>'[4]급수보급률 집계표'!F9</f>
        <v>2719</v>
      </c>
      <c r="C58" s="17">
        <f t="shared" si="23"/>
        <v>83.6</v>
      </c>
      <c r="D58" s="18">
        <f>'[4]급수보급률 집계표'!P9</f>
        <v>2274</v>
      </c>
      <c r="E58" s="18">
        <f>'[1]상위 계획검토'!$E$12</f>
        <v>257</v>
      </c>
      <c r="F58" s="18">
        <f t="shared" si="24"/>
        <v>584</v>
      </c>
      <c r="G58" s="17">
        <f>[2]상위비교!$E$12</f>
        <v>85</v>
      </c>
      <c r="H58" s="18">
        <f t="shared" si="28"/>
        <v>302</v>
      </c>
      <c r="I58" s="18">
        <f t="shared" si="25"/>
        <v>687</v>
      </c>
      <c r="J58" s="19">
        <f>[3]상위계획검토!$D$19</f>
        <v>1.35</v>
      </c>
      <c r="K58" s="18">
        <f t="shared" si="26"/>
        <v>408</v>
      </c>
      <c r="L58" s="18">
        <f t="shared" si="27"/>
        <v>928</v>
      </c>
      <c r="M58" s="19">
        <f>[3]상위계획검토!$E$19</f>
        <v>1.5</v>
      </c>
      <c r="N58" s="18">
        <f t="shared" si="29"/>
        <v>1392</v>
      </c>
      <c r="O58" s="18"/>
      <c r="P58" s="6"/>
      <c r="W58" s="32"/>
      <c r="X58" s="32"/>
      <c r="Y58" s="32"/>
    </row>
    <row r="59" spans="1:25" ht="18.600000000000001" customHeight="1">
      <c r="A59" s="31" t="s">
        <v>38</v>
      </c>
      <c r="B59" s="18">
        <f>'[4]급수보급률 집계표'!F10</f>
        <v>2267</v>
      </c>
      <c r="C59" s="17">
        <f t="shared" si="23"/>
        <v>83.9</v>
      </c>
      <c r="D59" s="18">
        <f>'[4]급수보급률 집계표'!P10</f>
        <v>1903</v>
      </c>
      <c r="E59" s="18">
        <f>'[1]상위 계획검토'!$E$12</f>
        <v>257</v>
      </c>
      <c r="F59" s="18">
        <f t="shared" si="24"/>
        <v>489</v>
      </c>
      <c r="G59" s="17">
        <f>[2]상위비교!$E$12</f>
        <v>85</v>
      </c>
      <c r="H59" s="18">
        <f t="shared" si="28"/>
        <v>302</v>
      </c>
      <c r="I59" s="18">
        <f t="shared" si="25"/>
        <v>575</v>
      </c>
      <c r="J59" s="19">
        <f>[3]상위계획검토!$D$19</f>
        <v>1.35</v>
      </c>
      <c r="K59" s="18">
        <f t="shared" si="26"/>
        <v>408</v>
      </c>
      <c r="L59" s="18">
        <f t="shared" si="27"/>
        <v>776</v>
      </c>
      <c r="M59" s="19">
        <f>[3]상위계획검토!$E$19</f>
        <v>1.5</v>
      </c>
      <c r="N59" s="18">
        <f t="shared" si="29"/>
        <v>1164</v>
      </c>
      <c r="O59" s="18"/>
      <c r="P59" s="6"/>
      <c r="W59" s="32"/>
      <c r="X59" s="32"/>
      <c r="Y59" s="32"/>
    </row>
    <row r="60" spans="1:25" ht="18.600000000000001" customHeight="1">
      <c r="A60" s="31" t="s">
        <v>39</v>
      </c>
      <c r="B60" s="18">
        <f>'[4]급수보급률 집계표'!F11</f>
        <v>1981</v>
      </c>
      <c r="C60" s="17">
        <f t="shared" si="23"/>
        <v>85.8</v>
      </c>
      <c r="D60" s="18">
        <f>'[4]급수보급률 집계표'!P11</f>
        <v>1699</v>
      </c>
      <c r="E60" s="18">
        <f>'[1]상위 계획검토'!$E$12</f>
        <v>257</v>
      </c>
      <c r="F60" s="18">
        <f t="shared" si="24"/>
        <v>437</v>
      </c>
      <c r="G60" s="17">
        <f>[2]상위비교!$E$12</f>
        <v>85</v>
      </c>
      <c r="H60" s="18">
        <f t="shared" si="28"/>
        <v>302</v>
      </c>
      <c r="I60" s="18">
        <f t="shared" si="25"/>
        <v>513</v>
      </c>
      <c r="J60" s="19">
        <f>[3]상위계획검토!$D$19</f>
        <v>1.35</v>
      </c>
      <c r="K60" s="18">
        <f t="shared" si="26"/>
        <v>408</v>
      </c>
      <c r="L60" s="18">
        <f t="shared" si="27"/>
        <v>693</v>
      </c>
      <c r="M60" s="19">
        <f>[3]상위계획검토!$E$19</f>
        <v>1.5</v>
      </c>
      <c r="N60" s="18">
        <f>ROUND(L60*M60,0)</f>
        <v>1040</v>
      </c>
      <c r="O60" s="18"/>
      <c r="P60" s="6"/>
      <c r="W60" s="32"/>
      <c r="X60" s="32"/>
      <c r="Y60" s="32"/>
    </row>
    <row r="61" spans="1:25" ht="18.600000000000001" customHeight="1">
      <c r="A61" s="31" t="s">
        <v>40</v>
      </c>
      <c r="B61" s="18">
        <f>'[4]급수보급률 집계표'!F12</f>
        <v>2944</v>
      </c>
      <c r="C61" s="17">
        <f t="shared" si="23"/>
        <v>86.7</v>
      </c>
      <c r="D61" s="18">
        <f>'[4]급수보급률 집계표'!P12</f>
        <v>2551</v>
      </c>
      <c r="E61" s="18">
        <f>'[1]상위 계획검토'!$E$12</f>
        <v>257</v>
      </c>
      <c r="F61" s="18">
        <f t="shared" si="24"/>
        <v>656</v>
      </c>
      <c r="G61" s="17">
        <f>[2]상위비교!$E$12</f>
        <v>85</v>
      </c>
      <c r="H61" s="18">
        <f t="shared" si="28"/>
        <v>302</v>
      </c>
      <c r="I61" s="18">
        <f t="shared" si="25"/>
        <v>770</v>
      </c>
      <c r="J61" s="19">
        <f>[3]상위계획검토!$D$19</f>
        <v>1.35</v>
      </c>
      <c r="K61" s="18">
        <f t="shared" si="26"/>
        <v>408</v>
      </c>
      <c r="L61" s="18">
        <f t="shared" si="27"/>
        <v>1041</v>
      </c>
      <c r="M61" s="19">
        <f>[3]상위계획검토!$E$19</f>
        <v>1.5</v>
      </c>
      <c r="N61" s="18">
        <f t="shared" si="29"/>
        <v>1562</v>
      </c>
      <c r="O61" s="18"/>
      <c r="P61" s="6"/>
      <c r="W61" s="32"/>
      <c r="X61" s="32"/>
      <c r="Y61" s="32"/>
    </row>
    <row r="62" spans="1:25" ht="18.600000000000001" customHeight="1">
      <c r="A62" s="31" t="s">
        <v>41</v>
      </c>
      <c r="B62" s="18">
        <f>'[4]급수보급률 집계표'!F13</f>
        <v>3273</v>
      </c>
      <c r="C62" s="17">
        <f t="shared" si="23"/>
        <v>84.4</v>
      </c>
      <c r="D62" s="18">
        <f>'[4]급수보급률 집계표'!P13</f>
        <v>2763</v>
      </c>
      <c r="E62" s="18">
        <f>'[1]상위 계획검토'!$E$12</f>
        <v>257</v>
      </c>
      <c r="F62" s="18">
        <f>ROUND(D62*(E62/1000),0)</f>
        <v>710</v>
      </c>
      <c r="G62" s="17">
        <f>[2]상위비교!$E$12</f>
        <v>85</v>
      </c>
      <c r="H62" s="18">
        <f t="shared" si="28"/>
        <v>302</v>
      </c>
      <c r="I62" s="18">
        <f>ROUND(D62*H62/1000,0)</f>
        <v>834</v>
      </c>
      <c r="J62" s="19">
        <f>[3]상위계획검토!$D$19</f>
        <v>1.35</v>
      </c>
      <c r="K62" s="18">
        <f t="shared" si="26"/>
        <v>408</v>
      </c>
      <c r="L62" s="166">
        <f>ROUND(D62*(K62/1000),0)+1</f>
        <v>1128</v>
      </c>
      <c r="M62" s="19">
        <f>[3]상위계획검토!$E$19</f>
        <v>1.5</v>
      </c>
      <c r="N62" s="18">
        <f>ROUND(L62*M62,0)</f>
        <v>1692</v>
      </c>
      <c r="O62" s="18"/>
      <c r="P62" s="6"/>
      <c r="W62" s="32"/>
      <c r="X62" s="32"/>
      <c r="Y62" s="32"/>
    </row>
    <row r="63" spans="1:25" ht="18.600000000000001" customHeight="1">
      <c r="A63" s="31" t="s">
        <v>42</v>
      </c>
      <c r="B63" s="18">
        <f>'[4]급수보급률 집계표'!F14</f>
        <v>3482</v>
      </c>
      <c r="C63" s="17">
        <f t="shared" si="23"/>
        <v>82.6</v>
      </c>
      <c r="D63" s="18">
        <f>'[4]급수보급률 집계표'!P14</f>
        <v>2876</v>
      </c>
      <c r="E63" s="166">
        <f>'[1]상위 계획검토'!$E$12</f>
        <v>257</v>
      </c>
      <c r="F63" s="18">
        <f>ROUND(D63*(E63/1000),0)</f>
        <v>739</v>
      </c>
      <c r="G63" s="17">
        <f>[2]상위비교!$E$12</f>
        <v>85</v>
      </c>
      <c r="H63" s="18">
        <f t="shared" si="28"/>
        <v>302</v>
      </c>
      <c r="I63" s="166">
        <f>ROUND(D63*H63/1000,0)+1</f>
        <v>870</v>
      </c>
      <c r="J63" s="19">
        <f>[3]상위계획검토!$D$19</f>
        <v>1.35</v>
      </c>
      <c r="K63" s="18">
        <f t="shared" si="26"/>
        <v>408</v>
      </c>
      <c r="L63" s="18">
        <f>ROUND(D63*(K63/1000),0)</f>
        <v>1173</v>
      </c>
      <c r="M63" s="19">
        <f>[3]상위계획검토!$E$19</f>
        <v>1.5</v>
      </c>
      <c r="N63" s="166">
        <f>ROUND(L63*M63,0)-3</f>
        <v>1757</v>
      </c>
      <c r="O63" s="21"/>
      <c r="P63" s="6"/>
      <c r="Q63" s="39" t="s">
        <v>52</v>
      </c>
      <c r="R63" s="39" t="s">
        <v>30</v>
      </c>
      <c r="S63" s="39" t="s">
        <v>53</v>
      </c>
      <c r="T63" s="39" t="s">
        <v>54</v>
      </c>
      <c r="U63" s="39" t="s">
        <v>55</v>
      </c>
      <c r="W63" s="32"/>
      <c r="X63" s="32"/>
      <c r="Y63" s="32"/>
    </row>
    <row r="64" spans="1:25" ht="18.600000000000001" customHeight="1">
      <c r="A64" s="31" t="s">
        <v>3</v>
      </c>
      <c r="B64" s="24">
        <f>SUM(B53:B63)</f>
        <v>73000</v>
      </c>
      <c r="C64" s="17">
        <f t="shared" si="23"/>
        <v>92.6</v>
      </c>
      <c r="D64" s="18">
        <f t="shared" ref="D64:L64" si="30">SUM(D53:D63)</f>
        <v>67609</v>
      </c>
      <c r="E64" s="18">
        <f>AVERAGE(E53:E63)</f>
        <v>257</v>
      </c>
      <c r="F64" s="18">
        <f t="shared" si="30"/>
        <v>17376</v>
      </c>
      <c r="G64" s="17">
        <f>AVERAGE(G53:G63)</f>
        <v>85</v>
      </c>
      <c r="H64" s="18">
        <f>AVERAGE(H53:H63)</f>
        <v>302</v>
      </c>
      <c r="I64" s="18">
        <f t="shared" si="30"/>
        <v>20418</v>
      </c>
      <c r="J64" s="19">
        <f>AVERAGE(J53:J63)</f>
        <v>1.3499999999999999</v>
      </c>
      <c r="K64" s="18">
        <f>AVERAGE(K53:K63)</f>
        <v>408</v>
      </c>
      <c r="L64" s="18">
        <f t="shared" si="30"/>
        <v>27584</v>
      </c>
      <c r="M64" s="19">
        <f>AVERAGE(M53:M63)</f>
        <v>1.5</v>
      </c>
      <c r="N64" s="18">
        <f>SUM(N53:N63)</f>
        <v>41376</v>
      </c>
      <c r="O64" s="21"/>
      <c r="P64" s="12"/>
      <c r="Q64" s="40">
        <f>D6</f>
        <v>67609</v>
      </c>
      <c r="R64" s="41">
        <f>F6</f>
        <v>17376</v>
      </c>
      <c r="S64" s="39">
        <f>I6</f>
        <v>20418</v>
      </c>
      <c r="T64" s="39">
        <f>L6</f>
        <v>27584</v>
      </c>
      <c r="U64" s="39">
        <f>N6</f>
        <v>41376</v>
      </c>
      <c r="W64" s="32"/>
      <c r="X64" s="32"/>
      <c r="Y64" s="32"/>
    </row>
    <row r="65" spans="16:25" s="2" customFormat="1" ht="15" customHeight="1">
      <c r="P65" s="6"/>
      <c r="Q65" s="35" t="b">
        <f>D64=Q64</f>
        <v>1</v>
      </c>
      <c r="R65" s="35" t="b">
        <f>F64=R64</f>
        <v>1</v>
      </c>
      <c r="S65" s="35" t="b">
        <f>I64=S64</f>
        <v>1</v>
      </c>
      <c r="T65" s="35" t="b">
        <f>L64=T64</f>
        <v>1</v>
      </c>
      <c r="U65" s="35" t="b">
        <f>N64=U64</f>
        <v>1</v>
      </c>
      <c r="V65" s="35"/>
      <c r="W65" s="32"/>
      <c r="X65" s="32"/>
      <c r="Y65" s="32"/>
    </row>
    <row r="66" spans="16:25" s="2" customFormat="1" ht="15" customHeight="1">
      <c r="P66" s="6"/>
      <c r="Q66" s="35"/>
      <c r="R66" s="35"/>
      <c r="S66" s="35"/>
      <c r="T66" s="35"/>
      <c r="U66" s="35"/>
      <c r="V66" s="35"/>
      <c r="W66" s="32"/>
      <c r="X66" s="32"/>
      <c r="Y66" s="32"/>
    </row>
    <row r="67" spans="16:25" s="2" customFormat="1" ht="15" customHeight="1">
      <c r="P67" s="6"/>
      <c r="Q67" s="35"/>
      <c r="R67" s="35"/>
      <c r="S67" s="35"/>
      <c r="T67" s="35"/>
      <c r="U67" s="35"/>
      <c r="V67" s="35"/>
      <c r="W67" s="32"/>
      <c r="X67" s="32"/>
      <c r="Y67" s="32"/>
    </row>
    <row r="68" spans="16:25" s="2" customFormat="1" ht="15" customHeight="1">
      <c r="P68" s="6"/>
      <c r="Q68" s="35"/>
      <c r="R68" s="35"/>
      <c r="S68" s="35"/>
      <c r="T68" s="35"/>
      <c r="U68" s="35"/>
      <c r="V68" s="35"/>
      <c r="W68" s="32"/>
      <c r="X68" s="32"/>
      <c r="Y68" s="32"/>
    </row>
    <row r="69" spans="16:25" s="2" customFormat="1" ht="15" customHeight="1">
      <c r="P69" s="6"/>
      <c r="Q69" s="35"/>
      <c r="R69" s="35"/>
      <c r="S69" s="35"/>
      <c r="T69" s="35"/>
      <c r="U69" s="35"/>
      <c r="V69" s="35"/>
      <c r="W69" s="32"/>
      <c r="X69" s="32"/>
      <c r="Y69" s="32"/>
    </row>
    <row r="70" spans="16:25" s="2" customFormat="1" ht="15" customHeight="1">
      <c r="P70" s="6"/>
      <c r="Q70" s="35"/>
      <c r="R70" s="35"/>
      <c r="S70" s="35"/>
      <c r="T70" s="35"/>
      <c r="U70" s="35"/>
      <c r="V70" s="35"/>
      <c r="W70" s="32"/>
      <c r="X70" s="32"/>
      <c r="Y70" s="32"/>
    </row>
    <row r="71" spans="16:25" s="2" customFormat="1" ht="15" customHeight="1">
      <c r="P71" s="6"/>
      <c r="Q71" s="35"/>
      <c r="R71" s="35"/>
      <c r="S71" s="35"/>
      <c r="T71" s="35"/>
      <c r="U71" s="35"/>
      <c r="V71" s="35"/>
      <c r="W71" s="32"/>
      <c r="X71" s="32"/>
      <c r="Y71" s="32"/>
    </row>
    <row r="72" spans="16:25" s="2" customFormat="1" ht="15" customHeight="1">
      <c r="P72" s="6"/>
      <c r="Q72" s="35"/>
      <c r="R72" s="35"/>
      <c r="S72" s="35"/>
      <c r="T72" s="35"/>
      <c r="U72" s="35"/>
      <c r="V72" s="35"/>
      <c r="W72" s="32"/>
      <c r="X72" s="32"/>
      <c r="Y72" s="32"/>
    </row>
    <row r="73" spans="16:25" s="2" customFormat="1" ht="15" customHeight="1">
      <c r="P73" s="6"/>
      <c r="Q73" s="35"/>
      <c r="R73" s="35"/>
      <c r="S73" s="35"/>
      <c r="T73" s="35"/>
      <c r="U73" s="35"/>
      <c r="V73" s="35"/>
      <c r="W73" s="32"/>
      <c r="X73" s="32"/>
      <c r="Y73" s="32"/>
    </row>
    <row r="74" spans="16:25" s="2" customFormat="1" ht="15" customHeight="1">
      <c r="P74" s="6"/>
      <c r="Q74" s="35"/>
      <c r="R74" s="35"/>
      <c r="S74" s="35"/>
      <c r="T74" s="35"/>
      <c r="U74" s="35"/>
      <c r="V74" s="35"/>
      <c r="W74" s="32"/>
      <c r="X74" s="32"/>
      <c r="Y74" s="32"/>
    </row>
    <row r="75" spans="16:25" s="2" customFormat="1" ht="15" customHeight="1">
      <c r="P75" s="6"/>
      <c r="Q75" s="35"/>
      <c r="R75" s="35"/>
      <c r="S75" s="35"/>
      <c r="T75" s="35"/>
      <c r="U75" s="35"/>
      <c r="V75" s="35"/>
      <c r="W75" s="32"/>
      <c r="X75" s="32"/>
      <c r="Y75" s="32"/>
    </row>
    <row r="76" spans="16:25" s="2" customFormat="1" ht="15" customHeight="1">
      <c r="P76" s="6"/>
      <c r="Q76" s="35"/>
      <c r="R76" s="35"/>
      <c r="S76" s="35"/>
      <c r="T76" s="35"/>
      <c r="U76" s="35"/>
      <c r="V76" s="35"/>
      <c r="W76" s="32"/>
      <c r="X76" s="32"/>
      <c r="Y76" s="32"/>
    </row>
    <row r="77" spans="16:25" s="2" customFormat="1" ht="15" customHeight="1">
      <c r="P77" s="6"/>
      <c r="Q77" s="35"/>
      <c r="R77" s="35"/>
      <c r="S77" s="35"/>
      <c r="T77" s="35"/>
      <c r="U77" s="35"/>
      <c r="V77" s="35"/>
      <c r="W77" s="32"/>
      <c r="X77" s="32"/>
      <c r="Y77" s="32"/>
    </row>
    <row r="78" spans="16:25" s="2" customFormat="1" ht="15" customHeight="1">
      <c r="P78" s="6"/>
      <c r="Q78" s="35"/>
      <c r="R78" s="35"/>
      <c r="S78" s="35"/>
      <c r="T78" s="35"/>
      <c r="U78" s="35"/>
      <c r="V78" s="35"/>
      <c r="W78" s="32"/>
      <c r="X78" s="32"/>
      <c r="Y78" s="32"/>
    </row>
    <row r="79" spans="16:25" s="2" customFormat="1" ht="15" customHeight="1">
      <c r="P79" s="6"/>
      <c r="Q79" s="35"/>
      <c r="R79" s="35"/>
      <c r="S79" s="35"/>
      <c r="T79" s="35"/>
      <c r="U79" s="35"/>
      <c r="V79" s="35"/>
      <c r="W79" s="32"/>
      <c r="X79" s="32"/>
      <c r="Y79" s="32"/>
    </row>
    <row r="80" spans="16:25" s="2" customFormat="1" ht="15" customHeight="1">
      <c r="P80" s="6"/>
      <c r="Q80" s="35"/>
      <c r="R80" s="35"/>
      <c r="S80" s="35"/>
      <c r="T80" s="35"/>
      <c r="U80" s="35"/>
      <c r="V80" s="35"/>
      <c r="W80" s="32"/>
      <c r="X80" s="32"/>
      <c r="Y80" s="32"/>
    </row>
    <row r="81" spans="16:25" s="2" customFormat="1" ht="15" customHeight="1">
      <c r="P81" s="6"/>
      <c r="Q81" s="35"/>
      <c r="R81" s="35"/>
      <c r="S81" s="35"/>
      <c r="T81" s="35"/>
      <c r="U81" s="35"/>
      <c r="V81" s="35"/>
      <c r="W81" s="32"/>
      <c r="X81" s="32"/>
      <c r="Y81" s="32"/>
    </row>
    <row r="82" spans="16:25" s="2" customFormat="1" ht="15" customHeight="1">
      <c r="P82" s="6"/>
      <c r="Q82" s="35"/>
      <c r="R82" s="35"/>
      <c r="S82" s="35"/>
      <c r="T82" s="35"/>
      <c r="U82" s="35"/>
      <c r="V82" s="35"/>
      <c r="W82" s="32"/>
      <c r="X82" s="32"/>
      <c r="Y82" s="32"/>
    </row>
    <row r="83" spans="16:25" s="2" customFormat="1" ht="15" customHeight="1">
      <c r="P83" s="6"/>
      <c r="Q83" s="35"/>
      <c r="R83" s="35"/>
      <c r="S83" s="35"/>
      <c r="T83" s="35"/>
      <c r="U83" s="35"/>
      <c r="V83" s="35"/>
      <c r="W83" s="32"/>
      <c r="X83" s="32"/>
      <c r="Y83" s="32"/>
    </row>
    <row r="84" spans="16:25" s="2" customFormat="1" ht="15" customHeight="1">
      <c r="P84" s="6"/>
      <c r="Q84" s="35"/>
      <c r="R84" s="35"/>
      <c r="S84" s="35"/>
      <c r="T84" s="35"/>
      <c r="U84" s="35"/>
      <c r="V84" s="35"/>
      <c r="W84" s="32"/>
      <c r="X84" s="32"/>
      <c r="Y84" s="32"/>
    </row>
    <row r="85" spans="16:25" s="2" customFormat="1" ht="15" customHeight="1">
      <c r="P85" s="6"/>
      <c r="Q85" s="35"/>
      <c r="R85" s="35"/>
      <c r="S85" s="35"/>
      <c r="T85" s="35"/>
      <c r="U85" s="35"/>
      <c r="V85" s="35"/>
      <c r="W85" s="32"/>
      <c r="X85" s="32"/>
      <c r="Y85" s="32"/>
    </row>
    <row r="86" spans="16:25" s="2" customFormat="1" ht="15" customHeight="1">
      <c r="P86" s="6"/>
      <c r="Q86" s="35"/>
      <c r="R86" s="35"/>
      <c r="S86" s="35"/>
      <c r="T86" s="35"/>
      <c r="U86" s="35"/>
      <c r="V86" s="35"/>
      <c r="W86" s="32"/>
      <c r="X86" s="32"/>
      <c r="Y86" s="32"/>
    </row>
    <row r="87" spans="16:25" s="2" customFormat="1" ht="15" customHeight="1">
      <c r="P87" s="6"/>
      <c r="Q87" s="35"/>
      <c r="R87" s="35"/>
      <c r="S87" s="35"/>
      <c r="T87" s="35"/>
      <c r="U87" s="35"/>
      <c r="V87" s="35"/>
      <c r="W87" s="32"/>
      <c r="X87" s="32"/>
      <c r="Y87" s="32"/>
    </row>
    <row r="88" spans="16:25" s="2" customFormat="1" ht="15" customHeight="1">
      <c r="P88" s="6"/>
      <c r="Q88" s="35"/>
      <c r="R88" s="35"/>
      <c r="S88" s="35"/>
      <c r="T88" s="35"/>
      <c r="U88" s="35"/>
      <c r="V88" s="35"/>
      <c r="W88" s="32"/>
      <c r="X88" s="32"/>
      <c r="Y88" s="32"/>
    </row>
    <row r="89" spans="16:25" s="2" customFormat="1" ht="15" customHeight="1">
      <c r="P89" s="6"/>
      <c r="Q89" s="35"/>
      <c r="R89" s="35"/>
      <c r="S89" s="35"/>
      <c r="T89" s="35"/>
      <c r="U89" s="35"/>
      <c r="V89" s="35"/>
      <c r="W89" s="32"/>
      <c r="X89" s="32"/>
      <c r="Y89" s="32"/>
    </row>
    <row r="90" spans="16:25" s="2" customFormat="1" ht="15" customHeight="1">
      <c r="P90" s="6"/>
      <c r="Q90" s="35"/>
      <c r="R90" s="35"/>
      <c r="S90" s="35"/>
      <c r="T90" s="35"/>
      <c r="U90" s="35"/>
      <c r="V90" s="35"/>
      <c r="W90" s="32"/>
      <c r="X90" s="32"/>
      <c r="Y90" s="32"/>
    </row>
    <row r="91" spans="16:25" s="2" customFormat="1" ht="15" customHeight="1">
      <c r="P91" s="6"/>
      <c r="Q91" s="35"/>
      <c r="R91" s="35"/>
      <c r="S91" s="35"/>
      <c r="T91" s="35"/>
      <c r="U91" s="35"/>
      <c r="V91" s="35"/>
      <c r="W91" s="32"/>
      <c r="X91" s="32"/>
      <c r="Y91" s="32"/>
    </row>
    <row r="92" spans="16:25" s="2" customFormat="1" ht="15" customHeight="1">
      <c r="P92" s="6"/>
      <c r="Q92" s="35"/>
      <c r="R92" s="35"/>
      <c r="S92" s="35"/>
      <c r="T92" s="35"/>
      <c r="U92" s="35"/>
      <c r="V92" s="35"/>
      <c r="W92" s="32"/>
      <c r="X92" s="32"/>
      <c r="Y92" s="32"/>
    </row>
    <row r="93" spans="16:25" s="2" customFormat="1" ht="15" customHeight="1">
      <c r="P93" s="6"/>
      <c r="Q93" s="35"/>
      <c r="R93" s="35"/>
      <c r="S93" s="35"/>
      <c r="T93" s="35"/>
      <c r="U93" s="35"/>
      <c r="V93" s="35"/>
      <c r="W93" s="32"/>
      <c r="X93" s="32"/>
      <c r="Y93" s="32"/>
    </row>
    <row r="94" spans="16:25" s="2" customFormat="1" ht="15" customHeight="1">
      <c r="P94" s="6"/>
      <c r="Q94" s="35"/>
      <c r="R94" s="35"/>
      <c r="S94" s="35"/>
      <c r="T94" s="35"/>
      <c r="U94" s="35"/>
      <c r="V94" s="35"/>
      <c r="W94" s="32"/>
      <c r="X94" s="32"/>
      <c r="Y94" s="32"/>
    </row>
    <row r="95" spans="16:25" s="2" customFormat="1" ht="15" customHeight="1">
      <c r="P95" s="6"/>
      <c r="Q95" s="35"/>
      <c r="R95" s="35"/>
      <c r="S95" s="35"/>
      <c r="T95" s="35"/>
      <c r="U95" s="35"/>
      <c r="V95" s="35"/>
      <c r="W95" s="32"/>
      <c r="X95" s="32"/>
      <c r="Y95" s="32"/>
    </row>
    <row r="96" spans="16:25" s="2" customFormat="1" ht="15" customHeight="1">
      <c r="P96" s="6"/>
      <c r="Q96" s="35"/>
      <c r="R96" s="35"/>
      <c r="S96" s="35"/>
      <c r="T96" s="35"/>
      <c r="U96" s="35"/>
      <c r="V96" s="35"/>
      <c r="W96" s="32"/>
      <c r="X96" s="32"/>
      <c r="Y96" s="32"/>
    </row>
    <row r="97" spans="16:25" s="2" customFormat="1" ht="15" customHeight="1">
      <c r="P97" s="6"/>
      <c r="Q97" s="35"/>
      <c r="R97" s="35"/>
      <c r="S97" s="35"/>
      <c r="T97" s="35"/>
      <c r="U97" s="35"/>
      <c r="V97" s="35"/>
      <c r="W97" s="32"/>
      <c r="X97" s="32"/>
      <c r="Y97" s="32"/>
    </row>
    <row r="98" spans="16:25" s="2" customFormat="1" ht="15" customHeight="1">
      <c r="P98" s="6"/>
      <c r="Q98" s="35"/>
      <c r="R98" s="35"/>
      <c r="S98" s="35"/>
      <c r="T98" s="35"/>
      <c r="U98" s="35"/>
      <c r="V98" s="35"/>
      <c r="W98" s="32"/>
      <c r="X98" s="32"/>
      <c r="Y98" s="32"/>
    </row>
    <row r="99" spans="16:25" s="2" customFormat="1" ht="15" customHeight="1">
      <c r="P99" s="6"/>
      <c r="Q99" s="35"/>
      <c r="R99" s="35"/>
      <c r="S99" s="35"/>
      <c r="T99" s="35"/>
      <c r="U99" s="35"/>
      <c r="V99" s="35"/>
      <c r="W99" s="32"/>
      <c r="X99" s="32"/>
      <c r="Y99" s="32"/>
    </row>
    <row r="100" spans="16:25" s="2" customFormat="1" ht="15" customHeight="1">
      <c r="P100" s="6"/>
      <c r="Q100" s="35"/>
      <c r="R100" s="35"/>
      <c r="S100" s="35"/>
      <c r="T100" s="35"/>
      <c r="U100" s="35"/>
      <c r="V100" s="35"/>
      <c r="W100" s="32"/>
      <c r="X100" s="32"/>
      <c r="Y100" s="32"/>
    </row>
    <row r="101" spans="16:25" s="2" customFormat="1" ht="15" customHeight="1">
      <c r="P101" s="6"/>
      <c r="Q101" s="35"/>
      <c r="R101" s="35"/>
      <c r="S101" s="35"/>
      <c r="T101" s="35"/>
      <c r="U101" s="35"/>
      <c r="V101" s="35"/>
      <c r="W101" s="32"/>
      <c r="X101" s="32"/>
      <c r="Y101" s="32"/>
    </row>
    <row r="102" spans="16:25" s="2" customFormat="1" ht="15" customHeight="1">
      <c r="P102" s="6"/>
      <c r="Q102" s="35"/>
      <c r="R102" s="35"/>
      <c r="S102" s="35"/>
      <c r="T102" s="35"/>
      <c r="U102" s="35"/>
      <c r="V102" s="35"/>
      <c r="W102" s="32"/>
      <c r="X102" s="32"/>
      <c r="Y102" s="32"/>
    </row>
    <row r="103" spans="16:25" s="2" customFormat="1" ht="15" customHeight="1">
      <c r="P103" s="6"/>
      <c r="Q103" s="35"/>
      <c r="R103" s="35"/>
      <c r="S103" s="35"/>
      <c r="T103" s="35"/>
      <c r="U103" s="35"/>
      <c r="V103" s="35"/>
      <c r="W103" s="32"/>
      <c r="X103" s="32"/>
      <c r="Y103" s="32"/>
    </row>
    <row r="104" spans="16:25" s="2" customFormat="1" ht="15" customHeight="1">
      <c r="P104" s="6"/>
      <c r="Q104" s="35"/>
      <c r="R104" s="35"/>
      <c r="S104" s="35"/>
      <c r="T104" s="35"/>
      <c r="U104" s="35"/>
      <c r="V104" s="35"/>
      <c r="W104" s="32"/>
      <c r="X104" s="32"/>
      <c r="Y104" s="32"/>
    </row>
    <row r="105" spans="16:25" s="2" customFormat="1" ht="15" customHeight="1">
      <c r="P105" s="6"/>
      <c r="Q105" s="35"/>
      <c r="R105" s="35"/>
      <c r="S105" s="35"/>
      <c r="T105" s="35"/>
      <c r="U105" s="35"/>
      <c r="V105" s="35"/>
      <c r="W105" s="32"/>
      <c r="X105" s="32"/>
      <c r="Y105" s="32"/>
    </row>
    <row r="106" spans="16:25" s="2" customFormat="1" ht="15" customHeight="1">
      <c r="P106" s="6"/>
      <c r="Q106" s="35"/>
      <c r="R106" s="35"/>
      <c r="S106" s="35"/>
      <c r="T106" s="35"/>
      <c r="U106" s="35"/>
      <c r="V106" s="35"/>
      <c r="W106" s="32"/>
      <c r="X106" s="32"/>
      <c r="Y106" s="32"/>
    </row>
    <row r="107" spans="16:25" s="2" customFormat="1" ht="15" customHeight="1">
      <c r="P107" s="6"/>
      <c r="Q107" s="35"/>
      <c r="R107" s="35"/>
      <c r="S107" s="35"/>
      <c r="T107" s="35"/>
      <c r="U107" s="35"/>
      <c r="V107" s="35"/>
      <c r="W107" s="32"/>
      <c r="X107" s="32"/>
      <c r="Y107" s="32"/>
    </row>
    <row r="108" spans="16:25" s="2" customFormat="1" ht="15" customHeight="1">
      <c r="P108" s="6"/>
      <c r="Q108" s="35"/>
      <c r="R108" s="35"/>
      <c r="S108" s="35"/>
      <c r="T108" s="35"/>
      <c r="U108" s="35"/>
      <c r="V108" s="35"/>
      <c r="W108" s="32"/>
      <c r="X108" s="32"/>
      <c r="Y108" s="32"/>
    </row>
    <row r="109" spans="16:25" s="2" customFormat="1" ht="15" customHeight="1">
      <c r="P109" s="6"/>
      <c r="Q109" s="35"/>
      <c r="R109" s="35"/>
      <c r="S109" s="35"/>
      <c r="T109" s="35"/>
      <c r="U109" s="35"/>
      <c r="V109" s="35"/>
      <c r="W109" s="32"/>
      <c r="X109" s="32"/>
      <c r="Y109" s="32"/>
    </row>
    <row r="110" spans="16:25" s="2" customFormat="1" ht="15" customHeight="1">
      <c r="P110" s="6"/>
      <c r="Q110" s="35"/>
      <c r="R110" s="35"/>
      <c r="S110" s="35"/>
      <c r="T110" s="35"/>
      <c r="U110" s="35"/>
      <c r="V110" s="35"/>
      <c r="W110" s="32"/>
      <c r="X110" s="32"/>
      <c r="Y110" s="32"/>
    </row>
    <row r="111" spans="16:25" s="2" customFormat="1" ht="15" customHeight="1">
      <c r="P111" s="6"/>
      <c r="Q111" s="35"/>
      <c r="R111" s="35"/>
      <c r="S111" s="35"/>
      <c r="T111" s="35"/>
      <c r="U111" s="35"/>
      <c r="V111" s="35"/>
      <c r="W111" s="32"/>
      <c r="X111" s="32"/>
      <c r="Y111" s="32"/>
    </row>
    <row r="112" spans="16:25" s="2" customFormat="1" ht="15" customHeight="1">
      <c r="P112" s="6"/>
      <c r="Q112" s="35"/>
      <c r="R112" s="35"/>
      <c r="S112" s="35"/>
      <c r="T112" s="35"/>
      <c r="U112" s="35"/>
      <c r="V112" s="35"/>
      <c r="W112" s="32"/>
      <c r="X112" s="32"/>
      <c r="Y112" s="32"/>
    </row>
    <row r="113" spans="16:25" s="2" customFormat="1" ht="15" customHeight="1">
      <c r="P113" s="6"/>
      <c r="Q113" s="35"/>
      <c r="R113" s="35"/>
      <c r="S113" s="35"/>
      <c r="T113" s="35"/>
      <c r="U113" s="35"/>
      <c r="V113" s="35"/>
      <c r="W113" s="32"/>
      <c r="X113" s="32"/>
      <c r="Y113" s="32"/>
    </row>
    <row r="114" spans="16:25" s="2" customFormat="1" ht="15" customHeight="1">
      <c r="P114" s="6"/>
      <c r="Q114" s="35"/>
      <c r="R114" s="35"/>
      <c r="S114" s="35"/>
      <c r="T114" s="35"/>
      <c r="U114" s="35"/>
      <c r="V114" s="35"/>
      <c r="W114" s="32"/>
      <c r="X114" s="32"/>
      <c r="Y114" s="32"/>
    </row>
    <row r="115" spans="16:25" s="2" customFormat="1" ht="15" customHeight="1">
      <c r="P115" s="6"/>
      <c r="Q115" s="35"/>
      <c r="R115" s="35"/>
      <c r="S115" s="35"/>
      <c r="T115" s="35"/>
      <c r="U115" s="35"/>
      <c r="V115" s="35"/>
      <c r="W115" s="32"/>
      <c r="X115" s="32"/>
      <c r="Y115" s="32"/>
    </row>
    <row r="116" spans="16:25" s="2" customFormat="1" ht="15" customHeight="1">
      <c r="P116" s="6"/>
      <c r="Q116" s="35"/>
      <c r="R116" s="35"/>
      <c r="S116" s="35"/>
      <c r="T116" s="35"/>
      <c r="U116" s="35"/>
      <c r="V116" s="35"/>
      <c r="W116" s="32"/>
      <c r="X116" s="32"/>
      <c r="Y116" s="32"/>
    </row>
    <row r="117" spans="16:25" s="2" customFormat="1" ht="15" customHeight="1">
      <c r="P117" s="6"/>
      <c r="Q117" s="35"/>
      <c r="R117" s="35"/>
      <c r="S117" s="35"/>
      <c r="T117" s="35"/>
      <c r="U117" s="35"/>
      <c r="V117" s="35"/>
      <c r="W117" s="32"/>
      <c r="X117" s="32"/>
      <c r="Y117" s="32"/>
    </row>
    <row r="118" spans="16:25" s="2" customFormat="1" ht="15" customHeight="1">
      <c r="P118" s="6"/>
      <c r="Q118" s="35"/>
      <c r="R118" s="35"/>
      <c r="S118" s="35"/>
      <c r="T118" s="35"/>
      <c r="U118" s="35"/>
      <c r="V118" s="35"/>
      <c r="W118" s="32"/>
      <c r="X118" s="32"/>
      <c r="Y118" s="32"/>
    </row>
    <row r="119" spans="16:25" s="2" customFormat="1" ht="15" customHeight="1">
      <c r="P119" s="6"/>
      <c r="Q119" s="35"/>
      <c r="R119" s="35"/>
      <c r="S119" s="35"/>
      <c r="T119" s="35"/>
      <c r="U119" s="35"/>
      <c r="V119" s="35"/>
      <c r="W119" s="32"/>
      <c r="X119" s="32"/>
      <c r="Y119" s="32"/>
    </row>
    <row r="120" spans="16:25" s="2" customFormat="1" ht="15" customHeight="1">
      <c r="P120" s="6"/>
      <c r="Q120" s="35"/>
      <c r="R120" s="35"/>
      <c r="S120" s="35"/>
      <c r="T120" s="35"/>
      <c r="U120" s="35"/>
      <c r="V120" s="35"/>
      <c r="W120" s="32"/>
      <c r="X120" s="32"/>
      <c r="Y120" s="32"/>
    </row>
    <row r="121" spans="16:25" s="2" customFormat="1" ht="15" customHeight="1">
      <c r="P121" s="6"/>
      <c r="Q121" s="35"/>
      <c r="R121" s="35"/>
      <c r="S121" s="35"/>
      <c r="T121" s="35"/>
      <c r="U121" s="35"/>
      <c r="V121" s="35"/>
      <c r="W121" s="32"/>
      <c r="X121" s="32"/>
      <c r="Y121" s="32"/>
    </row>
    <row r="122" spans="16:25" s="2" customFormat="1" ht="15" customHeight="1">
      <c r="P122" s="6"/>
      <c r="Q122" s="35"/>
      <c r="R122" s="35"/>
      <c r="S122" s="35"/>
      <c r="T122" s="35"/>
      <c r="U122" s="35"/>
      <c r="V122" s="35"/>
      <c r="W122" s="32"/>
      <c r="X122" s="32"/>
      <c r="Y122" s="32"/>
    </row>
    <row r="123" spans="16:25" s="2" customFormat="1" ht="15" customHeight="1">
      <c r="P123" s="6"/>
      <c r="Q123" s="35"/>
      <c r="R123" s="35"/>
      <c r="S123" s="35"/>
      <c r="T123" s="35"/>
      <c r="U123" s="35"/>
      <c r="V123" s="35"/>
      <c r="W123" s="32"/>
      <c r="X123" s="32"/>
      <c r="Y123" s="32"/>
    </row>
    <row r="124" spans="16:25" s="2" customFormat="1" ht="15" customHeight="1">
      <c r="P124" s="6"/>
      <c r="Q124" s="35"/>
      <c r="R124" s="35"/>
      <c r="S124" s="35"/>
      <c r="T124" s="35"/>
      <c r="U124" s="35"/>
      <c r="V124" s="35"/>
      <c r="W124" s="32"/>
      <c r="X124" s="32"/>
      <c r="Y124" s="32"/>
    </row>
    <row r="125" spans="16:25" s="2" customFormat="1" ht="15" customHeight="1">
      <c r="P125" s="6"/>
      <c r="Q125" s="35"/>
      <c r="R125" s="35"/>
      <c r="S125" s="35"/>
      <c r="T125" s="35"/>
      <c r="U125" s="35"/>
      <c r="V125" s="35"/>
      <c r="W125" s="32"/>
      <c r="X125" s="32"/>
      <c r="Y125" s="32"/>
    </row>
    <row r="126" spans="16:25" s="2" customFormat="1" ht="15" customHeight="1">
      <c r="P126" s="6"/>
      <c r="Q126" s="35"/>
      <c r="R126" s="35"/>
      <c r="S126" s="35"/>
      <c r="T126" s="35"/>
      <c r="U126" s="35"/>
      <c r="V126" s="35"/>
      <c r="W126" s="32"/>
      <c r="X126" s="32"/>
      <c r="Y126" s="32"/>
    </row>
    <row r="127" spans="16:25" s="2" customFormat="1" ht="15" customHeight="1">
      <c r="P127" s="6"/>
      <c r="Q127" s="35"/>
      <c r="R127" s="35"/>
      <c r="S127" s="35"/>
      <c r="T127" s="35"/>
      <c r="U127" s="35"/>
      <c r="V127" s="35"/>
      <c r="W127" s="32"/>
      <c r="X127" s="32"/>
      <c r="Y127" s="32"/>
    </row>
    <row r="128" spans="16:25" s="2" customFormat="1" ht="15" customHeight="1">
      <c r="P128" s="6"/>
      <c r="Q128" s="35"/>
      <c r="R128" s="35"/>
      <c r="S128" s="35"/>
      <c r="T128" s="35"/>
      <c r="U128" s="35"/>
      <c r="V128" s="35"/>
      <c r="W128" s="32"/>
      <c r="X128" s="32"/>
      <c r="Y128" s="32"/>
    </row>
    <row r="129" spans="16:25" s="2" customFormat="1" ht="15" customHeight="1">
      <c r="P129" s="6"/>
      <c r="Q129" s="35"/>
      <c r="R129" s="35"/>
      <c r="S129" s="35"/>
      <c r="T129" s="35"/>
      <c r="U129" s="35"/>
      <c r="V129" s="35"/>
      <c r="W129" s="32"/>
      <c r="X129" s="32"/>
      <c r="Y129" s="32"/>
    </row>
    <row r="130" spans="16:25" s="2" customFormat="1" ht="15" customHeight="1">
      <c r="P130" s="6"/>
      <c r="Q130" s="35"/>
      <c r="R130" s="35"/>
      <c r="S130" s="35"/>
      <c r="T130" s="35"/>
      <c r="U130" s="35"/>
      <c r="V130" s="35"/>
      <c r="W130" s="32"/>
      <c r="X130" s="32"/>
      <c r="Y130" s="32"/>
    </row>
    <row r="131" spans="16:25" s="2" customFormat="1" ht="15" customHeight="1">
      <c r="P131" s="6"/>
      <c r="Q131" s="35"/>
      <c r="R131" s="35"/>
      <c r="S131" s="35"/>
      <c r="T131" s="35"/>
      <c r="U131" s="35"/>
      <c r="V131" s="35"/>
      <c r="W131" s="32"/>
      <c r="X131" s="32"/>
      <c r="Y131" s="32"/>
    </row>
    <row r="132" spans="16:25" s="2" customFormat="1" ht="15" customHeight="1">
      <c r="P132" s="6"/>
      <c r="Q132" s="35"/>
      <c r="R132" s="35"/>
      <c r="S132" s="35"/>
      <c r="T132" s="35"/>
      <c r="U132" s="35"/>
      <c r="V132" s="35"/>
      <c r="W132" s="32"/>
      <c r="X132" s="32"/>
      <c r="Y132" s="32"/>
    </row>
    <row r="133" spans="16:25" s="2" customFormat="1" ht="15" customHeight="1">
      <c r="P133" s="6"/>
      <c r="Q133" s="35"/>
      <c r="R133" s="35"/>
      <c r="S133" s="35"/>
      <c r="T133" s="35"/>
      <c r="U133" s="35"/>
      <c r="V133" s="35"/>
      <c r="W133" s="32"/>
      <c r="X133" s="32"/>
      <c r="Y133" s="32"/>
    </row>
    <row r="134" spans="16:25" s="2" customFormat="1" ht="15" customHeight="1">
      <c r="P134" s="6"/>
      <c r="Q134" s="35"/>
      <c r="R134" s="35"/>
      <c r="S134" s="35"/>
      <c r="T134" s="35"/>
      <c r="U134" s="35"/>
      <c r="V134" s="35"/>
      <c r="W134" s="32"/>
      <c r="X134" s="32"/>
      <c r="Y134" s="32"/>
    </row>
    <row r="135" spans="16:25" s="2" customFormat="1" ht="15" customHeight="1">
      <c r="P135" s="6"/>
      <c r="Q135" s="35"/>
      <c r="R135" s="35"/>
      <c r="S135" s="35"/>
      <c r="T135" s="35"/>
      <c r="U135" s="35"/>
      <c r="V135" s="35"/>
      <c r="W135" s="32"/>
      <c r="X135" s="32"/>
      <c r="Y135" s="32"/>
    </row>
    <row r="136" spans="16:25" s="2" customFormat="1" ht="15" customHeight="1">
      <c r="P136" s="6"/>
      <c r="Q136" s="35"/>
      <c r="R136" s="35"/>
      <c r="S136" s="35"/>
      <c r="T136" s="35"/>
      <c r="U136" s="35"/>
      <c r="V136" s="35"/>
      <c r="W136" s="32"/>
      <c r="X136" s="32"/>
      <c r="Y136" s="32"/>
    </row>
    <row r="137" spans="16:25" s="2" customFormat="1" ht="15" customHeight="1">
      <c r="P137" s="6"/>
      <c r="Q137" s="35"/>
      <c r="R137" s="35"/>
      <c r="S137" s="35"/>
      <c r="T137" s="35"/>
      <c r="U137" s="35"/>
      <c r="V137" s="35"/>
      <c r="W137" s="32"/>
      <c r="X137" s="32"/>
      <c r="Y137" s="32"/>
    </row>
    <row r="138" spans="16:25" s="2" customFormat="1" ht="15" customHeight="1">
      <c r="P138" s="6"/>
      <c r="Q138" s="35"/>
      <c r="R138" s="35"/>
      <c r="S138" s="35"/>
      <c r="T138" s="35"/>
      <c r="U138" s="35"/>
      <c r="V138" s="35"/>
      <c r="W138" s="32"/>
      <c r="X138" s="32"/>
      <c r="Y138" s="32"/>
    </row>
    <row r="139" spans="16:25" s="2" customFormat="1" ht="15" customHeight="1">
      <c r="P139" s="6"/>
      <c r="Q139" s="35"/>
      <c r="R139" s="35"/>
      <c r="S139" s="35"/>
      <c r="T139" s="35"/>
      <c r="U139" s="35"/>
      <c r="V139" s="35"/>
      <c r="W139" s="32"/>
      <c r="X139" s="32"/>
      <c r="Y139" s="32"/>
    </row>
    <row r="140" spans="16:25" s="2" customFormat="1" ht="15" customHeight="1">
      <c r="P140" s="6"/>
      <c r="Q140" s="35"/>
      <c r="R140" s="35"/>
      <c r="S140" s="35"/>
      <c r="T140" s="35"/>
      <c r="U140" s="35"/>
      <c r="V140" s="35"/>
      <c r="W140" s="32"/>
      <c r="X140" s="32"/>
      <c r="Y140" s="32"/>
    </row>
    <row r="141" spans="16:25" s="2" customFormat="1" ht="15" customHeight="1">
      <c r="P141" s="6"/>
      <c r="Q141" s="35"/>
      <c r="R141" s="35"/>
      <c r="S141" s="35"/>
      <c r="T141" s="35"/>
      <c r="U141" s="35"/>
      <c r="V141" s="35"/>
      <c r="W141" s="32"/>
      <c r="X141" s="32"/>
      <c r="Y141" s="32"/>
    </row>
    <row r="142" spans="16:25" s="2" customFormat="1" ht="15" customHeight="1">
      <c r="P142" s="6"/>
      <c r="Q142" s="35"/>
      <c r="R142" s="35"/>
      <c r="S142" s="35"/>
      <c r="T142" s="35"/>
      <c r="U142" s="35"/>
      <c r="V142" s="35"/>
      <c r="W142" s="32"/>
      <c r="X142" s="32"/>
      <c r="Y142" s="32"/>
    </row>
    <row r="143" spans="16:25" s="2" customFormat="1" ht="15" customHeight="1">
      <c r="P143" s="6"/>
      <c r="Q143" s="35"/>
      <c r="R143" s="35"/>
      <c r="S143" s="35"/>
      <c r="T143" s="35"/>
      <c r="U143" s="35"/>
      <c r="V143" s="35"/>
      <c r="W143" s="32"/>
      <c r="X143" s="32"/>
      <c r="Y143" s="32"/>
    </row>
    <row r="144" spans="16:25" s="2" customFormat="1" ht="15" customHeight="1">
      <c r="P144" s="6"/>
      <c r="Q144" s="35"/>
      <c r="R144" s="35"/>
      <c r="S144" s="35"/>
      <c r="T144" s="35"/>
      <c r="U144" s="35"/>
      <c r="V144" s="35"/>
      <c r="W144" s="32"/>
      <c r="X144" s="32"/>
      <c r="Y144" s="32"/>
    </row>
    <row r="145" spans="16:25" s="2" customFormat="1" ht="15" customHeight="1">
      <c r="P145" s="6"/>
      <c r="Q145" s="35"/>
      <c r="R145" s="35"/>
      <c r="S145" s="35"/>
      <c r="T145" s="35"/>
      <c r="U145" s="35"/>
      <c r="V145" s="35"/>
      <c r="W145" s="32"/>
      <c r="X145" s="32"/>
      <c r="Y145" s="32"/>
    </row>
    <row r="146" spans="16:25" s="2" customFormat="1" ht="15" customHeight="1">
      <c r="P146" s="6"/>
      <c r="Q146" s="35"/>
      <c r="R146" s="35"/>
      <c r="S146" s="35"/>
      <c r="T146" s="35"/>
      <c r="U146" s="35"/>
      <c r="V146" s="35"/>
      <c r="W146" s="32"/>
      <c r="X146" s="32"/>
      <c r="Y146" s="32"/>
    </row>
    <row r="147" spans="16:25" s="2" customFormat="1" ht="15" customHeight="1">
      <c r="P147" s="6"/>
      <c r="Q147" s="35"/>
      <c r="R147" s="35"/>
      <c r="S147" s="35"/>
      <c r="T147" s="35"/>
      <c r="U147" s="35"/>
      <c r="V147" s="35"/>
      <c r="W147" s="32"/>
      <c r="X147" s="32"/>
      <c r="Y147" s="32"/>
    </row>
    <row r="148" spans="16:25" s="2" customFormat="1" ht="15" customHeight="1">
      <c r="P148" s="6"/>
      <c r="Q148" s="35"/>
      <c r="R148" s="35"/>
      <c r="S148" s="35"/>
      <c r="T148" s="35"/>
      <c r="U148" s="35"/>
      <c r="V148" s="35"/>
      <c r="W148" s="32"/>
      <c r="X148" s="32"/>
      <c r="Y148" s="32"/>
    </row>
    <row r="149" spans="16:25" s="2" customFormat="1" ht="15" customHeight="1">
      <c r="P149" s="6"/>
      <c r="Q149" s="35"/>
      <c r="R149" s="35"/>
      <c r="S149" s="35"/>
      <c r="T149" s="35"/>
      <c r="U149" s="35"/>
      <c r="V149" s="35"/>
      <c r="W149" s="32"/>
      <c r="X149" s="32"/>
      <c r="Y149" s="32"/>
    </row>
    <row r="150" spans="16:25" s="2" customFormat="1" ht="15" customHeight="1">
      <c r="P150" s="6"/>
      <c r="Q150" s="35"/>
      <c r="R150" s="35"/>
      <c r="S150" s="35"/>
      <c r="T150" s="35"/>
      <c r="U150" s="35"/>
      <c r="V150" s="35"/>
      <c r="W150" s="32"/>
      <c r="X150" s="32"/>
      <c r="Y150" s="32"/>
    </row>
    <row r="151" spans="16:25" s="2" customFormat="1" ht="15" customHeight="1">
      <c r="P151" s="6"/>
      <c r="Q151" s="35"/>
      <c r="R151" s="35"/>
      <c r="S151" s="35"/>
      <c r="T151" s="35"/>
      <c r="U151" s="35"/>
      <c r="V151" s="35"/>
      <c r="W151" s="32"/>
      <c r="X151" s="32"/>
      <c r="Y151" s="32"/>
    </row>
    <row r="152" spans="16:25" s="2" customFormat="1" ht="15" customHeight="1">
      <c r="P152" s="6"/>
      <c r="Q152" s="35"/>
      <c r="R152" s="35"/>
      <c r="S152" s="35"/>
      <c r="T152" s="35"/>
      <c r="U152" s="35"/>
      <c r="V152" s="35"/>
      <c r="W152" s="32"/>
      <c r="X152" s="32"/>
      <c r="Y152" s="32"/>
    </row>
    <row r="153" spans="16:25" s="2" customFormat="1" ht="15" customHeight="1">
      <c r="P153" s="6"/>
      <c r="Q153" s="35"/>
      <c r="R153" s="35"/>
      <c r="S153" s="35"/>
      <c r="T153" s="35"/>
      <c r="U153" s="35"/>
      <c r="V153" s="35"/>
      <c r="W153" s="32"/>
      <c r="X153" s="32"/>
      <c r="Y153" s="32"/>
    </row>
    <row r="154" spans="16:25" s="2" customFormat="1" ht="15" customHeight="1">
      <c r="P154" s="6"/>
      <c r="Q154" s="35"/>
      <c r="R154" s="35"/>
      <c r="S154" s="35"/>
      <c r="T154" s="35"/>
      <c r="U154" s="35"/>
      <c r="V154" s="35"/>
      <c r="W154" s="32"/>
      <c r="X154" s="32"/>
      <c r="Y154" s="32"/>
    </row>
    <row r="155" spans="16:25" s="2" customFormat="1" ht="15" customHeight="1">
      <c r="P155" s="6"/>
      <c r="Q155" s="35"/>
      <c r="R155" s="35"/>
      <c r="S155" s="35"/>
      <c r="T155" s="35"/>
      <c r="U155" s="35"/>
      <c r="V155" s="35"/>
      <c r="W155" s="32"/>
      <c r="X155" s="32"/>
      <c r="Y155" s="32"/>
    </row>
    <row r="156" spans="16:25" s="2" customFormat="1" ht="15" customHeight="1">
      <c r="P156" s="6"/>
      <c r="Q156" s="35"/>
      <c r="R156" s="35"/>
      <c r="S156" s="35"/>
      <c r="T156" s="35"/>
      <c r="U156" s="35"/>
      <c r="V156" s="35"/>
      <c r="W156" s="32"/>
      <c r="X156" s="32"/>
      <c r="Y156" s="32"/>
    </row>
    <row r="157" spans="16:25" s="2" customFormat="1" ht="15" customHeight="1">
      <c r="P157" s="6"/>
      <c r="Q157" s="35"/>
      <c r="R157" s="35"/>
      <c r="S157" s="35"/>
      <c r="T157" s="35"/>
      <c r="U157" s="35"/>
      <c r="V157" s="35"/>
      <c r="W157" s="32"/>
      <c r="X157" s="32"/>
      <c r="Y157" s="32"/>
    </row>
    <row r="158" spans="16:25" s="2" customFormat="1" ht="15" customHeight="1">
      <c r="P158" s="6"/>
      <c r="Q158" s="35"/>
      <c r="R158" s="35"/>
      <c r="S158" s="35"/>
      <c r="T158" s="35"/>
      <c r="U158" s="35"/>
      <c r="V158" s="35"/>
      <c r="W158" s="32"/>
      <c r="X158" s="32"/>
      <c r="Y158" s="32"/>
    </row>
    <row r="159" spans="16:25" s="2" customFormat="1" ht="15" customHeight="1">
      <c r="P159" s="6"/>
      <c r="Q159" s="35"/>
      <c r="R159" s="35"/>
      <c r="S159" s="35"/>
      <c r="T159" s="35"/>
      <c r="U159" s="35"/>
      <c r="V159" s="35"/>
      <c r="W159" s="32"/>
      <c r="X159" s="32"/>
      <c r="Y159" s="32"/>
    </row>
    <row r="160" spans="16:25" s="2" customFormat="1" ht="15" customHeight="1">
      <c r="P160" s="6"/>
      <c r="Q160" s="35"/>
      <c r="R160" s="35"/>
      <c r="S160" s="35"/>
      <c r="T160" s="35"/>
      <c r="U160" s="35"/>
      <c r="V160" s="35"/>
      <c r="W160" s="32"/>
      <c r="X160" s="32"/>
      <c r="Y160" s="32"/>
    </row>
    <row r="161" spans="16:25" s="2" customFormat="1" ht="15" customHeight="1">
      <c r="P161" s="6"/>
      <c r="Q161" s="35"/>
      <c r="R161" s="35"/>
      <c r="S161" s="35"/>
      <c r="T161" s="35"/>
      <c r="U161" s="35"/>
      <c r="V161" s="35"/>
      <c r="W161" s="32"/>
      <c r="X161" s="32"/>
      <c r="Y161" s="32"/>
    </row>
    <row r="162" spans="16:25" s="2" customFormat="1" ht="15" customHeight="1">
      <c r="P162" s="6"/>
      <c r="Q162" s="35"/>
      <c r="R162" s="35"/>
      <c r="S162" s="35"/>
      <c r="T162" s="35"/>
      <c r="U162" s="35"/>
      <c r="V162" s="35"/>
      <c r="W162" s="32"/>
      <c r="X162" s="32"/>
      <c r="Y162" s="32"/>
    </row>
    <row r="163" spans="16:25" s="2" customFormat="1" ht="15" customHeight="1">
      <c r="P163" s="6"/>
      <c r="Q163" s="35"/>
      <c r="R163" s="35"/>
      <c r="S163" s="35"/>
      <c r="T163" s="35"/>
      <c r="U163" s="35"/>
      <c r="V163" s="35"/>
      <c r="W163" s="32"/>
      <c r="X163" s="32"/>
      <c r="Y163" s="32"/>
    </row>
    <row r="164" spans="16:25" s="2" customFormat="1" ht="15" customHeight="1">
      <c r="P164" s="6"/>
      <c r="Q164" s="35"/>
      <c r="R164" s="35"/>
      <c r="S164" s="35"/>
      <c r="T164" s="35"/>
      <c r="U164" s="35"/>
      <c r="V164" s="35"/>
      <c r="W164" s="32"/>
      <c r="X164" s="32"/>
      <c r="Y164" s="32"/>
    </row>
    <row r="165" spans="16:25" s="2" customFormat="1" ht="15" customHeight="1">
      <c r="P165" s="6"/>
      <c r="Q165" s="35"/>
      <c r="R165" s="35"/>
      <c r="S165" s="35"/>
      <c r="T165" s="35"/>
      <c r="U165" s="35"/>
      <c r="V165" s="35"/>
      <c r="W165" s="32"/>
      <c r="X165" s="32"/>
      <c r="Y165" s="32"/>
    </row>
    <row r="166" spans="16:25" s="2" customFormat="1" ht="15" customHeight="1">
      <c r="P166" s="6"/>
      <c r="Q166" s="35"/>
      <c r="R166" s="35"/>
      <c r="S166" s="35"/>
      <c r="T166" s="35"/>
      <c r="U166" s="35"/>
      <c r="V166" s="35"/>
      <c r="W166" s="32"/>
      <c r="X166" s="32"/>
      <c r="Y166" s="32"/>
    </row>
    <row r="167" spans="16:25" s="2" customFormat="1" ht="15" customHeight="1">
      <c r="P167" s="6"/>
      <c r="Q167" s="35"/>
      <c r="R167" s="35"/>
      <c r="S167" s="35"/>
      <c r="T167" s="35"/>
      <c r="U167" s="35"/>
      <c r="V167" s="35"/>
      <c r="W167" s="32"/>
      <c r="X167" s="32"/>
      <c r="Y167" s="32"/>
    </row>
    <row r="168" spans="16:25" s="2" customFormat="1" ht="15" customHeight="1">
      <c r="P168" s="6"/>
      <c r="Q168" s="35"/>
      <c r="R168" s="35"/>
      <c r="S168" s="35"/>
      <c r="T168" s="35"/>
      <c r="U168" s="35"/>
      <c r="V168" s="35"/>
      <c r="W168" s="32"/>
      <c r="X168" s="32"/>
      <c r="Y168" s="32"/>
    </row>
    <row r="169" spans="16:25" s="2" customFormat="1" ht="15" customHeight="1">
      <c r="P169" s="6"/>
      <c r="Q169" s="35"/>
      <c r="R169" s="35"/>
      <c r="S169" s="35"/>
      <c r="T169" s="35"/>
      <c r="U169" s="35"/>
      <c r="V169" s="35"/>
      <c r="W169" s="32"/>
      <c r="X169" s="32"/>
      <c r="Y169" s="32"/>
    </row>
    <row r="170" spans="16:25" s="2" customFormat="1" ht="15" customHeight="1">
      <c r="P170" s="6"/>
      <c r="Q170" s="35"/>
      <c r="R170" s="35"/>
      <c r="S170" s="35"/>
      <c r="T170" s="35"/>
      <c r="U170" s="35"/>
      <c r="V170" s="35"/>
      <c r="W170" s="32"/>
      <c r="X170" s="32"/>
      <c r="Y170" s="32"/>
    </row>
    <row r="171" spans="16:25" s="2" customFormat="1" ht="15" customHeight="1">
      <c r="P171" s="6"/>
      <c r="Q171" s="35"/>
      <c r="R171" s="35"/>
      <c r="S171" s="35"/>
      <c r="T171" s="35"/>
      <c r="U171" s="35"/>
      <c r="V171" s="35"/>
      <c r="W171" s="32"/>
      <c r="X171" s="32"/>
      <c r="Y171" s="32"/>
    </row>
    <row r="172" spans="16:25" s="2" customFormat="1" ht="15" customHeight="1">
      <c r="P172" s="6"/>
      <c r="Q172" s="35"/>
      <c r="R172" s="35"/>
      <c r="S172" s="35"/>
      <c r="T172" s="35"/>
      <c r="U172" s="35"/>
      <c r="V172" s="35"/>
      <c r="W172" s="32"/>
      <c r="X172" s="32"/>
      <c r="Y172" s="32"/>
    </row>
    <row r="173" spans="16:25" s="2" customFormat="1" ht="15" customHeight="1">
      <c r="P173" s="6"/>
      <c r="Q173" s="35"/>
      <c r="R173" s="35"/>
      <c r="S173" s="35"/>
      <c r="T173" s="35"/>
      <c r="U173" s="35"/>
      <c r="V173" s="35"/>
      <c r="W173" s="32"/>
      <c r="X173" s="32"/>
      <c r="Y173" s="32"/>
    </row>
    <row r="174" spans="16:25" s="2" customFormat="1" ht="15" customHeight="1">
      <c r="P174" s="6"/>
      <c r="Q174" s="35"/>
      <c r="R174" s="35"/>
      <c r="S174" s="35"/>
      <c r="T174" s="35"/>
      <c r="U174" s="35"/>
      <c r="V174" s="35"/>
      <c r="W174" s="32"/>
      <c r="X174" s="32"/>
      <c r="Y174" s="32"/>
    </row>
    <row r="175" spans="16:25" s="2" customFormat="1" ht="15" customHeight="1">
      <c r="P175" s="6"/>
      <c r="Q175" s="35"/>
      <c r="R175" s="35"/>
      <c r="S175" s="35"/>
      <c r="T175" s="35"/>
      <c r="U175" s="35"/>
      <c r="V175" s="35"/>
      <c r="W175" s="32"/>
      <c r="X175" s="32"/>
      <c r="Y175" s="32"/>
    </row>
    <row r="176" spans="16:25" s="2" customFormat="1" ht="30" customHeight="1">
      <c r="P176" s="6"/>
      <c r="Q176" s="35"/>
      <c r="R176" s="35"/>
      <c r="S176" s="35"/>
      <c r="T176" s="35"/>
      <c r="U176" s="35"/>
      <c r="V176" s="35"/>
      <c r="W176" s="32"/>
      <c r="X176" s="32"/>
      <c r="Y176" s="32"/>
    </row>
    <row r="177" spans="16:25" s="2" customFormat="1" ht="30" customHeight="1">
      <c r="P177" s="6"/>
      <c r="Q177" s="35"/>
      <c r="R177" s="35"/>
      <c r="S177" s="35"/>
      <c r="T177" s="35"/>
      <c r="U177" s="35"/>
      <c r="V177" s="35"/>
      <c r="W177" s="32"/>
      <c r="X177" s="32"/>
      <c r="Y177" s="32"/>
    </row>
    <row r="178" spans="16:25" s="2" customFormat="1" ht="30" customHeight="1">
      <c r="P178" s="6"/>
      <c r="Q178" s="35"/>
      <c r="R178" s="35"/>
      <c r="S178" s="35"/>
      <c r="T178" s="35"/>
      <c r="U178" s="35"/>
      <c r="V178" s="35"/>
      <c r="W178" s="32"/>
      <c r="X178" s="32"/>
      <c r="Y178" s="32"/>
    </row>
    <row r="179" spans="16:25" s="2" customFormat="1" ht="30" customHeight="1">
      <c r="P179" s="6"/>
      <c r="Q179" s="35"/>
      <c r="R179" s="35"/>
      <c r="S179" s="35"/>
      <c r="T179" s="35"/>
      <c r="U179" s="35"/>
      <c r="V179" s="35"/>
      <c r="W179" s="32"/>
      <c r="X179" s="32"/>
      <c r="Y179" s="32"/>
    </row>
    <row r="180" spans="16:25" s="2" customFormat="1" ht="30" customHeight="1">
      <c r="P180" s="6"/>
      <c r="Q180" s="35"/>
      <c r="R180" s="35"/>
      <c r="S180" s="35"/>
      <c r="T180" s="35"/>
      <c r="U180" s="35"/>
      <c r="V180" s="35"/>
      <c r="W180" s="32"/>
      <c r="X180" s="32"/>
      <c r="Y180" s="32"/>
    </row>
    <row r="181" spans="16:25" s="2" customFormat="1" ht="30" customHeight="1">
      <c r="P181" s="6"/>
      <c r="Q181" s="35"/>
      <c r="R181" s="35"/>
      <c r="S181" s="35"/>
      <c r="T181" s="35"/>
      <c r="U181" s="35"/>
      <c r="V181" s="35"/>
      <c r="W181" s="32"/>
      <c r="X181" s="32"/>
      <c r="Y181" s="32"/>
    </row>
    <row r="182" spans="16:25" s="2" customFormat="1" ht="30" customHeight="1">
      <c r="P182" s="6"/>
      <c r="Q182" s="35"/>
      <c r="R182" s="35"/>
      <c r="S182" s="35"/>
      <c r="T182" s="35"/>
      <c r="U182" s="35"/>
      <c r="V182" s="35"/>
      <c r="W182" s="32"/>
      <c r="X182" s="32"/>
      <c r="Y182" s="32"/>
    </row>
    <row r="183" spans="16:25" s="2" customFormat="1" ht="30" customHeight="1">
      <c r="P183" s="6"/>
      <c r="Q183" s="35"/>
      <c r="R183" s="35"/>
      <c r="S183" s="35"/>
      <c r="T183" s="35"/>
      <c r="U183" s="35"/>
      <c r="V183" s="35"/>
      <c r="W183" s="32"/>
      <c r="X183" s="32"/>
      <c r="Y183" s="32"/>
    </row>
    <row r="184" spans="16:25" s="2" customFormat="1" ht="30" customHeight="1">
      <c r="P184" s="6"/>
      <c r="Q184" s="35"/>
      <c r="R184" s="35"/>
      <c r="S184" s="35"/>
      <c r="T184" s="35"/>
      <c r="U184" s="35"/>
      <c r="V184" s="35"/>
      <c r="W184" s="32"/>
      <c r="X184" s="32"/>
      <c r="Y184" s="32"/>
    </row>
    <row r="185" spans="16:25" s="2" customFormat="1" ht="30" customHeight="1">
      <c r="P185" s="6"/>
      <c r="Q185" s="35"/>
      <c r="R185" s="35"/>
      <c r="S185" s="35"/>
      <c r="T185" s="35"/>
      <c r="U185" s="35"/>
      <c r="V185" s="35"/>
      <c r="W185" s="32"/>
      <c r="X185" s="32"/>
      <c r="Y185" s="32"/>
    </row>
    <row r="186" spans="16:25" s="2" customFormat="1" ht="30" customHeight="1">
      <c r="P186" s="6"/>
      <c r="Q186" s="35"/>
      <c r="R186" s="35"/>
      <c r="S186" s="35"/>
      <c r="T186" s="35"/>
      <c r="U186" s="35"/>
      <c r="V186" s="35"/>
    </row>
    <row r="187" spans="16:25" s="2" customFormat="1" ht="30" customHeight="1">
      <c r="P187" s="6"/>
      <c r="Q187" s="35"/>
      <c r="R187" s="35"/>
      <c r="S187" s="35"/>
      <c r="T187" s="35"/>
      <c r="U187" s="35"/>
      <c r="V187" s="35"/>
    </row>
    <row r="188" spans="16:25" s="2" customFormat="1" ht="30" customHeight="1">
      <c r="P188" s="6"/>
      <c r="Q188" s="35"/>
      <c r="R188" s="35"/>
      <c r="S188" s="35"/>
      <c r="T188" s="35"/>
      <c r="U188" s="35"/>
      <c r="V188" s="35"/>
    </row>
    <row r="189" spans="16:25" s="2" customFormat="1" ht="30" customHeight="1">
      <c r="P189" s="6"/>
      <c r="Q189" s="35"/>
      <c r="R189" s="35"/>
      <c r="S189" s="35"/>
      <c r="T189" s="35"/>
      <c r="U189" s="35"/>
      <c r="V189" s="35"/>
    </row>
    <row r="190" spans="16:25" s="2" customFormat="1" ht="30" customHeight="1">
      <c r="P190" s="6"/>
      <c r="Q190" s="35"/>
      <c r="R190" s="35"/>
      <c r="S190" s="35"/>
      <c r="T190" s="35"/>
      <c r="U190" s="35"/>
      <c r="V190" s="35"/>
    </row>
    <row r="191" spans="16:25" s="2" customFormat="1" ht="30" customHeight="1">
      <c r="P191" s="6"/>
      <c r="Q191" s="35"/>
      <c r="R191" s="35"/>
      <c r="S191" s="35"/>
      <c r="T191" s="35"/>
      <c r="U191" s="35"/>
      <c r="V191" s="35"/>
    </row>
    <row r="192" spans="16:25" s="2" customFormat="1" ht="30" customHeight="1">
      <c r="P192" s="6"/>
      <c r="Q192" s="35"/>
      <c r="R192" s="35"/>
      <c r="S192" s="35"/>
      <c r="T192" s="35"/>
      <c r="U192" s="35"/>
      <c r="V192" s="35"/>
    </row>
    <row r="193" spans="16:16" s="2" customFormat="1" ht="30" customHeight="1">
      <c r="P193" s="6"/>
    </row>
    <row r="194" spans="16:16" s="2" customFormat="1" ht="30" customHeight="1">
      <c r="P194" s="6"/>
    </row>
    <row r="195" spans="16:16" s="2" customFormat="1" ht="30" customHeight="1">
      <c r="P195" s="6"/>
    </row>
    <row r="196" spans="16:16" s="2" customFormat="1" ht="30" customHeight="1">
      <c r="P196" s="6"/>
    </row>
    <row r="197" spans="16:16" s="2" customFormat="1" ht="30" customHeight="1">
      <c r="P197" s="6"/>
    </row>
    <row r="198" spans="16:16" s="2" customFormat="1" ht="30" customHeight="1">
      <c r="P198" s="6"/>
    </row>
    <row r="199" spans="16:16" s="2" customFormat="1" ht="30" customHeight="1">
      <c r="P199" s="6"/>
    </row>
    <row r="200" spans="16:16" s="2" customFormat="1" ht="30" customHeight="1">
      <c r="P200" s="6"/>
    </row>
    <row r="201" spans="16:16" s="2" customFormat="1" ht="30" customHeight="1">
      <c r="P201" s="6"/>
    </row>
    <row r="202" spans="16:16" s="2" customFormat="1" ht="30" customHeight="1">
      <c r="P202" s="6"/>
    </row>
    <row r="203" spans="16:16" s="2" customFormat="1" ht="30" customHeight="1">
      <c r="P203" s="6"/>
    </row>
    <row r="204" spans="16:16" s="2" customFormat="1" ht="30" customHeight="1">
      <c r="P204" s="6"/>
    </row>
    <row r="205" spans="16:16" s="2" customFormat="1" ht="30" customHeight="1">
      <c r="P205" s="6"/>
    </row>
    <row r="206" spans="16:16" s="2" customFormat="1" ht="30" customHeight="1">
      <c r="P206" s="6"/>
    </row>
    <row r="207" spans="16:16" s="2" customFormat="1" ht="30" customHeight="1">
      <c r="P207" s="6"/>
    </row>
    <row r="208" spans="16:16" s="2" customFormat="1" ht="30" customHeight="1">
      <c r="P208" s="6"/>
    </row>
    <row r="209" spans="16:16" s="2" customFormat="1" ht="30" customHeight="1">
      <c r="P209" s="6"/>
    </row>
    <row r="210" spans="16:16" s="2" customFormat="1" ht="30" customHeight="1">
      <c r="P210" s="6"/>
    </row>
    <row r="211" spans="16:16" s="2" customFormat="1" ht="30" customHeight="1">
      <c r="P211" s="6"/>
    </row>
    <row r="212" spans="16:16" s="2" customFormat="1" ht="30" customHeight="1">
      <c r="P212" s="6"/>
    </row>
    <row r="213" spans="16:16" s="2" customFormat="1" ht="30" customHeight="1">
      <c r="P213" s="6"/>
    </row>
    <row r="214" spans="16:16" s="2" customFormat="1" ht="30" customHeight="1">
      <c r="P214" s="6"/>
    </row>
    <row r="215" spans="16:16" s="2" customFormat="1" ht="30" customHeight="1">
      <c r="P215" s="6"/>
    </row>
    <row r="216" spans="16:16" s="2" customFormat="1" ht="30" customHeight="1">
      <c r="P216" s="6"/>
    </row>
    <row r="217" spans="16:16" s="2" customFormat="1" ht="30" customHeight="1">
      <c r="P217" s="6"/>
    </row>
    <row r="218" spans="16:16" s="2" customFormat="1" ht="30" customHeight="1">
      <c r="P218" s="6"/>
    </row>
    <row r="219" spans="16:16" s="2" customFormat="1" ht="30" customHeight="1">
      <c r="P219" s="6"/>
    </row>
    <row r="220" spans="16:16" s="2" customFormat="1" ht="30" customHeight="1">
      <c r="P220" s="6"/>
    </row>
    <row r="221" spans="16:16" s="2" customFormat="1" ht="30" customHeight="1">
      <c r="P221" s="6"/>
    </row>
    <row r="222" spans="16:16" s="2" customFormat="1" ht="30" customHeight="1">
      <c r="P222" s="6"/>
    </row>
    <row r="223" spans="16:16" s="2" customFormat="1" ht="30" customHeight="1">
      <c r="P223" s="6"/>
    </row>
    <row r="224" spans="16:16" s="2" customFormat="1" ht="30" customHeight="1">
      <c r="P224" s="6"/>
    </row>
    <row r="225" spans="16:16" s="2" customFormat="1" ht="30" customHeight="1">
      <c r="P225" s="6"/>
    </row>
    <row r="226" spans="16:16" s="2" customFormat="1" ht="30" customHeight="1">
      <c r="P226" s="6"/>
    </row>
    <row r="227" spans="16:16" s="2" customFormat="1" ht="30" customHeight="1">
      <c r="P227" s="6"/>
    </row>
    <row r="228" spans="16:16" s="2" customFormat="1" ht="30" customHeight="1">
      <c r="P228" s="6"/>
    </row>
    <row r="229" spans="16:16" s="2" customFormat="1" ht="30" customHeight="1">
      <c r="P229" s="6"/>
    </row>
    <row r="230" spans="16:16" s="2" customFormat="1" ht="30" customHeight="1">
      <c r="P230" s="6"/>
    </row>
    <row r="231" spans="16:16" s="2" customFormat="1" ht="30" customHeight="1">
      <c r="P231" s="6"/>
    </row>
    <row r="232" spans="16:16" s="2" customFormat="1" ht="30" customHeight="1">
      <c r="P232" s="6"/>
    </row>
    <row r="233" spans="16:16" s="2" customFormat="1" ht="30" customHeight="1">
      <c r="P233" s="6"/>
    </row>
    <row r="234" spans="16:16" s="2" customFormat="1" ht="30" customHeight="1">
      <c r="P234" s="6"/>
    </row>
    <row r="235" spans="16:16" s="2" customFormat="1" ht="30" customHeight="1">
      <c r="P235" s="6"/>
    </row>
    <row r="236" spans="16:16" s="2" customFormat="1" ht="30" customHeight="1">
      <c r="P236" s="6"/>
    </row>
    <row r="237" spans="16:16" s="2" customFormat="1" ht="30" customHeight="1">
      <c r="P237" s="6"/>
    </row>
    <row r="238" spans="16:16" s="2" customFormat="1" ht="30" customHeight="1">
      <c r="P238" s="6"/>
    </row>
    <row r="239" spans="16:16" s="2" customFormat="1" ht="30" customHeight="1">
      <c r="P239" s="6"/>
    </row>
    <row r="240" spans="16:16" s="2" customFormat="1" ht="30" customHeight="1">
      <c r="P240" s="6"/>
    </row>
    <row r="241" spans="16:16" s="2" customFormat="1" ht="30" customHeight="1">
      <c r="P241" s="6"/>
    </row>
    <row r="242" spans="16:16" s="2" customFormat="1" ht="30" customHeight="1">
      <c r="P242" s="6"/>
    </row>
    <row r="243" spans="16:16" s="2" customFormat="1" ht="30" customHeight="1">
      <c r="P243" s="6"/>
    </row>
    <row r="244" spans="16:16" s="2" customFormat="1" ht="30" customHeight="1">
      <c r="P244" s="6"/>
    </row>
    <row r="245" spans="16:16" s="2" customFormat="1" ht="30" customHeight="1">
      <c r="P245" s="6"/>
    </row>
    <row r="246" spans="16:16" s="2" customFormat="1" ht="30" customHeight="1">
      <c r="P246" s="6"/>
    </row>
    <row r="247" spans="16:16" s="2" customFormat="1" ht="30" customHeight="1">
      <c r="P247" s="6"/>
    </row>
    <row r="248" spans="16:16" s="2" customFormat="1" ht="30" customHeight="1">
      <c r="P248" s="6"/>
    </row>
    <row r="249" spans="16:16" s="2" customFormat="1" ht="30" customHeight="1">
      <c r="P249" s="6"/>
    </row>
    <row r="250" spans="16:16" s="2" customFormat="1" ht="30" customHeight="1">
      <c r="P250" s="6"/>
    </row>
    <row r="251" spans="16:16" s="2" customFormat="1" ht="30" customHeight="1">
      <c r="P251" s="6"/>
    </row>
    <row r="252" spans="16:16" s="2" customFormat="1" ht="30" customHeight="1">
      <c r="P252" s="6"/>
    </row>
    <row r="253" spans="16:16" s="2" customFormat="1" ht="30" customHeight="1">
      <c r="P253" s="6"/>
    </row>
    <row r="254" spans="16:16" s="2" customFormat="1" ht="30" customHeight="1">
      <c r="P254" s="6"/>
    </row>
    <row r="255" spans="16:16" s="2" customFormat="1" ht="30" customHeight="1">
      <c r="P255" s="6"/>
    </row>
    <row r="256" spans="16:16" s="2" customFormat="1" ht="30" customHeight="1">
      <c r="P256" s="6"/>
    </row>
    <row r="257" spans="16:16" s="2" customFormat="1" ht="30" customHeight="1">
      <c r="P257" s="6"/>
    </row>
    <row r="258" spans="16:16" s="2" customFormat="1" ht="30" customHeight="1">
      <c r="P258" s="6"/>
    </row>
    <row r="259" spans="16:16" s="2" customFormat="1" ht="30" customHeight="1">
      <c r="P259" s="6"/>
    </row>
    <row r="260" spans="16:16" s="2" customFormat="1" ht="30" customHeight="1">
      <c r="P260" s="6"/>
    </row>
    <row r="261" spans="16:16" s="2" customFormat="1" ht="30" customHeight="1">
      <c r="P261" s="6"/>
    </row>
    <row r="262" spans="16:16" s="2" customFormat="1" ht="30" customHeight="1">
      <c r="P262" s="6"/>
    </row>
    <row r="263" spans="16:16" s="2" customFormat="1" ht="30" customHeight="1">
      <c r="P263" s="6"/>
    </row>
    <row r="264" spans="16:16" s="2" customFormat="1" ht="30" customHeight="1">
      <c r="P264" s="6"/>
    </row>
    <row r="265" spans="16:16" s="2" customFormat="1" ht="30" customHeight="1">
      <c r="P265" s="6"/>
    </row>
    <row r="266" spans="16:16" s="2" customFormat="1" ht="30" customHeight="1">
      <c r="P266" s="6"/>
    </row>
    <row r="267" spans="16:16" s="2" customFormat="1" ht="30" customHeight="1">
      <c r="P267" s="6"/>
    </row>
    <row r="268" spans="16:16" s="2" customFormat="1" ht="30" customHeight="1">
      <c r="P268" s="6"/>
    </row>
    <row r="269" spans="16:16" s="2" customFormat="1" ht="30" customHeight="1">
      <c r="P269" s="6"/>
    </row>
    <row r="270" spans="16:16" s="2" customFormat="1" ht="30" customHeight="1">
      <c r="P270" s="6"/>
    </row>
    <row r="271" spans="16:16" s="2" customFormat="1" ht="30" customHeight="1">
      <c r="P271" s="6"/>
    </row>
    <row r="272" spans="16:16" s="2" customFormat="1" ht="30" customHeight="1">
      <c r="P272" s="6"/>
    </row>
    <row r="273" spans="16:16" s="2" customFormat="1" ht="30" customHeight="1">
      <c r="P273" s="6"/>
    </row>
    <row r="274" spans="16:16" s="2" customFormat="1" ht="30" customHeight="1">
      <c r="P274" s="6"/>
    </row>
    <row r="275" spans="16:16" s="2" customFormat="1" ht="30" customHeight="1">
      <c r="P275" s="6"/>
    </row>
    <row r="276" spans="16:16" s="2" customFormat="1" ht="30" customHeight="1">
      <c r="P276" s="6"/>
    </row>
    <row r="277" spans="16:16" s="2" customFormat="1" ht="30" customHeight="1">
      <c r="P277" s="6"/>
    </row>
    <row r="278" spans="16:16" s="2" customFormat="1" ht="30" customHeight="1">
      <c r="P278" s="6"/>
    </row>
    <row r="279" spans="16:16" s="2" customFormat="1" ht="30" customHeight="1">
      <c r="P279" s="6"/>
    </row>
    <row r="280" spans="16:16" s="2" customFormat="1" ht="30" customHeight="1">
      <c r="P280" s="6"/>
    </row>
    <row r="281" spans="16:16" s="2" customFormat="1" ht="30" customHeight="1">
      <c r="P281" s="6"/>
    </row>
    <row r="282" spans="16:16" s="2" customFormat="1" ht="30" customHeight="1">
      <c r="P282" s="6"/>
    </row>
    <row r="283" spans="16:16" s="2" customFormat="1" ht="30" customHeight="1">
      <c r="P283" s="6"/>
    </row>
    <row r="284" spans="16:16" s="2" customFormat="1" ht="30" customHeight="1">
      <c r="P284" s="6"/>
    </row>
    <row r="285" spans="16:16" s="2" customFormat="1" ht="30" customHeight="1">
      <c r="P285" s="6"/>
    </row>
    <row r="286" spans="16:16" s="2" customFormat="1" ht="30" customHeight="1">
      <c r="P286" s="6"/>
    </row>
    <row r="287" spans="16:16" s="2" customFormat="1" ht="30" customHeight="1">
      <c r="P287" s="6"/>
    </row>
    <row r="288" spans="16:16" s="2" customFormat="1" ht="30" customHeight="1">
      <c r="P288" s="6"/>
    </row>
    <row r="289" spans="16:16" s="2" customFormat="1" ht="30" customHeight="1">
      <c r="P289" s="6"/>
    </row>
    <row r="290" spans="16:16" s="2" customFormat="1" ht="30" customHeight="1">
      <c r="P290" s="6"/>
    </row>
    <row r="291" spans="16:16" s="2" customFormat="1" ht="30" customHeight="1">
      <c r="P291" s="6"/>
    </row>
    <row r="292" spans="16:16" s="2" customFormat="1" ht="30" customHeight="1">
      <c r="P292" s="6"/>
    </row>
    <row r="293" spans="16:16" s="2" customFormat="1" ht="30" customHeight="1">
      <c r="P293" s="6"/>
    </row>
    <row r="294" spans="16:16" s="2" customFormat="1" ht="30" customHeight="1">
      <c r="P294" s="6"/>
    </row>
    <row r="295" spans="16:16" s="2" customFormat="1" ht="30" customHeight="1">
      <c r="P295" s="6"/>
    </row>
    <row r="296" spans="16:16" s="2" customFormat="1" ht="30" customHeight="1">
      <c r="P296" s="6"/>
    </row>
    <row r="297" spans="16:16" s="2" customFormat="1" ht="30" customHeight="1">
      <c r="P297" s="6"/>
    </row>
    <row r="298" spans="16:16" s="2" customFormat="1" ht="30" customHeight="1">
      <c r="P298" s="6"/>
    </row>
    <row r="299" spans="16:16" s="2" customFormat="1" ht="30" customHeight="1">
      <c r="P299" s="6"/>
    </row>
    <row r="300" spans="16:16" s="2" customFormat="1" ht="30" customHeight="1">
      <c r="P300" s="6"/>
    </row>
    <row r="301" spans="16:16" s="2" customFormat="1" ht="30" customHeight="1">
      <c r="P301" s="6"/>
    </row>
    <row r="302" spans="16:16" s="2" customFormat="1" ht="30" customHeight="1">
      <c r="P302" s="6"/>
    </row>
    <row r="303" spans="16:16" s="2" customFormat="1" ht="30" customHeight="1">
      <c r="P303" s="6"/>
    </row>
    <row r="304" spans="16:16" s="2" customFormat="1" ht="30" customHeight="1">
      <c r="P304" s="6"/>
    </row>
    <row r="305" spans="16:16" s="2" customFormat="1" ht="30" customHeight="1">
      <c r="P305" s="6"/>
    </row>
    <row r="306" spans="16:16" s="2" customFormat="1" ht="30" customHeight="1">
      <c r="P306" s="6"/>
    </row>
    <row r="307" spans="16:16" s="2" customFormat="1" ht="30" customHeight="1">
      <c r="P307" s="6"/>
    </row>
    <row r="308" spans="16:16" s="2" customFormat="1" ht="30" customHeight="1">
      <c r="P308" s="6"/>
    </row>
    <row r="309" spans="16:16" s="2" customFormat="1" ht="30" customHeight="1">
      <c r="P309" s="6"/>
    </row>
    <row r="310" spans="16:16" s="2" customFormat="1" ht="30" customHeight="1">
      <c r="P310" s="6"/>
    </row>
    <row r="311" spans="16:16" s="2" customFormat="1" ht="30" customHeight="1">
      <c r="P311" s="6"/>
    </row>
    <row r="312" spans="16:16" s="2" customFormat="1" ht="30" customHeight="1">
      <c r="P312" s="6"/>
    </row>
    <row r="313" spans="16:16" s="2" customFormat="1" ht="30" customHeight="1">
      <c r="P313" s="6"/>
    </row>
    <row r="314" spans="16:16" s="2" customFormat="1" ht="30" customHeight="1">
      <c r="P314" s="6"/>
    </row>
    <row r="315" spans="16:16" s="2" customFormat="1" ht="30" customHeight="1">
      <c r="P315" s="6"/>
    </row>
    <row r="316" spans="16:16" s="2" customFormat="1" ht="30" customHeight="1">
      <c r="P316" s="6"/>
    </row>
    <row r="317" spans="16:16" s="2" customFormat="1" ht="30" customHeight="1">
      <c r="P317" s="6"/>
    </row>
    <row r="318" spans="16:16" s="2" customFormat="1" ht="30" customHeight="1">
      <c r="P318" s="6"/>
    </row>
    <row r="319" spans="16:16" s="2" customFormat="1" ht="30" customHeight="1">
      <c r="P319" s="6"/>
    </row>
    <row r="320" spans="16:16" s="2" customFormat="1" ht="30" customHeight="1">
      <c r="P320" s="6"/>
    </row>
    <row r="321" spans="16:16" s="2" customFormat="1" ht="30" customHeight="1">
      <c r="P321" s="6"/>
    </row>
    <row r="322" spans="16:16" s="2" customFormat="1" ht="30" customHeight="1">
      <c r="P322" s="6"/>
    </row>
    <row r="323" spans="16:16" s="2" customFormat="1" ht="30" customHeight="1">
      <c r="P323" s="6"/>
    </row>
    <row r="324" spans="16:16" s="2" customFormat="1" ht="30" customHeight="1">
      <c r="P324" s="6"/>
    </row>
    <row r="325" spans="16:16" s="2" customFormat="1" ht="30" customHeight="1">
      <c r="P325" s="6"/>
    </row>
    <row r="326" spans="16:16" s="2" customFormat="1" ht="30" customHeight="1">
      <c r="P326" s="6"/>
    </row>
    <row r="327" spans="16:16" s="2" customFormat="1" ht="30" customHeight="1">
      <c r="P327" s="6"/>
    </row>
    <row r="328" spans="16:16" s="2" customFormat="1" ht="30" customHeight="1">
      <c r="P328" s="6"/>
    </row>
    <row r="329" spans="16:16" s="2" customFormat="1" ht="30" customHeight="1">
      <c r="P329" s="6"/>
    </row>
    <row r="330" spans="16:16" s="2" customFormat="1" ht="30" customHeight="1">
      <c r="P330" s="6"/>
    </row>
    <row r="331" spans="16:16" s="2" customFormat="1" ht="30" customHeight="1">
      <c r="P331" s="6"/>
    </row>
    <row r="332" spans="16:16" s="2" customFormat="1" ht="30" customHeight="1">
      <c r="P332" s="6"/>
    </row>
    <row r="333" spans="16:16" s="2" customFormat="1" ht="30" customHeight="1">
      <c r="P333" s="6"/>
    </row>
    <row r="334" spans="16:16" s="2" customFormat="1" ht="30" customHeight="1">
      <c r="P334" s="6"/>
    </row>
    <row r="335" spans="16:16" s="2" customFormat="1" ht="30" customHeight="1">
      <c r="P335" s="6"/>
    </row>
    <row r="336" spans="16:16" s="2" customFormat="1" ht="30" customHeight="1">
      <c r="P336" s="6"/>
    </row>
    <row r="337" spans="16:16" s="2" customFormat="1" ht="30" customHeight="1">
      <c r="P337" s="6"/>
    </row>
    <row r="338" spans="16:16" s="2" customFormat="1" ht="30" customHeight="1">
      <c r="P338" s="6"/>
    </row>
    <row r="339" spans="16:16" s="2" customFormat="1" ht="30" customHeight="1">
      <c r="P339" s="6"/>
    </row>
    <row r="340" spans="16:16" s="2" customFormat="1" ht="30" customHeight="1">
      <c r="P340" s="6"/>
    </row>
    <row r="341" spans="16:16" s="2" customFormat="1" ht="30" customHeight="1">
      <c r="P341" s="6"/>
    </row>
    <row r="342" spans="16:16" s="2" customFormat="1" ht="30" customHeight="1">
      <c r="P342" s="6"/>
    </row>
    <row r="343" spans="16:16" s="2" customFormat="1" ht="30" customHeight="1">
      <c r="P343" s="6"/>
    </row>
    <row r="344" spans="16:16" s="2" customFormat="1" ht="30" customHeight="1">
      <c r="P344" s="6"/>
    </row>
    <row r="345" spans="16:16" s="2" customFormat="1" ht="30" customHeight="1">
      <c r="P345" s="6"/>
    </row>
    <row r="346" spans="16:16" s="2" customFormat="1" ht="30" customHeight="1">
      <c r="P346" s="6"/>
    </row>
    <row r="347" spans="16:16" s="2" customFormat="1" ht="30" customHeight="1">
      <c r="P347" s="6"/>
    </row>
    <row r="348" spans="16:16" s="2" customFormat="1" ht="30" customHeight="1">
      <c r="P348" s="6"/>
    </row>
    <row r="349" spans="16:16" s="2" customFormat="1" ht="30" customHeight="1">
      <c r="P349" s="6"/>
    </row>
    <row r="350" spans="16:16" s="2" customFormat="1" ht="30" customHeight="1">
      <c r="P350" s="6"/>
    </row>
    <row r="351" spans="16:16" s="2" customFormat="1" ht="30" customHeight="1">
      <c r="P351" s="6"/>
    </row>
    <row r="352" spans="16:16" s="2" customFormat="1" ht="30" customHeight="1">
      <c r="P352" s="6"/>
    </row>
    <row r="353" spans="16:16" s="2" customFormat="1" ht="30" customHeight="1">
      <c r="P353" s="6"/>
    </row>
    <row r="354" spans="16:16" s="2" customFormat="1" ht="30" customHeight="1">
      <c r="P354" s="6"/>
    </row>
    <row r="355" spans="16:16" s="2" customFormat="1" ht="30" customHeight="1">
      <c r="P355" s="6"/>
    </row>
    <row r="356" spans="16:16" s="2" customFormat="1" ht="30" customHeight="1">
      <c r="P356" s="6"/>
    </row>
    <row r="357" spans="16:16" s="2" customFormat="1" ht="30" customHeight="1">
      <c r="P357" s="6"/>
    </row>
    <row r="358" spans="16:16" s="2" customFormat="1" ht="30" customHeight="1">
      <c r="P358" s="6"/>
    </row>
    <row r="359" spans="16:16" s="2" customFormat="1" ht="30" customHeight="1">
      <c r="P359" s="6"/>
    </row>
    <row r="360" spans="16:16" s="2" customFormat="1" ht="30" customHeight="1">
      <c r="P360" s="6"/>
    </row>
    <row r="361" spans="16:16" s="2" customFormat="1" ht="30" customHeight="1">
      <c r="P361" s="6"/>
    </row>
    <row r="362" spans="16:16" s="2" customFormat="1" ht="30" customHeight="1">
      <c r="P362" s="6"/>
    </row>
    <row r="363" spans="16:16" s="2" customFormat="1" ht="30" customHeight="1">
      <c r="P363" s="6"/>
    </row>
    <row r="364" spans="16:16" s="2" customFormat="1" ht="30" customHeight="1">
      <c r="P364" s="6"/>
    </row>
    <row r="365" spans="16:16" s="2" customFormat="1" ht="30" customHeight="1">
      <c r="P365" s="6"/>
    </row>
    <row r="366" spans="16:16" s="2" customFormat="1" ht="30" customHeight="1">
      <c r="P366" s="6"/>
    </row>
    <row r="367" spans="16:16" s="2" customFormat="1" ht="30" customHeight="1">
      <c r="P367" s="6"/>
    </row>
    <row r="368" spans="16:16" s="2" customFormat="1" ht="30" customHeight="1">
      <c r="P368" s="6"/>
    </row>
    <row r="369" spans="16:16" s="2" customFormat="1" ht="30" customHeight="1">
      <c r="P369" s="6"/>
    </row>
    <row r="370" spans="16:16" s="2" customFormat="1" ht="30" customHeight="1">
      <c r="P370" s="6"/>
    </row>
    <row r="371" spans="16:16" s="2" customFormat="1" ht="30" customHeight="1">
      <c r="P371" s="6"/>
    </row>
    <row r="372" spans="16:16" s="2" customFormat="1" ht="30" customHeight="1">
      <c r="P372" s="6"/>
    </row>
    <row r="373" spans="16:16" s="2" customFormat="1" ht="30" customHeight="1">
      <c r="P373" s="6"/>
    </row>
    <row r="374" spans="16:16" s="2" customFormat="1" ht="30" customHeight="1">
      <c r="P374" s="6"/>
    </row>
    <row r="375" spans="16:16" s="2" customFormat="1" ht="30" customHeight="1">
      <c r="P375" s="6"/>
    </row>
    <row r="376" spans="16:16" s="2" customFormat="1" ht="30" customHeight="1">
      <c r="P376" s="6"/>
    </row>
    <row r="377" spans="16:16" s="2" customFormat="1" ht="30" customHeight="1">
      <c r="P377" s="6"/>
    </row>
    <row r="378" spans="16:16" s="2" customFormat="1" ht="30" customHeight="1">
      <c r="P378" s="6"/>
    </row>
    <row r="379" spans="16:16" s="2" customFormat="1" ht="30" customHeight="1">
      <c r="P379" s="6"/>
    </row>
    <row r="380" spans="16:16" s="2" customFormat="1" ht="30" customHeight="1">
      <c r="P380" s="6"/>
    </row>
    <row r="381" spans="16:16" s="2" customFormat="1" ht="30" customHeight="1">
      <c r="P381" s="6"/>
    </row>
    <row r="382" spans="16:16" s="2" customFormat="1" ht="30" customHeight="1">
      <c r="P382" s="6"/>
    </row>
    <row r="383" spans="16:16" s="2" customFormat="1" ht="30" customHeight="1">
      <c r="P383" s="6"/>
    </row>
    <row r="384" spans="16:16" s="2" customFormat="1" ht="30" customHeight="1">
      <c r="P384" s="6"/>
    </row>
    <row r="385" spans="16:16" s="2" customFormat="1" ht="30" customHeight="1">
      <c r="P385" s="6"/>
    </row>
    <row r="386" spans="16:16" s="2" customFormat="1" ht="30" customHeight="1">
      <c r="P386" s="6"/>
    </row>
    <row r="387" spans="16:16" s="2" customFormat="1" ht="30" customHeight="1">
      <c r="P387" s="6"/>
    </row>
    <row r="388" spans="16:16" s="2" customFormat="1" ht="30" customHeight="1">
      <c r="P388" s="6"/>
    </row>
    <row r="389" spans="16:16" s="2" customFormat="1" ht="30" customHeight="1">
      <c r="P389" s="6"/>
    </row>
    <row r="390" spans="16:16" s="2" customFormat="1" ht="30" customHeight="1">
      <c r="P390" s="6"/>
    </row>
    <row r="391" spans="16:16" s="2" customFormat="1" ht="30" customHeight="1">
      <c r="P391" s="6"/>
    </row>
    <row r="392" spans="16:16" s="2" customFormat="1" ht="30" customHeight="1">
      <c r="P392" s="6"/>
    </row>
    <row r="393" spans="16:16" s="2" customFormat="1" ht="30" customHeight="1">
      <c r="P393" s="6"/>
    </row>
    <row r="394" spans="16:16" s="2" customFormat="1" ht="30" customHeight="1">
      <c r="P394" s="6"/>
    </row>
    <row r="395" spans="16:16" s="2" customFormat="1" ht="30" customHeight="1">
      <c r="P395" s="6"/>
    </row>
    <row r="396" spans="16:16" s="2" customFormat="1" ht="30" customHeight="1">
      <c r="P396" s="6"/>
    </row>
    <row r="397" spans="16:16" s="2" customFormat="1" ht="30" customHeight="1">
      <c r="P397" s="6"/>
    </row>
    <row r="398" spans="16:16" s="2" customFormat="1" ht="30" customHeight="1">
      <c r="P398" s="6"/>
    </row>
    <row r="399" spans="16:16" s="2" customFormat="1" ht="30" customHeight="1">
      <c r="P399" s="6"/>
    </row>
    <row r="400" spans="16:16" s="2" customFormat="1" ht="30" customHeight="1">
      <c r="P400" s="6"/>
    </row>
    <row r="401" spans="16:16" s="2" customFormat="1" ht="30" customHeight="1">
      <c r="P401" s="6"/>
    </row>
    <row r="402" spans="16:16" s="2" customFormat="1" ht="30" customHeight="1">
      <c r="P402" s="6"/>
    </row>
    <row r="403" spans="16:16" s="2" customFormat="1" ht="30" customHeight="1">
      <c r="P403" s="6"/>
    </row>
    <row r="404" spans="16:16" s="2" customFormat="1" ht="30" customHeight="1">
      <c r="P404" s="6"/>
    </row>
    <row r="405" spans="16:16" s="2" customFormat="1" ht="30" customHeight="1">
      <c r="P405" s="6"/>
    </row>
    <row r="406" spans="16:16" s="2" customFormat="1" ht="30" customHeight="1">
      <c r="P406" s="6"/>
    </row>
    <row r="407" spans="16:16" s="2" customFormat="1" ht="30" customHeight="1">
      <c r="P407" s="6"/>
    </row>
    <row r="408" spans="16:16" s="2" customFormat="1" ht="30" customHeight="1">
      <c r="P408" s="6"/>
    </row>
    <row r="409" spans="16:16" s="2" customFormat="1" ht="30" customHeight="1">
      <c r="P409" s="6"/>
    </row>
    <row r="410" spans="16:16" s="2" customFormat="1" ht="30" customHeight="1">
      <c r="P410" s="6"/>
    </row>
    <row r="411" spans="16:16" s="2" customFormat="1" ht="30" customHeight="1">
      <c r="P411" s="6"/>
    </row>
    <row r="412" spans="16:16" s="2" customFormat="1" ht="30" customHeight="1">
      <c r="P412" s="6"/>
    </row>
    <row r="413" spans="16:16" s="2" customFormat="1" ht="30" customHeight="1">
      <c r="P413" s="6"/>
    </row>
    <row r="414" spans="16:16" s="2" customFormat="1" ht="30" customHeight="1">
      <c r="P414" s="6"/>
    </row>
    <row r="415" spans="16:16" s="2" customFormat="1" ht="30" customHeight="1">
      <c r="P415" s="6"/>
    </row>
    <row r="416" spans="16:16" s="2" customFormat="1" ht="30" customHeight="1">
      <c r="P416" s="6"/>
    </row>
    <row r="417" spans="16:16" s="2" customFormat="1" ht="30" customHeight="1">
      <c r="P417" s="6"/>
    </row>
    <row r="418" spans="16:16" s="2" customFormat="1" ht="30" customHeight="1">
      <c r="P418" s="6"/>
    </row>
    <row r="419" spans="16:16" s="2" customFormat="1" ht="30" customHeight="1">
      <c r="P419" s="6"/>
    </row>
    <row r="420" spans="16:16" s="2" customFormat="1" ht="30" customHeight="1">
      <c r="P420" s="6"/>
    </row>
    <row r="421" spans="16:16" s="2" customFormat="1" ht="30" customHeight="1">
      <c r="P421" s="6"/>
    </row>
    <row r="422" spans="16:16" s="2" customFormat="1" ht="30" customHeight="1">
      <c r="P422" s="6"/>
    </row>
    <row r="423" spans="16:16" s="2" customFormat="1" ht="30" customHeight="1">
      <c r="P423" s="6"/>
    </row>
    <row r="424" spans="16:16" s="2" customFormat="1" ht="30" customHeight="1">
      <c r="P424" s="6"/>
    </row>
    <row r="425" spans="16:16" s="2" customFormat="1" ht="30" customHeight="1">
      <c r="P425" s="6"/>
    </row>
    <row r="426" spans="16:16" s="2" customFormat="1" ht="30" customHeight="1">
      <c r="P426" s="6"/>
    </row>
    <row r="427" spans="16:16" s="2" customFormat="1" ht="30" customHeight="1">
      <c r="P427" s="6"/>
    </row>
    <row r="428" spans="16:16" s="2" customFormat="1" ht="30" customHeight="1">
      <c r="P428" s="6"/>
    </row>
    <row r="429" spans="16:16" s="2" customFormat="1" ht="30" customHeight="1">
      <c r="P429" s="6"/>
    </row>
    <row r="430" spans="16:16" s="2" customFormat="1" ht="30" customHeight="1">
      <c r="P430" s="6"/>
    </row>
    <row r="431" spans="16:16" s="2" customFormat="1" ht="30" customHeight="1">
      <c r="P431" s="6"/>
    </row>
    <row r="432" spans="16:16" s="2" customFormat="1" ht="30" customHeight="1">
      <c r="P432" s="6"/>
    </row>
    <row r="433" spans="16:16" s="2" customFormat="1" ht="30" customHeight="1">
      <c r="P433" s="6"/>
    </row>
    <row r="434" spans="16:16" s="2" customFormat="1" ht="30" customHeight="1">
      <c r="P434" s="6"/>
    </row>
    <row r="435" spans="16:16" s="2" customFormat="1" ht="30" customHeight="1">
      <c r="P435" s="6"/>
    </row>
    <row r="436" spans="16:16" s="2" customFormat="1" ht="30" customHeight="1">
      <c r="P436" s="6"/>
    </row>
    <row r="437" spans="16:16" s="2" customFormat="1" ht="30" customHeight="1">
      <c r="P437" s="6"/>
    </row>
    <row r="438" spans="16:16" s="2" customFormat="1" ht="30" customHeight="1">
      <c r="P438" s="6"/>
    </row>
    <row r="439" spans="16:16" s="2" customFormat="1" ht="30" customHeight="1">
      <c r="P439" s="6"/>
    </row>
    <row r="440" spans="16:16" s="2" customFormat="1" ht="30" customHeight="1">
      <c r="P440" s="6"/>
    </row>
    <row r="441" spans="16:16" s="2" customFormat="1" ht="30" customHeight="1">
      <c r="P441" s="6"/>
    </row>
    <row r="442" spans="16:16" s="2" customFormat="1" ht="30" customHeight="1">
      <c r="P442" s="6"/>
    </row>
    <row r="443" spans="16:16" s="2" customFormat="1" ht="30" customHeight="1">
      <c r="P443" s="6"/>
    </row>
    <row r="444" spans="16:16" s="2" customFormat="1" ht="30" customHeight="1">
      <c r="P444" s="6"/>
    </row>
    <row r="445" spans="16:16" s="2" customFormat="1" ht="30" customHeight="1">
      <c r="P445" s="6"/>
    </row>
    <row r="446" spans="16:16" s="2" customFormat="1" ht="30" customHeight="1">
      <c r="P446" s="6"/>
    </row>
    <row r="447" spans="16:16" s="2" customFormat="1" ht="30" customHeight="1">
      <c r="P447" s="6"/>
    </row>
    <row r="448" spans="16:16" s="2" customFormat="1" ht="30" customHeight="1">
      <c r="P448" s="6"/>
    </row>
    <row r="449" spans="16:16" s="2" customFormat="1" ht="30" customHeight="1">
      <c r="P449" s="6"/>
    </row>
    <row r="450" spans="16:16" s="2" customFormat="1" ht="30" customHeight="1">
      <c r="P450" s="6"/>
    </row>
    <row r="451" spans="16:16" s="2" customFormat="1" ht="30" customHeight="1">
      <c r="P451" s="6"/>
    </row>
    <row r="452" spans="16:16" s="2" customFormat="1" ht="30" customHeight="1">
      <c r="P452" s="6"/>
    </row>
    <row r="453" spans="16:16" s="2" customFormat="1" ht="30" customHeight="1">
      <c r="P453" s="6"/>
    </row>
    <row r="454" spans="16:16" s="2" customFormat="1" ht="30" customHeight="1">
      <c r="P454" s="6"/>
    </row>
    <row r="455" spans="16:16" s="2" customFormat="1" ht="30" customHeight="1">
      <c r="P455" s="6"/>
    </row>
    <row r="456" spans="16:16" s="2" customFormat="1" ht="30" customHeight="1">
      <c r="P456" s="6"/>
    </row>
    <row r="457" spans="16:16" s="2" customFormat="1" ht="30" customHeight="1">
      <c r="P457" s="6"/>
    </row>
    <row r="458" spans="16:16" s="2" customFormat="1" ht="30" customHeight="1">
      <c r="P458" s="6"/>
    </row>
    <row r="459" spans="16:16" s="2" customFormat="1" ht="30" customHeight="1">
      <c r="P459" s="6"/>
    </row>
    <row r="460" spans="16:16" s="2" customFormat="1" ht="30" customHeight="1">
      <c r="P460" s="6"/>
    </row>
    <row r="461" spans="16:16" s="2" customFormat="1" ht="30" customHeight="1">
      <c r="P461" s="6"/>
    </row>
    <row r="462" spans="16:16" s="2" customFormat="1" ht="30" customHeight="1">
      <c r="P462" s="6"/>
    </row>
    <row r="463" spans="16:16" s="2" customFormat="1" ht="30" customHeight="1">
      <c r="P463" s="6"/>
    </row>
    <row r="464" spans="16:16" s="2" customFormat="1" ht="30" customHeight="1">
      <c r="P464" s="6"/>
    </row>
    <row r="465" spans="16:16" s="2" customFormat="1" ht="30" customHeight="1">
      <c r="P465" s="6"/>
    </row>
    <row r="466" spans="16:16" s="2" customFormat="1" ht="30" customHeight="1">
      <c r="P466" s="6"/>
    </row>
    <row r="467" spans="16:16" s="2" customFormat="1" ht="30" customHeight="1">
      <c r="P467" s="6"/>
    </row>
    <row r="468" spans="16:16" s="2" customFormat="1" ht="30" customHeight="1">
      <c r="P468" s="6"/>
    </row>
    <row r="469" spans="16:16" s="2" customFormat="1" ht="30" customHeight="1">
      <c r="P469" s="6"/>
    </row>
    <row r="470" spans="16:16" s="2" customFormat="1" ht="30" customHeight="1">
      <c r="P470" s="6"/>
    </row>
    <row r="471" spans="16:16" s="2" customFormat="1" ht="30" customHeight="1">
      <c r="P471" s="6"/>
    </row>
    <row r="472" spans="16:16" s="2" customFormat="1" ht="30" customHeight="1">
      <c r="P472" s="6"/>
    </row>
    <row r="473" spans="16:16" s="2" customFormat="1" ht="30" customHeight="1">
      <c r="P473" s="6"/>
    </row>
    <row r="474" spans="16:16" s="2" customFormat="1" ht="30" customHeight="1">
      <c r="P474" s="6"/>
    </row>
    <row r="475" spans="16:16" s="2" customFormat="1" ht="30" customHeight="1">
      <c r="P475" s="6"/>
    </row>
    <row r="476" spans="16:16" s="2" customFormat="1" ht="30" customHeight="1">
      <c r="P476" s="6"/>
    </row>
    <row r="477" spans="16:16" s="2" customFormat="1" ht="30" customHeight="1">
      <c r="P477" s="6"/>
    </row>
    <row r="478" spans="16:16" s="2" customFormat="1" ht="30" customHeight="1">
      <c r="P478" s="6"/>
    </row>
    <row r="479" spans="16:16" s="2" customFormat="1" ht="30" customHeight="1">
      <c r="P479" s="6"/>
    </row>
    <row r="480" spans="16:16" s="2" customFormat="1" ht="30" customHeight="1">
      <c r="P480" s="6"/>
    </row>
    <row r="481" spans="16:16" s="2" customFormat="1" ht="30" customHeight="1">
      <c r="P481" s="6"/>
    </row>
    <row r="482" spans="16:16" s="2" customFormat="1" ht="30" customHeight="1">
      <c r="P482" s="6"/>
    </row>
    <row r="483" spans="16:16" s="2" customFormat="1" ht="30" customHeight="1">
      <c r="P483" s="6"/>
    </row>
    <row r="484" spans="16:16" s="2" customFormat="1" ht="30" customHeight="1">
      <c r="P484" s="6"/>
    </row>
    <row r="485" spans="16:16" s="2" customFormat="1" ht="30" customHeight="1">
      <c r="P485" s="6"/>
    </row>
    <row r="486" spans="16:16" s="2" customFormat="1" ht="30" customHeight="1">
      <c r="P486" s="6"/>
    </row>
    <row r="487" spans="16:16" s="2" customFormat="1" ht="30" customHeight="1">
      <c r="P487" s="6"/>
    </row>
    <row r="488" spans="16:16" s="2" customFormat="1" ht="30" customHeight="1">
      <c r="P488" s="6"/>
    </row>
    <row r="489" spans="16:16" s="2" customFormat="1" ht="30" customHeight="1">
      <c r="P489" s="6"/>
    </row>
    <row r="490" spans="16:16" s="2" customFormat="1" ht="30" customHeight="1">
      <c r="P490" s="6"/>
    </row>
    <row r="491" spans="16:16" s="2" customFormat="1" ht="30" customHeight="1">
      <c r="P491" s="6"/>
    </row>
    <row r="492" spans="16:16" s="2" customFormat="1" ht="30" customHeight="1">
      <c r="P492" s="6"/>
    </row>
    <row r="493" spans="16:16" s="2" customFormat="1" ht="30" customHeight="1">
      <c r="P493" s="6"/>
    </row>
    <row r="494" spans="16:16" s="2" customFormat="1" ht="30" customHeight="1">
      <c r="P494" s="6"/>
    </row>
    <row r="495" spans="16:16" s="2" customFormat="1" ht="30" customHeight="1">
      <c r="P495" s="6"/>
    </row>
    <row r="496" spans="16:16" s="2" customFormat="1" ht="30" customHeight="1">
      <c r="P496" s="6"/>
    </row>
    <row r="497" spans="16:16" s="2" customFormat="1" ht="30" customHeight="1">
      <c r="P497" s="6"/>
    </row>
    <row r="498" spans="16:16" s="2" customFormat="1" ht="30" customHeight="1">
      <c r="P498" s="6"/>
    </row>
    <row r="499" spans="16:16" s="2" customFormat="1" ht="30" customHeight="1">
      <c r="P499" s="6"/>
    </row>
    <row r="500" spans="16:16" s="2" customFormat="1" ht="30" customHeight="1">
      <c r="P500" s="6"/>
    </row>
    <row r="501" spans="16:16" s="2" customFormat="1" ht="30" customHeight="1">
      <c r="P501" s="6"/>
    </row>
    <row r="502" spans="16:16" s="2" customFormat="1" ht="30" customHeight="1">
      <c r="P502" s="6"/>
    </row>
    <row r="503" spans="16:16" s="2" customFormat="1" ht="30" customHeight="1">
      <c r="P503" s="6"/>
    </row>
    <row r="504" spans="16:16" s="2" customFormat="1" ht="30" customHeight="1">
      <c r="P504" s="6"/>
    </row>
    <row r="505" spans="16:16" s="2" customFormat="1" ht="30" customHeight="1">
      <c r="P505" s="6"/>
    </row>
    <row r="506" spans="16:16" s="2" customFormat="1" ht="30" customHeight="1">
      <c r="P506" s="6"/>
    </row>
    <row r="507" spans="16:16" s="2" customFormat="1" ht="30" customHeight="1">
      <c r="P507" s="6"/>
    </row>
    <row r="508" spans="16:16" s="2" customFormat="1" ht="30" customHeight="1">
      <c r="P508" s="6"/>
    </row>
    <row r="509" spans="16:16" s="2" customFormat="1" ht="30" customHeight="1">
      <c r="P509" s="6"/>
    </row>
    <row r="510" spans="16:16" s="2" customFormat="1" ht="30" customHeight="1">
      <c r="P510" s="6"/>
    </row>
    <row r="511" spans="16:16" s="2" customFormat="1" ht="30" customHeight="1">
      <c r="P511" s="6"/>
    </row>
    <row r="512" spans="16:16" s="2" customFormat="1" ht="30" customHeight="1">
      <c r="P512" s="6"/>
    </row>
    <row r="513" spans="16:16" s="2" customFormat="1" ht="30" customHeight="1">
      <c r="P513" s="6"/>
    </row>
    <row r="514" spans="16:16" s="2" customFormat="1" ht="30" customHeight="1">
      <c r="P514" s="6"/>
    </row>
    <row r="515" spans="16:16" s="2" customFormat="1" ht="30" customHeight="1">
      <c r="P515" s="6"/>
    </row>
    <row r="516" spans="16:16" s="2" customFormat="1" ht="30" customHeight="1">
      <c r="P516" s="6"/>
    </row>
    <row r="517" spans="16:16" s="2" customFormat="1" ht="30" customHeight="1">
      <c r="P517" s="6"/>
    </row>
    <row r="518" spans="16:16" s="2" customFormat="1" ht="30" customHeight="1">
      <c r="P518" s="6"/>
    </row>
    <row r="519" spans="16:16" s="2" customFormat="1" ht="30" customHeight="1">
      <c r="P519" s="6"/>
    </row>
    <row r="520" spans="16:16" s="2" customFormat="1" ht="30" customHeight="1">
      <c r="P520" s="6"/>
    </row>
    <row r="521" spans="16:16" s="2" customFormat="1" ht="30" customHeight="1">
      <c r="P521" s="6"/>
    </row>
    <row r="522" spans="16:16" s="2" customFormat="1" ht="30" customHeight="1">
      <c r="P522" s="6"/>
    </row>
    <row r="523" spans="16:16" s="2" customFormat="1" ht="30" customHeight="1">
      <c r="P523" s="6"/>
    </row>
    <row r="524" spans="16:16" s="2" customFormat="1" ht="30" customHeight="1">
      <c r="P524" s="6"/>
    </row>
    <row r="525" spans="16:16" s="2" customFormat="1" ht="30" customHeight="1">
      <c r="P525" s="6"/>
    </row>
    <row r="526" spans="16:16" s="2" customFormat="1" ht="30" customHeight="1">
      <c r="P526" s="6"/>
    </row>
    <row r="527" spans="16:16" s="2" customFormat="1" ht="30" customHeight="1">
      <c r="P527" s="6"/>
    </row>
    <row r="528" spans="16:16" s="2" customFormat="1" ht="30" customHeight="1">
      <c r="P528" s="6"/>
    </row>
    <row r="529" spans="16:16" s="2" customFormat="1" ht="30" customHeight="1">
      <c r="P529" s="6"/>
    </row>
    <row r="530" spans="16:16" s="2" customFormat="1" ht="30" customHeight="1">
      <c r="P530" s="6"/>
    </row>
    <row r="531" spans="16:16" s="2" customFormat="1" ht="30" customHeight="1">
      <c r="P531" s="6"/>
    </row>
    <row r="532" spans="16:16" s="2" customFormat="1" ht="30" customHeight="1">
      <c r="P532" s="6"/>
    </row>
    <row r="533" spans="16:16" s="2" customFormat="1" ht="30" customHeight="1">
      <c r="P533" s="6"/>
    </row>
    <row r="534" spans="16:16" s="2" customFormat="1" ht="30" customHeight="1">
      <c r="P534" s="6"/>
    </row>
    <row r="535" spans="16:16" s="2" customFormat="1" ht="30" customHeight="1">
      <c r="P535" s="6"/>
    </row>
    <row r="536" spans="16:16" s="2" customFormat="1" ht="30" customHeight="1">
      <c r="P536" s="6"/>
    </row>
    <row r="537" spans="16:16" s="2" customFormat="1" ht="30" customHeight="1">
      <c r="P537" s="6"/>
    </row>
    <row r="538" spans="16:16" s="2" customFormat="1" ht="30" customHeight="1">
      <c r="P538" s="6"/>
    </row>
    <row r="539" spans="16:16" s="2" customFormat="1" ht="30" customHeight="1">
      <c r="P539" s="6"/>
    </row>
    <row r="540" spans="16:16" s="2" customFormat="1" ht="30" customHeight="1">
      <c r="P540" s="6"/>
    </row>
    <row r="541" spans="16:16" s="2" customFormat="1" ht="30" customHeight="1">
      <c r="P541" s="6"/>
    </row>
    <row r="542" spans="16:16" s="2" customFormat="1" ht="30" customHeight="1">
      <c r="P542" s="6"/>
    </row>
    <row r="543" spans="16:16" s="2" customFormat="1" ht="30" customHeight="1">
      <c r="P543" s="6"/>
    </row>
    <row r="544" spans="16:16" s="2" customFormat="1" ht="30" customHeight="1">
      <c r="P544" s="6"/>
    </row>
    <row r="545" spans="16:16" s="2" customFormat="1" ht="30" customHeight="1">
      <c r="P545" s="6"/>
    </row>
    <row r="546" spans="16:16" s="2" customFormat="1" ht="30" customHeight="1">
      <c r="P546" s="6"/>
    </row>
    <row r="547" spans="16:16" s="2" customFormat="1" ht="30" customHeight="1">
      <c r="P547" s="6"/>
    </row>
    <row r="548" spans="16:16" s="2" customFormat="1" ht="30" customHeight="1">
      <c r="P548" s="6"/>
    </row>
    <row r="549" spans="16:16" s="2" customFormat="1" ht="30" customHeight="1">
      <c r="P549" s="6"/>
    </row>
    <row r="550" spans="16:16" s="2" customFormat="1" ht="30" customHeight="1">
      <c r="P550" s="6"/>
    </row>
    <row r="551" spans="16:16" s="2" customFormat="1" ht="30" customHeight="1">
      <c r="P551" s="6"/>
    </row>
    <row r="552" spans="16:16" s="2" customFormat="1" ht="30" customHeight="1">
      <c r="P552" s="6"/>
    </row>
    <row r="553" spans="16:16" s="2" customFormat="1" ht="30" customHeight="1">
      <c r="P553" s="6"/>
    </row>
    <row r="554" spans="16:16" s="2" customFormat="1" ht="30" customHeight="1">
      <c r="P554" s="6"/>
    </row>
    <row r="555" spans="16:16" s="2" customFormat="1" ht="30" customHeight="1">
      <c r="P555" s="6"/>
    </row>
    <row r="556" spans="16:16" s="2" customFormat="1" ht="30" customHeight="1">
      <c r="P556" s="6"/>
    </row>
    <row r="557" spans="16:16" s="2" customFormat="1" ht="30" customHeight="1">
      <c r="P557" s="6"/>
    </row>
    <row r="558" spans="16:16" s="2" customFormat="1" ht="30" customHeight="1">
      <c r="P558" s="6"/>
    </row>
    <row r="559" spans="16:16" s="2" customFormat="1" ht="30" customHeight="1">
      <c r="P559" s="6"/>
    </row>
    <row r="560" spans="16:16" s="2" customFormat="1" ht="30" customHeight="1">
      <c r="P560" s="6"/>
    </row>
    <row r="561" spans="16:16" s="2" customFormat="1" ht="30" customHeight="1">
      <c r="P561" s="6"/>
    </row>
    <row r="562" spans="16:16" s="2" customFormat="1" ht="30" customHeight="1">
      <c r="P562" s="6"/>
    </row>
    <row r="563" spans="16:16" s="2" customFormat="1" ht="30" customHeight="1">
      <c r="P563" s="6"/>
    </row>
    <row r="564" spans="16:16" s="2" customFormat="1" ht="30" customHeight="1">
      <c r="P564" s="6"/>
    </row>
    <row r="565" spans="16:16" s="2" customFormat="1" ht="30" customHeight="1">
      <c r="P565" s="6"/>
    </row>
    <row r="566" spans="16:16" s="2" customFormat="1" ht="30" customHeight="1">
      <c r="P566" s="6"/>
    </row>
    <row r="567" spans="16:16" s="2" customFormat="1" ht="30" customHeight="1">
      <c r="P567" s="6"/>
    </row>
    <row r="568" spans="16:16" s="2" customFormat="1" ht="30" customHeight="1">
      <c r="P568" s="6"/>
    </row>
    <row r="569" spans="16:16" s="2" customFormat="1" ht="30" customHeight="1">
      <c r="P569" s="6"/>
    </row>
    <row r="570" spans="16:16" s="2" customFormat="1" ht="30" customHeight="1">
      <c r="P570" s="6"/>
    </row>
    <row r="571" spans="16:16" s="2" customFormat="1" ht="30" customHeight="1">
      <c r="P571" s="6"/>
    </row>
    <row r="572" spans="16:16" s="2" customFormat="1" ht="30" customHeight="1">
      <c r="P572" s="6"/>
    </row>
    <row r="573" spans="16:16" s="2" customFormat="1" ht="30" customHeight="1">
      <c r="P573" s="6"/>
    </row>
    <row r="574" spans="16:16" s="2" customFormat="1" ht="30" customHeight="1">
      <c r="P574" s="6"/>
    </row>
    <row r="575" spans="16:16" s="2" customFormat="1" ht="30" customHeight="1">
      <c r="P575" s="6"/>
    </row>
    <row r="576" spans="16:16" s="2" customFormat="1" ht="30" customHeight="1">
      <c r="P576" s="6"/>
    </row>
    <row r="577" spans="16:16" s="2" customFormat="1" ht="30" customHeight="1">
      <c r="P577" s="6"/>
    </row>
    <row r="578" spans="16:16" s="2" customFormat="1" ht="30" customHeight="1">
      <c r="P578" s="6"/>
    </row>
    <row r="579" spans="16:16" s="2" customFormat="1" ht="30" customHeight="1">
      <c r="P579" s="6"/>
    </row>
    <row r="580" spans="16:16" s="2" customFormat="1" ht="30" customHeight="1">
      <c r="P580" s="6"/>
    </row>
    <row r="581" spans="16:16" s="2" customFormat="1" ht="30" customHeight="1">
      <c r="P581" s="6"/>
    </row>
    <row r="582" spans="16:16" s="2" customFormat="1" ht="30" customHeight="1">
      <c r="P582" s="6"/>
    </row>
    <row r="583" spans="16:16" s="2" customFormat="1" ht="30" customHeight="1">
      <c r="P583" s="6"/>
    </row>
    <row r="584" spans="16:16" s="2" customFormat="1" ht="30" customHeight="1">
      <c r="P584" s="6"/>
    </row>
    <row r="585" spans="16:16" s="2" customFormat="1" ht="30" customHeight="1">
      <c r="P585" s="6"/>
    </row>
    <row r="586" spans="16:16" s="2" customFormat="1" ht="30" customHeight="1">
      <c r="P586" s="6"/>
    </row>
    <row r="587" spans="16:16" s="2" customFormat="1" ht="30" customHeight="1">
      <c r="P587" s="6"/>
    </row>
    <row r="588" spans="16:16" s="2" customFormat="1" ht="30" customHeight="1">
      <c r="P588" s="6"/>
    </row>
    <row r="589" spans="16:16" s="2" customFormat="1" ht="30" customHeight="1">
      <c r="P589" s="6"/>
    </row>
    <row r="590" spans="16:16" s="2" customFormat="1" ht="30" customHeight="1">
      <c r="P590" s="6"/>
    </row>
    <row r="591" spans="16:16" s="2" customFormat="1" ht="30" customHeight="1">
      <c r="P591" s="6"/>
    </row>
    <row r="592" spans="16:16" s="2" customFormat="1" ht="30" customHeight="1">
      <c r="P592" s="6"/>
    </row>
    <row r="593" spans="16:16" s="2" customFormat="1" ht="30" customHeight="1">
      <c r="P593" s="6"/>
    </row>
    <row r="594" spans="16:16" s="2" customFormat="1" ht="30" customHeight="1">
      <c r="P594" s="6"/>
    </row>
    <row r="595" spans="16:16" s="2" customFormat="1" ht="30" customHeight="1">
      <c r="P595" s="6"/>
    </row>
    <row r="596" spans="16:16" s="2" customFormat="1" ht="30" customHeight="1">
      <c r="P596" s="6"/>
    </row>
    <row r="597" spans="16:16" s="2" customFormat="1" ht="30" customHeight="1">
      <c r="P597" s="6"/>
    </row>
    <row r="598" spans="16:16" s="2" customFormat="1" ht="30" customHeight="1">
      <c r="P598" s="6"/>
    </row>
    <row r="599" spans="16:16" s="2" customFormat="1" ht="30" customHeight="1">
      <c r="P599" s="6"/>
    </row>
    <row r="600" spans="16:16" s="2" customFormat="1" ht="30" customHeight="1">
      <c r="P600" s="6"/>
    </row>
    <row r="601" spans="16:16" s="2" customFormat="1" ht="30" customHeight="1">
      <c r="P601" s="6"/>
    </row>
    <row r="602" spans="16:16" s="2" customFormat="1" ht="30" customHeight="1">
      <c r="P602" s="6"/>
    </row>
    <row r="603" spans="16:16" s="2" customFormat="1" ht="30" customHeight="1">
      <c r="P603" s="6"/>
    </row>
    <row r="604" spans="16:16" s="2" customFormat="1" ht="30" customHeight="1">
      <c r="P604" s="6"/>
    </row>
    <row r="605" spans="16:16" s="2" customFormat="1" ht="30" customHeight="1">
      <c r="P605" s="6"/>
    </row>
    <row r="606" spans="16:16" s="2" customFormat="1" ht="30" customHeight="1">
      <c r="P606" s="6"/>
    </row>
    <row r="607" spans="16:16" s="2" customFormat="1" ht="30" customHeight="1">
      <c r="P607" s="6"/>
    </row>
    <row r="608" spans="16:16" s="2" customFormat="1" ht="30" customHeight="1">
      <c r="P608" s="6"/>
    </row>
    <row r="609" spans="16:16" s="2" customFormat="1" ht="30" customHeight="1">
      <c r="P609" s="6"/>
    </row>
    <row r="610" spans="16:16" s="2" customFormat="1" ht="30" customHeight="1">
      <c r="P610" s="6"/>
    </row>
    <row r="611" spans="16:16" s="2" customFormat="1" ht="30" customHeight="1">
      <c r="P611" s="6"/>
    </row>
    <row r="612" spans="16:16" s="2" customFormat="1" ht="30" customHeight="1">
      <c r="P612" s="6"/>
    </row>
    <row r="613" spans="16:16" s="2" customFormat="1" ht="30" customHeight="1">
      <c r="P613" s="6"/>
    </row>
    <row r="614" spans="16:16" s="2" customFormat="1" ht="30" customHeight="1">
      <c r="P614" s="6"/>
    </row>
    <row r="615" spans="16:16" s="2" customFormat="1" ht="30" customHeight="1">
      <c r="P615" s="6"/>
    </row>
    <row r="616" spans="16:16" s="2" customFormat="1" ht="30" customHeight="1">
      <c r="P616" s="6"/>
    </row>
    <row r="617" spans="16:16" s="2" customFormat="1" ht="30" customHeight="1">
      <c r="P617" s="6"/>
    </row>
    <row r="618" spans="16:16" s="2" customFormat="1" ht="30" customHeight="1">
      <c r="P618" s="6"/>
    </row>
    <row r="619" spans="16:16" s="2" customFormat="1" ht="30" customHeight="1">
      <c r="P619" s="6"/>
    </row>
    <row r="620" spans="16:16" s="2" customFormat="1" ht="30" customHeight="1">
      <c r="P620" s="6"/>
    </row>
    <row r="621" spans="16:16" s="2" customFormat="1" ht="30" customHeight="1">
      <c r="P621" s="6"/>
    </row>
    <row r="622" spans="16:16" s="2" customFormat="1" ht="30" customHeight="1">
      <c r="P622" s="6"/>
    </row>
    <row r="623" spans="16:16" s="2" customFormat="1" ht="30" customHeight="1">
      <c r="P623" s="6"/>
    </row>
    <row r="624" spans="16:16" s="2" customFormat="1" ht="30" customHeight="1">
      <c r="P624" s="6"/>
    </row>
    <row r="625" spans="16:16" s="2" customFormat="1" ht="30" customHeight="1">
      <c r="P625" s="6"/>
    </row>
    <row r="626" spans="16:16" s="2" customFormat="1" ht="30" customHeight="1">
      <c r="P626" s="6"/>
    </row>
    <row r="627" spans="16:16" s="2" customFormat="1" ht="30" customHeight="1">
      <c r="P627" s="6"/>
    </row>
    <row r="628" spans="16:16" s="2" customFormat="1" ht="30" customHeight="1">
      <c r="P628" s="6"/>
    </row>
    <row r="629" spans="16:16" s="2" customFormat="1" ht="30" customHeight="1">
      <c r="P629" s="6"/>
    </row>
    <row r="630" spans="16:16" s="2" customFormat="1" ht="30" customHeight="1">
      <c r="P630" s="6"/>
    </row>
    <row r="631" spans="16:16" s="2" customFormat="1" ht="30" customHeight="1">
      <c r="P631" s="6"/>
    </row>
    <row r="632" spans="16:16" s="2" customFormat="1" ht="30" customHeight="1">
      <c r="P632" s="6"/>
    </row>
    <row r="633" spans="16:16" s="2" customFormat="1" ht="30" customHeight="1">
      <c r="P633" s="6"/>
    </row>
    <row r="634" spans="16:16" s="2" customFormat="1" ht="30" customHeight="1">
      <c r="P634" s="6"/>
    </row>
    <row r="635" spans="16:16" s="2" customFormat="1" ht="30" customHeight="1">
      <c r="P635" s="6"/>
    </row>
    <row r="636" spans="16:16" s="2" customFormat="1" ht="30" customHeight="1">
      <c r="P636" s="6"/>
    </row>
    <row r="637" spans="16:16" s="2" customFormat="1" ht="30" customHeight="1">
      <c r="P637" s="6"/>
    </row>
    <row r="638" spans="16:16" s="2" customFormat="1" ht="30" customHeight="1">
      <c r="P638" s="6"/>
    </row>
    <row r="639" spans="16:16" s="2" customFormat="1" ht="30" customHeight="1">
      <c r="P639" s="6"/>
    </row>
    <row r="640" spans="16:16" s="2" customFormat="1" ht="30" customHeight="1">
      <c r="P640" s="6"/>
    </row>
    <row r="641" spans="16:16" s="2" customFormat="1" ht="30" customHeight="1">
      <c r="P641" s="6"/>
    </row>
    <row r="642" spans="16:16" s="2" customFormat="1" ht="30" customHeight="1">
      <c r="P642" s="6"/>
    </row>
    <row r="643" spans="16:16" s="2" customFormat="1" ht="30" customHeight="1">
      <c r="P643" s="6"/>
    </row>
    <row r="644" spans="16:16" s="2" customFormat="1" ht="30" customHeight="1">
      <c r="P644" s="6"/>
    </row>
    <row r="645" spans="16:16" s="2" customFormat="1" ht="30" customHeight="1">
      <c r="P645" s="6"/>
    </row>
    <row r="646" spans="16:16" s="2" customFormat="1" ht="30" customHeight="1">
      <c r="P646" s="6"/>
    </row>
    <row r="647" spans="16:16" s="2" customFormat="1" ht="30" customHeight="1">
      <c r="P647" s="6"/>
    </row>
    <row r="648" spans="16:16" s="2" customFormat="1" ht="30" customHeight="1">
      <c r="P648" s="6"/>
    </row>
    <row r="649" spans="16:16" s="2" customFormat="1" ht="30" customHeight="1">
      <c r="P649" s="6"/>
    </row>
    <row r="650" spans="16:16" s="2" customFormat="1" ht="30" customHeight="1">
      <c r="P650" s="6"/>
    </row>
    <row r="651" spans="16:16" s="2" customFormat="1" ht="30" customHeight="1">
      <c r="P651" s="6"/>
    </row>
    <row r="652" spans="16:16" s="2" customFormat="1" ht="30" customHeight="1">
      <c r="P652" s="6"/>
    </row>
    <row r="653" spans="16:16" s="2" customFormat="1" ht="30" customHeight="1">
      <c r="P653" s="6"/>
    </row>
    <row r="654" spans="16:16" s="2" customFormat="1" ht="30" customHeight="1">
      <c r="P654" s="6"/>
    </row>
    <row r="655" spans="16:16" s="2" customFormat="1" ht="30" customHeight="1">
      <c r="P655" s="6"/>
    </row>
    <row r="656" spans="16:16" s="2" customFormat="1" ht="30" customHeight="1">
      <c r="P656" s="6"/>
    </row>
    <row r="657" spans="16:16" s="2" customFormat="1" ht="30" customHeight="1">
      <c r="P657" s="6"/>
    </row>
    <row r="658" spans="16:16" s="2" customFormat="1" ht="30" customHeight="1">
      <c r="P658" s="6"/>
    </row>
    <row r="659" spans="16:16" s="2" customFormat="1" ht="30" customHeight="1">
      <c r="P659" s="6"/>
    </row>
    <row r="660" spans="16:16" s="2" customFormat="1" ht="30" customHeight="1">
      <c r="P660" s="6"/>
    </row>
    <row r="661" spans="16:16" s="2" customFormat="1" ht="30" customHeight="1">
      <c r="P661" s="6"/>
    </row>
    <row r="662" spans="16:16" s="2" customFormat="1" ht="30" customHeight="1">
      <c r="P662" s="6"/>
    </row>
    <row r="663" spans="16:16" s="2" customFormat="1" ht="30" customHeight="1">
      <c r="P663" s="6"/>
    </row>
    <row r="664" spans="16:16" s="2" customFormat="1" ht="30" customHeight="1">
      <c r="P664" s="6"/>
    </row>
    <row r="665" spans="16:16" s="2" customFormat="1" ht="30" customHeight="1">
      <c r="P665" s="6"/>
    </row>
    <row r="666" spans="16:16" s="2" customFormat="1" ht="30" customHeight="1">
      <c r="P666" s="6"/>
    </row>
    <row r="667" spans="16:16" s="2" customFormat="1" ht="30" customHeight="1">
      <c r="P667" s="6"/>
    </row>
    <row r="668" spans="16:16" s="2" customFormat="1" ht="30" customHeight="1">
      <c r="P668" s="6"/>
    </row>
    <row r="669" spans="16:16" s="2" customFormat="1" ht="30" customHeight="1">
      <c r="P669" s="6"/>
    </row>
    <row r="670" spans="16:16" s="2" customFormat="1" ht="30" customHeight="1">
      <c r="P670" s="6"/>
    </row>
    <row r="671" spans="16:16" s="2" customFormat="1" ht="30" customHeight="1">
      <c r="P671" s="6"/>
    </row>
    <row r="672" spans="16:16" s="2" customFormat="1" ht="30" customHeight="1">
      <c r="P672" s="6"/>
    </row>
    <row r="673" spans="16:16" s="2" customFormat="1" ht="30" customHeight="1">
      <c r="P673" s="6"/>
    </row>
    <row r="674" spans="16:16" s="2" customFormat="1" ht="30" customHeight="1">
      <c r="P674" s="6"/>
    </row>
    <row r="675" spans="16:16" s="2" customFormat="1" ht="30" customHeight="1">
      <c r="P675" s="6"/>
    </row>
    <row r="676" spans="16:16" s="2" customFormat="1" ht="30" customHeight="1">
      <c r="P676" s="6"/>
    </row>
    <row r="677" spans="16:16" s="2" customFormat="1" ht="30" customHeight="1">
      <c r="P677" s="6"/>
    </row>
    <row r="678" spans="16:16" s="2" customFormat="1" ht="30" customHeight="1">
      <c r="P678" s="6"/>
    </row>
    <row r="679" spans="16:16" s="2" customFormat="1" ht="30" customHeight="1">
      <c r="P679" s="6"/>
    </row>
    <row r="680" spans="16:16" s="2" customFormat="1" ht="30" customHeight="1">
      <c r="P680" s="6"/>
    </row>
    <row r="681" spans="16:16" s="2" customFormat="1" ht="30" customHeight="1">
      <c r="P681" s="6"/>
    </row>
    <row r="682" spans="16:16" s="2" customFormat="1" ht="30" customHeight="1">
      <c r="P682" s="6"/>
    </row>
    <row r="683" spans="16:16" s="2" customFormat="1" ht="30" customHeight="1">
      <c r="P683" s="6"/>
    </row>
    <row r="684" spans="16:16" s="2" customFormat="1" ht="30" customHeight="1">
      <c r="P684" s="6"/>
    </row>
    <row r="685" spans="16:16" s="2" customFormat="1" ht="30" customHeight="1">
      <c r="P685" s="6"/>
    </row>
    <row r="686" spans="16:16" s="2" customFormat="1" ht="30" customHeight="1">
      <c r="P686" s="6"/>
    </row>
    <row r="687" spans="16:16" s="2" customFormat="1" ht="30" customHeight="1">
      <c r="P687" s="6"/>
    </row>
    <row r="688" spans="16:16" s="2" customFormat="1" ht="30" customHeight="1">
      <c r="P688" s="6"/>
    </row>
    <row r="689" spans="16:16" s="2" customFormat="1" ht="30" customHeight="1">
      <c r="P689" s="6"/>
    </row>
    <row r="690" spans="16:16" s="2" customFormat="1" ht="30" customHeight="1">
      <c r="P690" s="6"/>
    </row>
    <row r="691" spans="16:16" s="2" customFormat="1" ht="30" customHeight="1">
      <c r="P691" s="6"/>
    </row>
    <row r="692" spans="16:16" s="2" customFormat="1" ht="30" customHeight="1">
      <c r="P692" s="6"/>
    </row>
    <row r="693" spans="16:16" s="2" customFormat="1" ht="30" customHeight="1">
      <c r="P693" s="6"/>
    </row>
    <row r="694" spans="16:16" s="2" customFormat="1" ht="30" customHeight="1">
      <c r="P694" s="6"/>
    </row>
    <row r="695" spans="16:16" s="2" customFormat="1" ht="30" customHeight="1">
      <c r="P695" s="6"/>
    </row>
    <row r="696" spans="16:16" s="2" customFormat="1" ht="30" customHeight="1">
      <c r="P696" s="6"/>
    </row>
    <row r="697" spans="16:16" s="2" customFormat="1" ht="30" customHeight="1">
      <c r="P697" s="6"/>
    </row>
    <row r="698" spans="16:16" s="2" customFormat="1" ht="30" customHeight="1">
      <c r="P698" s="6"/>
    </row>
    <row r="699" spans="16:16" s="2" customFormat="1" ht="30" customHeight="1">
      <c r="P699" s="6"/>
    </row>
    <row r="700" spans="16:16" s="2" customFormat="1" ht="30" customHeight="1">
      <c r="P700" s="6"/>
    </row>
    <row r="701" spans="16:16" s="2" customFormat="1" ht="30" customHeight="1">
      <c r="P701" s="6"/>
    </row>
    <row r="702" spans="16:16" s="2" customFormat="1" ht="30" customHeight="1">
      <c r="P702" s="6"/>
    </row>
    <row r="703" spans="16:16" s="2" customFormat="1" ht="30" customHeight="1">
      <c r="P703" s="6"/>
    </row>
    <row r="704" spans="16:16" s="2" customFormat="1" ht="30" customHeight="1">
      <c r="P704" s="6"/>
    </row>
    <row r="705" spans="16:16" s="2" customFormat="1" ht="30" customHeight="1">
      <c r="P705" s="6"/>
    </row>
    <row r="706" spans="16:16" s="2" customFormat="1" ht="30" customHeight="1">
      <c r="P706" s="6"/>
    </row>
    <row r="707" spans="16:16" s="2" customFormat="1" ht="30" customHeight="1">
      <c r="P707" s="6"/>
    </row>
    <row r="708" spans="16:16" s="2" customFormat="1" ht="30" customHeight="1">
      <c r="P708" s="6"/>
    </row>
    <row r="709" spans="16:16" s="2" customFormat="1" ht="30" customHeight="1">
      <c r="P709" s="6"/>
    </row>
    <row r="710" spans="16:16" s="2" customFormat="1" ht="30" customHeight="1">
      <c r="P710" s="6"/>
    </row>
    <row r="711" spans="16:16" s="2" customFormat="1" ht="30" customHeight="1">
      <c r="P711" s="6"/>
    </row>
    <row r="712" spans="16:16" s="2" customFormat="1" ht="30" customHeight="1">
      <c r="P712" s="6"/>
    </row>
    <row r="713" spans="16:16" s="2" customFormat="1" ht="30" customHeight="1">
      <c r="P713" s="6"/>
    </row>
    <row r="714" spans="16:16" s="2" customFormat="1" ht="30" customHeight="1">
      <c r="P714" s="6"/>
    </row>
    <row r="715" spans="16:16" s="2" customFormat="1" ht="30" customHeight="1">
      <c r="P715" s="6"/>
    </row>
    <row r="716" spans="16:16" s="2" customFormat="1" ht="30" customHeight="1">
      <c r="P716" s="6"/>
    </row>
    <row r="717" spans="16:16" s="2" customFormat="1" ht="30" customHeight="1">
      <c r="P717" s="6"/>
    </row>
    <row r="718" spans="16:16" s="2" customFormat="1" ht="30" customHeight="1">
      <c r="P718" s="6"/>
    </row>
    <row r="719" spans="16:16" s="2" customFormat="1" ht="30" customHeight="1">
      <c r="P719" s="6"/>
    </row>
    <row r="720" spans="16:16" s="2" customFormat="1" ht="30" customHeight="1">
      <c r="P720" s="6"/>
    </row>
    <row r="721" spans="16:16" s="2" customFormat="1" ht="30" customHeight="1">
      <c r="P721" s="6"/>
    </row>
    <row r="722" spans="16:16" s="2" customFormat="1" ht="30" customHeight="1">
      <c r="P722" s="6"/>
    </row>
    <row r="723" spans="16:16" s="2" customFormat="1" ht="30" customHeight="1">
      <c r="P723" s="6"/>
    </row>
    <row r="724" spans="16:16" s="2" customFormat="1" ht="30" customHeight="1">
      <c r="P724" s="6"/>
    </row>
    <row r="725" spans="16:16" s="2" customFormat="1" ht="30" customHeight="1">
      <c r="P725" s="6"/>
    </row>
    <row r="726" spans="16:16" s="2" customFormat="1" ht="30" customHeight="1">
      <c r="P726" s="6"/>
    </row>
    <row r="727" spans="16:16" s="2" customFormat="1" ht="30" customHeight="1">
      <c r="P727" s="6"/>
    </row>
    <row r="728" spans="16:16" s="2" customFormat="1" ht="30" customHeight="1">
      <c r="P728" s="6"/>
    </row>
    <row r="729" spans="16:16" s="2" customFormat="1" ht="30" customHeight="1">
      <c r="P729" s="6"/>
    </row>
    <row r="730" spans="16:16" s="2" customFormat="1" ht="30" customHeight="1">
      <c r="P730" s="6"/>
    </row>
    <row r="731" spans="16:16" s="2" customFormat="1" ht="30" customHeight="1">
      <c r="P731" s="6"/>
    </row>
    <row r="732" spans="16:16" s="2" customFormat="1" ht="30" customHeight="1">
      <c r="P732" s="6"/>
    </row>
    <row r="733" spans="16:16" s="2" customFormat="1" ht="30" customHeight="1">
      <c r="P733" s="6"/>
    </row>
    <row r="734" spans="16:16" s="2" customFormat="1" ht="30" customHeight="1">
      <c r="P734" s="6"/>
    </row>
    <row r="735" spans="16:16" s="2" customFormat="1" ht="30" customHeight="1">
      <c r="P735" s="6"/>
    </row>
    <row r="736" spans="16:16" s="2" customFormat="1" ht="30" customHeight="1">
      <c r="P736" s="6"/>
    </row>
    <row r="737" spans="16:16" s="2" customFormat="1" ht="30" customHeight="1">
      <c r="P737" s="6"/>
    </row>
    <row r="738" spans="16:16" s="2" customFormat="1" ht="30" customHeight="1">
      <c r="P738" s="6"/>
    </row>
    <row r="739" spans="16:16" s="2" customFormat="1" ht="30" customHeight="1">
      <c r="P739" s="6"/>
    </row>
    <row r="740" spans="16:16" s="2" customFormat="1" ht="30" customHeight="1">
      <c r="P740" s="6"/>
    </row>
    <row r="741" spans="16:16" s="2" customFormat="1" ht="30" customHeight="1">
      <c r="P741" s="6"/>
    </row>
    <row r="742" spans="16:16" s="2" customFormat="1" ht="30" customHeight="1">
      <c r="P742" s="6"/>
    </row>
    <row r="743" spans="16:16" s="2" customFormat="1" ht="30" customHeight="1">
      <c r="P743" s="6"/>
    </row>
    <row r="744" spans="16:16" s="2" customFormat="1" ht="30" customHeight="1">
      <c r="P744" s="6"/>
    </row>
    <row r="745" spans="16:16" s="2" customFormat="1" ht="30" customHeight="1">
      <c r="P745" s="6"/>
    </row>
    <row r="746" spans="16:16" s="2" customFormat="1" ht="30" customHeight="1">
      <c r="P746" s="6"/>
    </row>
    <row r="747" spans="16:16" s="2" customFormat="1" ht="30" customHeight="1">
      <c r="P747" s="6"/>
    </row>
    <row r="748" spans="16:16" s="2" customFormat="1" ht="30" customHeight="1">
      <c r="P748" s="6"/>
    </row>
    <row r="749" spans="16:16" s="2" customFormat="1" ht="30" customHeight="1">
      <c r="P749" s="6"/>
    </row>
    <row r="750" spans="16:16" s="2" customFormat="1" ht="30" customHeight="1">
      <c r="P750" s="6"/>
    </row>
    <row r="751" spans="16:16" s="2" customFormat="1" ht="30" customHeight="1">
      <c r="P751" s="6"/>
    </row>
    <row r="752" spans="16:16" s="2" customFormat="1" ht="30" customHeight="1">
      <c r="P752" s="6"/>
    </row>
    <row r="753" spans="16:16" s="2" customFormat="1" ht="30" customHeight="1">
      <c r="P753" s="6"/>
    </row>
    <row r="754" spans="16:16" s="2" customFormat="1" ht="30" customHeight="1">
      <c r="P754" s="6"/>
    </row>
    <row r="755" spans="16:16" s="2" customFormat="1" ht="30" customHeight="1">
      <c r="P755" s="6"/>
    </row>
    <row r="756" spans="16:16" s="2" customFormat="1" ht="30" customHeight="1">
      <c r="P756" s="6"/>
    </row>
    <row r="757" spans="16:16" s="2" customFormat="1" ht="30" customHeight="1">
      <c r="P757" s="6"/>
    </row>
    <row r="758" spans="16:16" s="2" customFormat="1" ht="30" customHeight="1">
      <c r="P758" s="6"/>
    </row>
    <row r="759" spans="16:16" s="2" customFormat="1" ht="30" customHeight="1">
      <c r="P759" s="6"/>
    </row>
    <row r="760" spans="16:16" s="2" customFormat="1" ht="30" customHeight="1">
      <c r="P760" s="6"/>
    </row>
    <row r="761" spans="16:16" s="2" customFormat="1" ht="30" customHeight="1">
      <c r="P761" s="6"/>
    </row>
    <row r="762" spans="16:16" s="2" customFormat="1" ht="30" customHeight="1">
      <c r="P762" s="6"/>
    </row>
    <row r="763" spans="16:16" s="2" customFormat="1" ht="30" customHeight="1">
      <c r="P763" s="6"/>
    </row>
    <row r="764" spans="16:16" s="2" customFormat="1" ht="30" customHeight="1">
      <c r="P764" s="6"/>
    </row>
    <row r="765" spans="16:16" s="2" customFormat="1" ht="30" customHeight="1">
      <c r="P765" s="6"/>
    </row>
    <row r="766" spans="16:16" s="2" customFormat="1" ht="30" customHeight="1">
      <c r="P766" s="6"/>
    </row>
    <row r="767" spans="16:16" s="2" customFormat="1" ht="30" customHeight="1">
      <c r="P767" s="6"/>
    </row>
    <row r="768" spans="16:16" s="2" customFormat="1" ht="30" customHeight="1">
      <c r="P768" s="6"/>
    </row>
    <row r="769" spans="16:16" s="2" customFormat="1" ht="30" customHeight="1">
      <c r="P769" s="6"/>
    </row>
    <row r="770" spans="16:16" s="2" customFormat="1" ht="30" customHeight="1">
      <c r="P770" s="6"/>
    </row>
    <row r="771" spans="16:16" s="2" customFormat="1" ht="30" customHeight="1">
      <c r="P771" s="6"/>
    </row>
    <row r="772" spans="16:16" s="2" customFormat="1" ht="30" customHeight="1">
      <c r="P772" s="6"/>
    </row>
    <row r="773" spans="16:16" s="2" customFormat="1" ht="30" customHeight="1">
      <c r="P773" s="6"/>
    </row>
    <row r="774" spans="16:16" s="2" customFormat="1" ht="30" customHeight="1">
      <c r="P774" s="6"/>
    </row>
    <row r="775" spans="16:16" s="2" customFormat="1" ht="30" customHeight="1">
      <c r="P775" s="6"/>
    </row>
    <row r="776" spans="16:16" s="2" customFormat="1" ht="30" customHeight="1">
      <c r="P776" s="6"/>
    </row>
    <row r="777" spans="16:16" s="2" customFormat="1" ht="30" customHeight="1">
      <c r="P777" s="6"/>
    </row>
    <row r="778" spans="16:16" s="2" customFormat="1" ht="30" customHeight="1">
      <c r="P778" s="6"/>
    </row>
    <row r="779" spans="16:16" s="2" customFormat="1" ht="30" customHeight="1">
      <c r="P779" s="6"/>
    </row>
    <row r="780" spans="16:16" s="2" customFormat="1" ht="30" customHeight="1">
      <c r="P780" s="6"/>
    </row>
    <row r="781" spans="16:16" s="2" customFormat="1" ht="30" customHeight="1">
      <c r="P781" s="6"/>
    </row>
    <row r="782" spans="16:16" s="2" customFormat="1" ht="30" customHeight="1">
      <c r="P782" s="6"/>
    </row>
    <row r="783" spans="16:16" s="2" customFormat="1" ht="30" customHeight="1">
      <c r="P783" s="6"/>
    </row>
    <row r="784" spans="16:16" s="2" customFormat="1" ht="30" customHeight="1">
      <c r="P784" s="6"/>
    </row>
    <row r="785" spans="16:16" s="2" customFormat="1" ht="30" customHeight="1">
      <c r="P785" s="6"/>
    </row>
    <row r="786" spans="16:16" s="2" customFormat="1" ht="30" customHeight="1">
      <c r="P786" s="6"/>
    </row>
    <row r="787" spans="16:16" s="2" customFormat="1" ht="30" customHeight="1">
      <c r="P787" s="6"/>
    </row>
    <row r="788" spans="16:16" s="2" customFormat="1" ht="30" customHeight="1">
      <c r="P788" s="6"/>
    </row>
    <row r="789" spans="16:16" s="2" customFormat="1" ht="30" customHeight="1">
      <c r="P789" s="6"/>
    </row>
    <row r="790" spans="16:16" s="2" customFormat="1" ht="30" customHeight="1">
      <c r="P790" s="6"/>
    </row>
    <row r="791" spans="16:16" s="2" customFormat="1" ht="30" customHeight="1">
      <c r="P791" s="6"/>
    </row>
    <row r="792" spans="16:16" s="2" customFormat="1" ht="30" customHeight="1">
      <c r="P792" s="6"/>
    </row>
    <row r="793" spans="16:16" s="2" customFormat="1" ht="30" customHeight="1">
      <c r="P793" s="6"/>
    </row>
    <row r="794" spans="16:16" s="2" customFormat="1" ht="30" customHeight="1">
      <c r="P794" s="6"/>
    </row>
    <row r="795" spans="16:16" s="2" customFormat="1" ht="30" customHeight="1">
      <c r="P795" s="6"/>
    </row>
    <row r="796" spans="16:16" s="2" customFormat="1" ht="30" customHeight="1">
      <c r="P796" s="6"/>
    </row>
    <row r="797" spans="16:16" s="2" customFormat="1" ht="30" customHeight="1">
      <c r="P797" s="6"/>
    </row>
    <row r="798" spans="16:16" s="2" customFormat="1" ht="30" customHeight="1">
      <c r="P798" s="6"/>
    </row>
    <row r="799" spans="16:16" s="2" customFormat="1" ht="30" customHeight="1">
      <c r="P799" s="6"/>
    </row>
    <row r="800" spans="16:16" s="2" customFormat="1" ht="30" customHeight="1">
      <c r="P800" s="6"/>
    </row>
    <row r="801" spans="16:16" s="2" customFormat="1" ht="30" customHeight="1">
      <c r="P801" s="6"/>
    </row>
    <row r="802" spans="16:16" s="2" customFormat="1" ht="30" customHeight="1">
      <c r="P802" s="6"/>
    </row>
    <row r="803" spans="16:16" s="2" customFormat="1" ht="30" customHeight="1">
      <c r="P803" s="6"/>
    </row>
    <row r="804" spans="16:16" s="2" customFormat="1" ht="30" customHeight="1">
      <c r="P804" s="6"/>
    </row>
    <row r="805" spans="16:16" s="2" customFormat="1" ht="30" customHeight="1">
      <c r="P805" s="6"/>
    </row>
    <row r="806" spans="16:16" s="2" customFormat="1" ht="30" customHeight="1">
      <c r="P806" s="6"/>
    </row>
    <row r="807" spans="16:16" s="2" customFormat="1" ht="30" customHeight="1">
      <c r="P807" s="6"/>
    </row>
    <row r="808" spans="16:16" s="2" customFormat="1" ht="30" customHeight="1">
      <c r="P808" s="6"/>
    </row>
    <row r="809" spans="16:16" s="2" customFormat="1" ht="30" customHeight="1">
      <c r="P809" s="6"/>
    </row>
    <row r="810" spans="16:16" s="2" customFormat="1" ht="30" customHeight="1">
      <c r="P810" s="6"/>
    </row>
    <row r="811" spans="16:16" s="2" customFormat="1" ht="30" customHeight="1">
      <c r="P811" s="6"/>
    </row>
    <row r="812" spans="16:16" s="2" customFormat="1" ht="30" customHeight="1">
      <c r="P812" s="6"/>
    </row>
    <row r="813" spans="16:16" s="2" customFormat="1" ht="30" customHeight="1">
      <c r="P813" s="6"/>
    </row>
    <row r="814" spans="16:16" s="2" customFormat="1" ht="30" customHeight="1">
      <c r="P814" s="6"/>
    </row>
    <row r="815" spans="16:16" s="2" customFormat="1" ht="30" customHeight="1">
      <c r="P815" s="6"/>
    </row>
    <row r="816" spans="16:16" s="2" customFormat="1" ht="30" customHeight="1">
      <c r="P816" s="6"/>
    </row>
    <row r="817" spans="16:16" s="2" customFormat="1" ht="30" customHeight="1">
      <c r="P817" s="6"/>
    </row>
    <row r="818" spans="16:16" s="2" customFormat="1" ht="30" customHeight="1">
      <c r="P818" s="6"/>
    </row>
    <row r="819" spans="16:16" s="2" customFormat="1" ht="30" customHeight="1">
      <c r="P819" s="6"/>
    </row>
    <row r="820" spans="16:16" s="2" customFormat="1" ht="30" customHeight="1">
      <c r="P820" s="6"/>
    </row>
    <row r="821" spans="16:16" s="2" customFormat="1" ht="30" customHeight="1">
      <c r="P821" s="6"/>
    </row>
    <row r="822" spans="16:16" s="2" customFormat="1" ht="30" customHeight="1">
      <c r="P822" s="6"/>
    </row>
    <row r="823" spans="16:16" s="2" customFormat="1" ht="30" customHeight="1">
      <c r="P823" s="6"/>
    </row>
    <row r="824" spans="16:16" s="2" customFormat="1" ht="30" customHeight="1">
      <c r="P824" s="6"/>
    </row>
    <row r="825" spans="16:16" s="2" customFormat="1" ht="30" customHeight="1">
      <c r="P825" s="6"/>
    </row>
    <row r="826" spans="16:16" s="2" customFormat="1" ht="30" customHeight="1">
      <c r="P826" s="6"/>
    </row>
    <row r="827" spans="16:16" s="2" customFormat="1" ht="30" customHeight="1">
      <c r="P827" s="6"/>
    </row>
    <row r="828" spans="16:16" s="2" customFormat="1" ht="30" customHeight="1">
      <c r="P828" s="6"/>
    </row>
    <row r="829" spans="16:16" s="2" customFormat="1" ht="30" customHeight="1">
      <c r="P829" s="6"/>
    </row>
    <row r="830" spans="16:16" s="2" customFormat="1" ht="30" customHeight="1">
      <c r="P830" s="6"/>
    </row>
    <row r="831" spans="16:16" s="2" customFormat="1" ht="30" customHeight="1">
      <c r="P831" s="6"/>
    </row>
    <row r="832" spans="16:16" s="2" customFormat="1" ht="30" customHeight="1">
      <c r="P832" s="6"/>
    </row>
    <row r="833" spans="16:16" s="2" customFormat="1" ht="30" customHeight="1">
      <c r="P833" s="6"/>
    </row>
    <row r="834" spans="16:16" s="2" customFormat="1" ht="30" customHeight="1">
      <c r="P834" s="6"/>
    </row>
    <row r="835" spans="16:16" s="2" customFormat="1" ht="30" customHeight="1">
      <c r="P835" s="6"/>
    </row>
    <row r="836" spans="16:16" s="2" customFormat="1" ht="30" customHeight="1">
      <c r="P836" s="6"/>
    </row>
    <row r="837" spans="16:16" s="2" customFormat="1" ht="30" customHeight="1">
      <c r="P837" s="6"/>
    </row>
    <row r="838" spans="16:16" s="2" customFormat="1" ht="30" customHeight="1">
      <c r="P838" s="6"/>
    </row>
    <row r="839" spans="16:16" s="2" customFormat="1" ht="30" customHeight="1">
      <c r="P839" s="6"/>
    </row>
    <row r="840" spans="16:16" s="2" customFormat="1" ht="30" customHeight="1">
      <c r="P840" s="6"/>
    </row>
    <row r="841" spans="16:16" s="2" customFormat="1" ht="30" customHeight="1">
      <c r="P841" s="6"/>
    </row>
    <row r="842" spans="16:16" s="2" customFormat="1" ht="30" customHeight="1">
      <c r="P842" s="6"/>
    </row>
    <row r="843" spans="16:16" s="2" customFormat="1" ht="30" customHeight="1">
      <c r="P843" s="6"/>
    </row>
    <row r="844" spans="16:16" s="2" customFormat="1" ht="30" customHeight="1">
      <c r="P844" s="6"/>
    </row>
    <row r="845" spans="16:16" s="2" customFormat="1" ht="30" customHeight="1">
      <c r="P845" s="6"/>
    </row>
    <row r="846" spans="16:16" s="2" customFormat="1" ht="30" customHeight="1">
      <c r="P846" s="6"/>
    </row>
    <row r="847" spans="16:16" s="2" customFormat="1" ht="30" customHeight="1">
      <c r="P847" s="6"/>
    </row>
    <row r="848" spans="16:16" s="2" customFormat="1" ht="30" customHeight="1">
      <c r="P848" s="6"/>
    </row>
    <row r="849" spans="16:16" s="2" customFormat="1" ht="30" customHeight="1">
      <c r="P849" s="6"/>
    </row>
    <row r="850" spans="16:16" s="2" customFormat="1" ht="30" customHeight="1">
      <c r="P850" s="6"/>
    </row>
    <row r="851" spans="16:16" s="2" customFormat="1" ht="30" customHeight="1">
      <c r="P851" s="6"/>
    </row>
    <row r="852" spans="16:16" s="2" customFormat="1" ht="30" customHeight="1">
      <c r="P852" s="6"/>
    </row>
    <row r="853" spans="16:16" s="2" customFormat="1" ht="30" customHeight="1">
      <c r="P853" s="6"/>
    </row>
    <row r="854" spans="16:16" s="2" customFormat="1" ht="30" customHeight="1">
      <c r="P854" s="6"/>
    </row>
    <row r="855" spans="16:16" s="2" customFormat="1" ht="30" customHeight="1">
      <c r="P855" s="6"/>
    </row>
    <row r="856" spans="16:16" s="2" customFormat="1" ht="30" customHeight="1">
      <c r="P856" s="6"/>
    </row>
    <row r="857" spans="16:16" s="2" customFormat="1" ht="30" customHeight="1">
      <c r="P857" s="6"/>
    </row>
    <row r="858" spans="16:16" s="2" customFormat="1" ht="30" customHeight="1">
      <c r="P858" s="6"/>
    </row>
    <row r="859" spans="16:16" s="2" customFormat="1" ht="30" customHeight="1">
      <c r="P859" s="6"/>
    </row>
    <row r="860" spans="16:16" s="2" customFormat="1" ht="30" customHeight="1">
      <c r="P860" s="6"/>
    </row>
    <row r="861" spans="16:16" s="2" customFormat="1" ht="30" customHeight="1">
      <c r="P861" s="6"/>
    </row>
    <row r="862" spans="16:16" s="2" customFormat="1" ht="30" customHeight="1">
      <c r="P862" s="6"/>
    </row>
    <row r="863" spans="16:16" s="2" customFormat="1" ht="30" customHeight="1">
      <c r="P863" s="6"/>
    </row>
    <row r="864" spans="16:16" s="2" customFormat="1" ht="30" customHeight="1">
      <c r="P864" s="6"/>
    </row>
    <row r="865" spans="16:16" s="2" customFormat="1" ht="30" customHeight="1">
      <c r="P865" s="6"/>
    </row>
    <row r="866" spans="16:16" s="2" customFormat="1" ht="30" customHeight="1">
      <c r="P866" s="6"/>
    </row>
    <row r="867" spans="16:16" s="2" customFormat="1" ht="30" customHeight="1">
      <c r="P867" s="6"/>
    </row>
    <row r="868" spans="16:16" s="2" customFormat="1" ht="30" customHeight="1">
      <c r="P868" s="6"/>
    </row>
    <row r="869" spans="16:16" s="2" customFormat="1" ht="30" customHeight="1">
      <c r="P869" s="6"/>
    </row>
    <row r="870" spans="16:16" s="2" customFormat="1" ht="30" customHeight="1">
      <c r="P870" s="6"/>
    </row>
    <row r="871" spans="16:16" s="2" customFormat="1" ht="30" customHeight="1">
      <c r="P871" s="6"/>
    </row>
    <row r="872" spans="16:16" s="2" customFormat="1" ht="30" customHeight="1">
      <c r="P872" s="6"/>
    </row>
    <row r="873" spans="16:16" s="2" customFormat="1" ht="30" customHeight="1">
      <c r="P873" s="6"/>
    </row>
    <row r="874" spans="16:16" s="2" customFormat="1" ht="30" customHeight="1">
      <c r="P874" s="6"/>
    </row>
    <row r="875" spans="16:16" s="2" customFormat="1" ht="30" customHeight="1">
      <c r="P875" s="6"/>
    </row>
    <row r="876" spans="16:16" s="2" customFormat="1" ht="30" customHeight="1">
      <c r="P876" s="6"/>
    </row>
    <row r="877" spans="16:16" s="2" customFormat="1" ht="30" customHeight="1">
      <c r="P877" s="6"/>
    </row>
    <row r="878" spans="16:16" s="2" customFormat="1" ht="30" customHeight="1">
      <c r="P878" s="6"/>
    </row>
    <row r="879" spans="16:16" s="2" customFormat="1" ht="30" customHeight="1">
      <c r="P879" s="6"/>
    </row>
    <row r="880" spans="16:16" s="2" customFormat="1" ht="30" customHeight="1">
      <c r="P880" s="6"/>
    </row>
    <row r="881" spans="16:16" s="2" customFormat="1" ht="30" customHeight="1">
      <c r="P881" s="6"/>
    </row>
    <row r="882" spans="16:16" s="2" customFormat="1" ht="30" customHeight="1">
      <c r="P882" s="6"/>
    </row>
    <row r="883" spans="16:16" s="2" customFormat="1" ht="30" customHeight="1">
      <c r="P883" s="6"/>
    </row>
    <row r="884" spans="16:16" s="2" customFormat="1" ht="30" customHeight="1">
      <c r="P884" s="6"/>
    </row>
    <row r="885" spans="16:16" s="2" customFormat="1" ht="30" customHeight="1">
      <c r="P885" s="6"/>
    </row>
    <row r="886" spans="16:16" s="2" customFormat="1" ht="30" customHeight="1">
      <c r="P886" s="6"/>
    </row>
    <row r="887" spans="16:16" s="2" customFormat="1" ht="30" customHeight="1">
      <c r="P887" s="6"/>
    </row>
    <row r="888" spans="16:16" s="2" customFormat="1" ht="30" customHeight="1">
      <c r="P888" s="6"/>
    </row>
    <row r="889" spans="16:16" s="2" customFormat="1" ht="30" customHeight="1">
      <c r="P889" s="6"/>
    </row>
    <row r="890" spans="16:16" s="2" customFormat="1" ht="30" customHeight="1">
      <c r="P890" s="6"/>
    </row>
    <row r="891" spans="16:16" s="2" customFormat="1" ht="30" customHeight="1">
      <c r="P891" s="6"/>
    </row>
    <row r="892" spans="16:16" s="2" customFormat="1" ht="30" customHeight="1">
      <c r="P892" s="6"/>
    </row>
    <row r="893" spans="16:16" s="2" customFormat="1" ht="30" customHeight="1">
      <c r="P893" s="6"/>
    </row>
    <row r="894" spans="16:16" s="2" customFormat="1" ht="30" customHeight="1">
      <c r="P894" s="6"/>
    </row>
    <row r="895" spans="16:16" s="2" customFormat="1" ht="30" customHeight="1">
      <c r="P895" s="6"/>
    </row>
    <row r="896" spans="16:16" s="2" customFormat="1" ht="30" customHeight="1">
      <c r="P896" s="6"/>
    </row>
    <row r="897" spans="16:16" s="2" customFormat="1" ht="30" customHeight="1">
      <c r="P897" s="6"/>
    </row>
    <row r="898" spans="16:16" s="2" customFormat="1" ht="30" customHeight="1">
      <c r="P898" s="6"/>
    </row>
    <row r="899" spans="16:16" s="2" customFormat="1" ht="30" customHeight="1">
      <c r="P899" s="6"/>
    </row>
    <row r="900" spans="16:16" s="2" customFormat="1" ht="30" customHeight="1">
      <c r="P900" s="6"/>
    </row>
    <row r="901" spans="16:16" s="2" customFormat="1" ht="30" customHeight="1">
      <c r="P901" s="6"/>
    </row>
    <row r="902" spans="16:16" s="2" customFormat="1" ht="30" customHeight="1">
      <c r="P902" s="6"/>
    </row>
    <row r="903" spans="16:16" s="2" customFormat="1" ht="30" customHeight="1">
      <c r="P903" s="6"/>
    </row>
    <row r="904" spans="16:16" s="2" customFormat="1" ht="30" customHeight="1">
      <c r="P904" s="6"/>
    </row>
    <row r="905" spans="16:16" s="2" customFormat="1" ht="30" customHeight="1">
      <c r="P905" s="6"/>
    </row>
    <row r="906" spans="16:16" s="2" customFormat="1" ht="30" customHeight="1">
      <c r="P906" s="6"/>
    </row>
    <row r="907" spans="16:16" s="2" customFormat="1" ht="30" customHeight="1">
      <c r="P907" s="6"/>
    </row>
    <row r="908" spans="16:16" s="2" customFormat="1" ht="30" customHeight="1">
      <c r="P908" s="6"/>
    </row>
    <row r="909" spans="16:16" s="2" customFormat="1" ht="30" customHeight="1">
      <c r="P909" s="6"/>
    </row>
    <row r="910" spans="16:16" s="2" customFormat="1" ht="30" customHeight="1">
      <c r="P910" s="6"/>
    </row>
    <row r="911" spans="16:16" s="2" customFormat="1" ht="30" customHeight="1">
      <c r="P911" s="6"/>
    </row>
    <row r="912" spans="16:16" s="2" customFormat="1" ht="30" customHeight="1">
      <c r="P912" s="6"/>
    </row>
    <row r="913" spans="16:16" s="2" customFormat="1" ht="30" customHeight="1">
      <c r="P913" s="6"/>
    </row>
    <row r="914" spans="16:16" s="2" customFormat="1" ht="30" customHeight="1">
      <c r="P914" s="6"/>
    </row>
    <row r="915" spans="16:16" s="2" customFormat="1" ht="30" customHeight="1">
      <c r="P915" s="6"/>
    </row>
    <row r="916" spans="16:16" s="2" customFormat="1" ht="30" customHeight="1">
      <c r="P916" s="6"/>
    </row>
    <row r="917" spans="16:16" s="2" customFormat="1" ht="30" customHeight="1">
      <c r="P917" s="6"/>
    </row>
    <row r="918" spans="16:16" s="2" customFormat="1" ht="30" customHeight="1">
      <c r="P918" s="6"/>
    </row>
    <row r="919" spans="16:16" s="2" customFormat="1" ht="30" customHeight="1">
      <c r="P919" s="6"/>
    </row>
    <row r="920" spans="16:16" s="2" customFormat="1" ht="30" customHeight="1">
      <c r="P920" s="6"/>
    </row>
    <row r="921" spans="16:16" s="2" customFormat="1" ht="30" customHeight="1">
      <c r="P921" s="6"/>
    </row>
    <row r="922" spans="16:16" s="2" customFormat="1" ht="30" customHeight="1">
      <c r="P922" s="6"/>
    </row>
    <row r="923" spans="16:16" s="2" customFormat="1" ht="30" customHeight="1">
      <c r="P923" s="6"/>
    </row>
    <row r="924" spans="16:16" s="2" customFormat="1" ht="30" customHeight="1">
      <c r="P924" s="6"/>
    </row>
    <row r="925" spans="16:16" s="2" customFormat="1" ht="30" customHeight="1">
      <c r="P925" s="6"/>
    </row>
    <row r="926" spans="16:16" s="2" customFormat="1" ht="30" customHeight="1">
      <c r="P926" s="6"/>
    </row>
    <row r="927" spans="16:16" s="2" customFormat="1" ht="30" customHeight="1">
      <c r="P927" s="6"/>
    </row>
    <row r="928" spans="16:16" s="2" customFormat="1" ht="30" customHeight="1">
      <c r="P928" s="6"/>
    </row>
    <row r="929" spans="16:16" s="2" customFormat="1" ht="30" customHeight="1">
      <c r="P929" s="6"/>
    </row>
    <row r="930" spans="16:16" s="2" customFormat="1" ht="30" customHeight="1">
      <c r="P930" s="6"/>
    </row>
    <row r="931" spans="16:16" s="2" customFormat="1" ht="30" customHeight="1">
      <c r="P931" s="6"/>
    </row>
    <row r="932" spans="16:16" s="2" customFormat="1" ht="30" customHeight="1">
      <c r="P932" s="6"/>
    </row>
    <row r="933" spans="16:16" s="2" customFormat="1" ht="30" customHeight="1">
      <c r="P933" s="6"/>
    </row>
    <row r="934" spans="16:16" s="2" customFormat="1" ht="30" customHeight="1">
      <c r="P934" s="6"/>
    </row>
    <row r="935" spans="16:16" s="2" customFormat="1" ht="30" customHeight="1">
      <c r="P935" s="6"/>
    </row>
    <row r="936" spans="16:16" s="2" customFormat="1" ht="30" customHeight="1">
      <c r="P936" s="6"/>
    </row>
    <row r="937" spans="16:16" s="2" customFormat="1" ht="30" customHeight="1">
      <c r="P937" s="6"/>
    </row>
    <row r="938" spans="16:16" s="2" customFormat="1" ht="30" customHeight="1">
      <c r="P938" s="6"/>
    </row>
    <row r="939" spans="16:16" s="2" customFormat="1" ht="30" customHeight="1">
      <c r="P939" s="6"/>
    </row>
    <row r="940" spans="16:16" s="2" customFormat="1" ht="30" customHeight="1">
      <c r="P940" s="6"/>
    </row>
    <row r="941" spans="16:16" s="2" customFormat="1" ht="30" customHeight="1">
      <c r="P941" s="6"/>
    </row>
    <row r="942" spans="16:16" s="2" customFormat="1" ht="30" customHeight="1">
      <c r="P942" s="6"/>
    </row>
    <row r="943" spans="16:16" s="2" customFormat="1" ht="30" customHeight="1">
      <c r="P943" s="6"/>
    </row>
    <row r="944" spans="16:16" s="2" customFormat="1" ht="30" customHeight="1">
      <c r="P944" s="6"/>
    </row>
    <row r="945" spans="16:16" s="2" customFormat="1" ht="30" customHeight="1">
      <c r="P945" s="6"/>
    </row>
    <row r="946" spans="16:16" s="2" customFormat="1" ht="30" customHeight="1">
      <c r="P946" s="6"/>
    </row>
    <row r="947" spans="16:16" s="2" customFormat="1" ht="30" customHeight="1">
      <c r="P947" s="6"/>
    </row>
    <row r="948" spans="16:16" s="2" customFormat="1" ht="30" customHeight="1">
      <c r="P948" s="6"/>
    </row>
    <row r="949" spans="16:16" s="2" customFormat="1" ht="30" customHeight="1">
      <c r="P949" s="6"/>
    </row>
    <row r="950" spans="16:16" s="2" customFormat="1" ht="30" customHeight="1">
      <c r="P950" s="6"/>
    </row>
    <row r="951" spans="16:16" s="2" customFormat="1" ht="30" customHeight="1">
      <c r="P951" s="6"/>
    </row>
    <row r="952" spans="16:16" s="2" customFormat="1" ht="30" customHeight="1">
      <c r="P952" s="6"/>
    </row>
    <row r="953" spans="16:16" s="2" customFormat="1" ht="30" customHeight="1">
      <c r="P953" s="6"/>
    </row>
    <row r="954" spans="16:16" s="2" customFormat="1" ht="30" customHeight="1">
      <c r="P954" s="6"/>
    </row>
    <row r="955" spans="16:16" s="2" customFormat="1" ht="30" customHeight="1">
      <c r="P955" s="6"/>
    </row>
    <row r="956" spans="16:16" s="2" customFormat="1" ht="30" customHeight="1">
      <c r="P956" s="6"/>
    </row>
    <row r="957" spans="16:16" s="2" customFormat="1" ht="30" customHeight="1">
      <c r="P957" s="6"/>
    </row>
    <row r="958" spans="16:16" s="2" customFormat="1" ht="30" customHeight="1">
      <c r="P958" s="6"/>
    </row>
    <row r="959" spans="16:16" s="2" customFormat="1" ht="30" customHeight="1">
      <c r="P959" s="6"/>
    </row>
    <row r="960" spans="16:16" s="2" customFormat="1" ht="30" customHeight="1">
      <c r="P960" s="6"/>
    </row>
    <row r="961" spans="16:16" s="2" customFormat="1" ht="30" customHeight="1">
      <c r="P961" s="6"/>
    </row>
    <row r="962" spans="16:16" s="2" customFormat="1" ht="30" customHeight="1">
      <c r="P962" s="6"/>
    </row>
    <row r="963" spans="16:16" s="2" customFormat="1" ht="30" customHeight="1">
      <c r="P963" s="6"/>
    </row>
    <row r="964" spans="16:16" s="2" customFormat="1" ht="30" customHeight="1">
      <c r="P964" s="6"/>
    </row>
    <row r="965" spans="16:16" s="2" customFormat="1" ht="30" customHeight="1">
      <c r="P965" s="6"/>
    </row>
    <row r="966" spans="16:16" s="2" customFormat="1" ht="30" customHeight="1">
      <c r="P966" s="6"/>
    </row>
    <row r="967" spans="16:16" s="2" customFormat="1" ht="30" customHeight="1">
      <c r="P967" s="6"/>
    </row>
    <row r="968" spans="16:16" s="2" customFormat="1" ht="30" customHeight="1">
      <c r="P968" s="6"/>
    </row>
    <row r="969" spans="16:16" s="2" customFormat="1" ht="30" customHeight="1">
      <c r="P969" s="6"/>
    </row>
    <row r="970" spans="16:16" s="2" customFormat="1" ht="30" customHeight="1">
      <c r="P970" s="6"/>
    </row>
    <row r="971" spans="16:16" s="2" customFormat="1" ht="30" customHeight="1">
      <c r="P971" s="6"/>
    </row>
    <row r="972" spans="16:16" s="2" customFormat="1" ht="30" customHeight="1">
      <c r="P972" s="6"/>
    </row>
    <row r="973" spans="16:16" s="2" customFormat="1" ht="30" customHeight="1">
      <c r="P973" s="6"/>
    </row>
    <row r="974" spans="16:16" s="2" customFormat="1" ht="30" customHeight="1">
      <c r="P974" s="6"/>
    </row>
    <row r="975" spans="16:16" s="2" customFormat="1" ht="30" customHeight="1">
      <c r="P975" s="6"/>
    </row>
    <row r="976" spans="16:16" s="2" customFormat="1" ht="30" customHeight="1">
      <c r="P976" s="6"/>
    </row>
    <row r="977" spans="16:16" s="2" customFormat="1" ht="30" customHeight="1">
      <c r="P977" s="6"/>
    </row>
    <row r="978" spans="16:16" s="2" customFormat="1" ht="30" customHeight="1">
      <c r="P978" s="6"/>
    </row>
    <row r="979" spans="16:16" s="2" customFormat="1" ht="30" customHeight="1">
      <c r="P979" s="6"/>
    </row>
    <row r="980" spans="16:16" s="2" customFormat="1" ht="30" customHeight="1">
      <c r="P980" s="6"/>
    </row>
    <row r="981" spans="16:16" s="2" customFormat="1" ht="30" customHeight="1">
      <c r="P981" s="6"/>
    </row>
    <row r="982" spans="16:16" s="2" customFormat="1" ht="30" customHeight="1">
      <c r="P982" s="6"/>
    </row>
    <row r="983" spans="16:16" s="2" customFormat="1" ht="30" customHeight="1">
      <c r="P983" s="6"/>
    </row>
    <row r="984" spans="16:16" s="2" customFormat="1" ht="30" customHeight="1">
      <c r="P984" s="6"/>
    </row>
    <row r="985" spans="16:16" s="2" customFormat="1" ht="30" customHeight="1">
      <c r="P985" s="6"/>
    </row>
    <row r="986" spans="16:16" s="2" customFormat="1" ht="30" customHeight="1">
      <c r="P986" s="6"/>
    </row>
    <row r="987" spans="16:16" s="2" customFormat="1" ht="30" customHeight="1">
      <c r="P987" s="6"/>
    </row>
    <row r="988" spans="16:16" s="2" customFormat="1" ht="30" customHeight="1">
      <c r="P988" s="6"/>
    </row>
    <row r="989" spans="16:16" s="2" customFormat="1" ht="30" customHeight="1">
      <c r="P989" s="6"/>
    </row>
    <row r="990" spans="16:16" s="2" customFormat="1" ht="30" customHeight="1">
      <c r="P990" s="6"/>
    </row>
    <row r="991" spans="16:16" s="2" customFormat="1" ht="30" customHeight="1">
      <c r="P991" s="6"/>
    </row>
    <row r="992" spans="16:16" s="2" customFormat="1" ht="30" customHeight="1">
      <c r="P992" s="6"/>
    </row>
    <row r="993" spans="16:16" s="2" customFormat="1" ht="30" customHeight="1">
      <c r="P993" s="6"/>
    </row>
    <row r="994" spans="16:16" s="2" customFormat="1" ht="30" customHeight="1">
      <c r="P994" s="6"/>
    </row>
    <row r="995" spans="16:16" s="2" customFormat="1" ht="30" customHeight="1">
      <c r="P995" s="6"/>
    </row>
    <row r="996" spans="16:16" s="2" customFormat="1" ht="30" customHeight="1">
      <c r="P996" s="6"/>
    </row>
    <row r="997" spans="16:16" s="2" customFormat="1" ht="30" customHeight="1">
      <c r="P997" s="6"/>
    </row>
    <row r="998" spans="16:16" s="2" customFormat="1" ht="30" customHeight="1">
      <c r="P998" s="6"/>
    </row>
    <row r="999" spans="16:16" s="2" customFormat="1" ht="30" customHeight="1">
      <c r="P999" s="6"/>
    </row>
    <row r="1000" spans="16:16" s="2" customFormat="1" ht="30" customHeight="1">
      <c r="P1000" s="6"/>
    </row>
    <row r="1001" spans="16:16" s="2" customFormat="1" ht="30" customHeight="1">
      <c r="P1001" s="6"/>
    </row>
    <row r="1002" spans="16:16" s="2" customFormat="1" ht="30" customHeight="1">
      <c r="P1002" s="6"/>
    </row>
    <row r="1003" spans="16:16" s="2" customFormat="1" ht="30" customHeight="1">
      <c r="P1003" s="6"/>
    </row>
    <row r="1004" spans="16:16" s="2" customFormat="1" ht="30" customHeight="1">
      <c r="P1004" s="6"/>
    </row>
    <row r="1005" spans="16:16" s="2" customFormat="1" ht="30" customHeight="1">
      <c r="P1005" s="6"/>
    </row>
    <row r="1006" spans="16:16" s="2" customFormat="1" ht="30" customHeight="1">
      <c r="P1006" s="6"/>
    </row>
    <row r="1007" spans="16:16" s="2" customFormat="1" ht="30" customHeight="1">
      <c r="P1007" s="6"/>
    </row>
    <row r="1008" spans="16:16" s="2" customFormat="1" ht="30" customHeight="1">
      <c r="P1008" s="6"/>
    </row>
    <row r="1009" spans="16:16" s="2" customFormat="1" ht="30" customHeight="1">
      <c r="P1009" s="6"/>
    </row>
    <row r="1010" spans="16:16" s="2" customFormat="1" ht="30" customHeight="1">
      <c r="P1010" s="6"/>
    </row>
    <row r="1011" spans="16:16" s="2" customFormat="1" ht="30" customHeight="1">
      <c r="P1011" s="6"/>
    </row>
    <row r="1012" spans="16:16" s="2" customFormat="1" ht="30" customHeight="1">
      <c r="P1012" s="6"/>
    </row>
    <row r="1013" spans="16:16" s="2" customFormat="1" ht="30" customHeight="1">
      <c r="P1013" s="6"/>
    </row>
    <row r="1014" spans="16:16" s="2" customFormat="1" ht="30" customHeight="1">
      <c r="P1014" s="6"/>
    </row>
    <row r="1015" spans="16:16" s="2" customFormat="1" ht="30" customHeight="1">
      <c r="P1015" s="6"/>
    </row>
    <row r="1016" spans="16:16" s="2" customFormat="1" ht="30" customHeight="1">
      <c r="P1016" s="6"/>
    </row>
    <row r="1017" spans="16:16" s="2" customFormat="1" ht="30" customHeight="1">
      <c r="P1017" s="6"/>
    </row>
    <row r="1018" spans="16:16" s="2" customFormat="1" ht="30" customHeight="1">
      <c r="P1018" s="6"/>
    </row>
    <row r="1019" spans="16:16" s="2" customFormat="1" ht="30" customHeight="1">
      <c r="P1019" s="6"/>
    </row>
    <row r="1020" spans="16:16" s="2" customFormat="1" ht="30" customHeight="1">
      <c r="P1020" s="6"/>
    </row>
    <row r="1021" spans="16:16" s="2" customFormat="1" ht="30" customHeight="1">
      <c r="P1021" s="6"/>
    </row>
    <row r="1022" spans="16:16" s="2" customFormat="1" ht="30" customHeight="1">
      <c r="P1022" s="6"/>
    </row>
    <row r="1023" spans="16:16" s="2" customFormat="1" ht="30" customHeight="1">
      <c r="P1023" s="6"/>
    </row>
    <row r="1024" spans="16:16" s="2" customFormat="1" ht="30" customHeight="1">
      <c r="P1024" s="6"/>
    </row>
    <row r="1025" spans="16:16" s="2" customFormat="1" ht="30" customHeight="1">
      <c r="P1025" s="6"/>
    </row>
    <row r="1026" spans="16:16" s="2" customFormat="1" ht="30" customHeight="1">
      <c r="P1026" s="6"/>
    </row>
    <row r="1027" spans="16:16" s="2" customFormat="1" ht="30" customHeight="1">
      <c r="P1027" s="6"/>
    </row>
    <row r="1028" spans="16:16" s="2" customFormat="1" ht="30" customHeight="1">
      <c r="P1028" s="6"/>
    </row>
    <row r="1029" spans="16:16" s="2" customFormat="1" ht="30" customHeight="1">
      <c r="P1029" s="6"/>
    </row>
    <row r="1030" spans="16:16" s="2" customFormat="1" ht="30" customHeight="1">
      <c r="P1030" s="6"/>
    </row>
    <row r="1031" spans="16:16" s="2" customFormat="1" ht="30" customHeight="1">
      <c r="P1031" s="6"/>
    </row>
    <row r="1032" spans="16:16" s="2" customFormat="1" ht="30" customHeight="1">
      <c r="P1032" s="6"/>
    </row>
    <row r="1033" spans="16:16" s="2" customFormat="1" ht="30" customHeight="1">
      <c r="P1033" s="6"/>
    </row>
    <row r="1034" spans="16:16" s="2" customFormat="1" ht="30" customHeight="1">
      <c r="P1034" s="6"/>
    </row>
    <row r="1035" spans="16:16" s="2" customFormat="1" ht="30" customHeight="1">
      <c r="P1035" s="6"/>
    </row>
    <row r="1036" spans="16:16" s="2" customFormat="1" ht="30" customHeight="1">
      <c r="P1036" s="6"/>
    </row>
    <row r="1037" spans="16:16" s="2" customFormat="1" ht="30" customHeight="1">
      <c r="P1037" s="6"/>
    </row>
    <row r="1038" spans="16:16" s="2" customFormat="1" ht="30" customHeight="1">
      <c r="P1038" s="6"/>
    </row>
    <row r="1039" spans="16:16" s="2" customFormat="1" ht="30" customHeight="1">
      <c r="P1039" s="6"/>
    </row>
    <row r="1040" spans="16:16" s="2" customFormat="1" ht="30" customHeight="1">
      <c r="P1040" s="6"/>
    </row>
    <row r="1041" spans="16:16" s="2" customFormat="1" ht="30" customHeight="1">
      <c r="P1041" s="6"/>
    </row>
    <row r="1042" spans="16:16" s="2" customFormat="1" ht="30" customHeight="1">
      <c r="P1042" s="6"/>
    </row>
    <row r="1043" spans="16:16" s="2" customFormat="1" ht="30" customHeight="1">
      <c r="P1043" s="6"/>
    </row>
    <row r="1044" spans="16:16" s="2" customFormat="1" ht="30" customHeight="1">
      <c r="P1044" s="6"/>
    </row>
    <row r="1045" spans="16:16" s="2" customFormat="1" ht="30" customHeight="1">
      <c r="P1045" s="6"/>
    </row>
    <row r="1046" spans="16:16" s="2" customFormat="1" ht="30" customHeight="1">
      <c r="P1046" s="6"/>
    </row>
    <row r="1047" spans="16:16" s="2" customFormat="1" ht="30" customHeight="1">
      <c r="P1047" s="6"/>
    </row>
    <row r="1048" spans="16:16" s="2" customFormat="1" ht="30" customHeight="1">
      <c r="P1048" s="6"/>
    </row>
    <row r="1049" spans="16:16" s="2" customFormat="1" ht="30" customHeight="1">
      <c r="P1049" s="6"/>
    </row>
    <row r="1050" spans="16:16" s="2" customFormat="1" ht="30" customHeight="1">
      <c r="P1050" s="6"/>
    </row>
    <row r="1051" spans="16:16" s="2" customFormat="1" ht="30" customHeight="1">
      <c r="P1051" s="6"/>
    </row>
    <row r="1052" spans="16:16" s="2" customFormat="1" ht="30" customHeight="1">
      <c r="P1052" s="6"/>
    </row>
    <row r="1053" spans="16:16" s="2" customFormat="1" ht="30" customHeight="1">
      <c r="P1053" s="6"/>
    </row>
    <row r="1054" spans="16:16" s="2" customFormat="1" ht="30" customHeight="1">
      <c r="P1054" s="6"/>
    </row>
    <row r="1055" spans="16:16" s="2" customFormat="1" ht="30" customHeight="1">
      <c r="P1055" s="6"/>
    </row>
    <row r="1056" spans="16:16" s="2" customFormat="1" ht="30" customHeight="1">
      <c r="P1056" s="6"/>
    </row>
    <row r="1057" spans="16:16" s="2" customFormat="1" ht="30" customHeight="1">
      <c r="P1057" s="6"/>
    </row>
    <row r="1058" spans="16:16" s="2" customFormat="1" ht="30" customHeight="1">
      <c r="P1058" s="6"/>
    </row>
    <row r="1059" spans="16:16" s="2" customFormat="1" ht="30" customHeight="1">
      <c r="P1059" s="6"/>
    </row>
    <row r="1060" spans="16:16" s="2" customFormat="1" ht="30" customHeight="1">
      <c r="P1060" s="6"/>
    </row>
    <row r="1061" spans="16:16" s="2" customFormat="1" ht="30" customHeight="1">
      <c r="P1061" s="6"/>
    </row>
    <row r="1062" spans="16:16" s="2" customFormat="1" ht="30" customHeight="1">
      <c r="P1062" s="6"/>
    </row>
    <row r="1063" spans="16:16" s="2" customFormat="1" ht="30" customHeight="1">
      <c r="P1063" s="6"/>
    </row>
    <row r="1064" spans="16:16" s="2" customFormat="1" ht="30" customHeight="1">
      <c r="P1064" s="6"/>
    </row>
    <row r="1065" spans="16:16" s="2" customFormat="1" ht="30" customHeight="1">
      <c r="P1065" s="6"/>
    </row>
    <row r="1066" spans="16:16" s="2" customFormat="1" ht="30" customHeight="1">
      <c r="P1066" s="6"/>
    </row>
    <row r="1067" spans="16:16" s="2" customFormat="1" ht="30" customHeight="1">
      <c r="P1067" s="6"/>
    </row>
    <row r="1068" spans="16:16" s="2" customFormat="1" ht="30" customHeight="1">
      <c r="P1068" s="6"/>
    </row>
    <row r="1069" spans="16:16" s="2" customFormat="1" ht="30" customHeight="1">
      <c r="P1069" s="6"/>
    </row>
    <row r="1070" spans="16:16" s="2" customFormat="1" ht="30" customHeight="1">
      <c r="P1070" s="6"/>
    </row>
    <row r="1071" spans="16:16" s="2" customFormat="1" ht="30" customHeight="1">
      <c r="P1071" s="6"/>
    </row>
    <row r="1072" spans="16:16" s="2" customFormat="1" ht="30" customHeight="1">
      <c r="P1072" s="6"/>
    </row>
    <row r="1073" spans="16:16" s="2" customFormat="1" ht="30" customHeight="1">
      <c r="P1073" s="6"/>
    </row>
    <row r="1074" spans="16:16" s="2" customFormat="1" ht="30" customHeight="1">
      <c r="P1074" s="6"/>
    </row>
    <row r="1075" spans="16:16" s="2" customFormat="1" ht="30" customHeight="1">
      <c r="P1075" s="6"/>
    </row>
    <row r="1076" spans="16:16" s="2" customFormat="1" ht="30" customHeight="1">
      <c r="P1076" s="6"/>
    </row>
    <row r="1077" spans="16:16" s="2" customFormat="1" ht="30" customHeight="1">
      <c r="P1077" s="6"/>
    </row>
    <row r="1078" spans="16:16" s="2" customFormat="1" ht="30" customHeight="1">
      <c r="P1078" s="6"/>
    </row>
    <row r="1079" spans="16:16" s="2" customFormat="1" ht="30" customHeight="1">
      <c r="P1079" s="6"/>
    </row>
    <row r="1080" spans="16:16" s="2" customFormat="1" ht="30" customHeight="1">
      <c r="P1080" s="6"/>
    </row>
    <row r="1081" spans="16:16" s="2" customFormat="1" ht="30" customHeight="1">
      <c r="P1081" s="6"/>
    </row>
    <row r="1082" spans="16:16" s="2" customFormat="1" ht="30" customHeight="1">
      <c r="P1082" s="6"/>
    </row>
    <row r="1083" spans="16:16" s="2" customFormat="1" ht="30" customHeight="1">
      <c r="P1083" s="6"/>
    </row>
    <row r="1084" spans="16:16" s="2" customFormat="1" ht="30" customHeight="1">
      <c r="P1084" s="6"/>
    </row>
    <row r="1085" spans="16:16" s="2" customFormat="1" ht="30" customHeight="1">
      <c r="P1085" s="6"/>
    </row>
    <row r="1086" spans="16:16" s="2" customFormat="1" ht="30" customHeight="1">
      <c r="P1086" s="6"/>
    </row>
    <row r="1087" spans="16:16" s="2" customFormat="1" ht="30" customHeight="1">
      <c r="P1087" s="6"/>
    </row>
    <row r="1088" spans="16:16" s="2" customFormat="1" ht="30" customHeight="1">
      <c r="P1088" s="6"/>
    </row>
    <row r="1089" spans="16:16" s="2" customFormat="1" ht="30" customHeight="1">
      <c r="P1089" s="6"/>
    </row>
    <row r="1090" spans="16:16" s="2" customFormat="1" ht="30" customHeight="1">
      <c r="P1090" s="6"/>
    </row>
    <row r="1091" spans="16:16" s="2" customFormat="1" ht="30" customHeight="1">
      <c r="P1091" s="6"/>
    </row>
    <row r="1092" spans="16:16" s="2" customFormat="1" ht="30" customHeight="1">
      <c r="P1092" s="6"/>
    </row>
    <row r="1093" spans="16:16" s="2" customFormat="1" ht="30" customHeight="1">
      <c r="P1093" s="6"/>
    </row>
    <row r="1094" spans="16:16" s="2" customFormat="1" ht="30" customHeight="1">
      <c r="P1094" s="6"/>
    </row>
    <row r="1095" spans="16:16" s="2" customFormat="1" ht="30" customHeight="1">
      <c r="P1095" s="6"/>
    </row>
    <row r="1096" spans="16:16" s="2" customFormat="1" ht="30" customHeight="1">
      <c r="P1096" s="6"/>
    </row>
    <row r="1097" spans="16:16" s="2" customFormat="1" ht="30" customHeight="1">
      <c r="P1097" s="6"/>
    </row>
    <row r="1098" spans="16:16" s="2" customFormat="1" ht="30" customHeight="1">
      <c r="P1098" s="6"/>
    </row>
    <row r="1099" spans="16:16" s="2" customFormat="1" ht="30" customHeight="1">
      <c r="P1099" s="6"/>
    </row>
    <row r="1100" spans="16:16" s="2" customFormat="1" ht="30" customHeight="1">
      <c r="P1100" s="6"/>
    </row>
    <row r="1101" spans="16:16" s="2" customFormat="1" ht="30" customHeight="1">
      <c r="P1101" s="6"/>
    </row>
    <row r="1102" spans="16:16" s="2" customFormat="1" ht="30" customHeight="1">
      <c r="P1102" s="6"/>
    </row>
    <row r="1103" spans="16:16" s="2" customFormat="1" ht="30" customHeight="1">
      <c r="P1103" s="6"/>
    </row>
    <row r="1104" spans="16:16" s="2" customFormat="1" ht="30" customHeight="1">
      <c r="P1104" s="6"/>
    </row>
    <row r="1105" spans="16:16" s="2" customFormat="1" ht="30" customHeight="1">
      <c r="P1105" s="6"/>
    </row>
    <row r="1106" spans="16:16" s="2" customFormat="1" ht="30" customHeight="1">
      <c r="P1106" s="6"/>
    </row>
    <row r="1107" spans="16:16" s="2" customFormat="1" ht="30" customHeight="1">
      <c r="P1107" s="6"/>
    </row>
    <row r="1108" spans="16:16" s="2" customFormat="1" ht="30" customHeight="1">
      <c r="P1108" s="6"/>
    </row>
    <row r="1109" spans="16:16" s="2" customFormat="1" ht="30" customHeight="1">
      <c r="P1109" s="6"/>
    </row>
    <row r="1110" spans="16:16" s="2" customFormat="1" ht="30" customHeight="1">
      <c r="P1110" s="6"/>
    </row>
    <row r="1111" spans="16:16" s="2" customFormat="1" ht="30" customHeight="1">
      <c r="P1111" s="6"/>
    </row>
    <row r="1112" spans="16:16" s="2" customFormat="1" ht="30" customHeight="1">
      <c r="P1112" s="6"/>
    </row>
    <row r="1113" spans="16:16" s="2" customFormat="1" ht="30" customHeight="1">
      <c r="P1113" s="6"/>
    </row>
    <row r="1114" spans="16:16" s="2" customFormat="1" ht="30" customHeight="1">
      <c r="P1114" s="6"/>
    </row>
    <row r="1115" spans="16:16" s="2" customFormat="1" ht="30" customHeight="1">
      <c r="P1115" s="6"/>
    </row>
    <row r="1116" spans="16:16" s="2" customFormat="1" ht="30" customHeight="1">
      <c r="P1116" s="6"/>
    </row>
    <row r="1117" spans="16:16" s="2" customFormat="1" ht="30" customHeight="1">
      <c r="P1117" s="6"/>
    </row>
    <row r="1118" spans="16:16" s="2" customFormat="1" ht="30" customHeight="1">
      <c r="P1118" s="6"/>
    </row>
    <row r="1119" spans="16:16" s="2" customFormat="1" ht="30" customHeight="1">
      <c r="P1119" s="6"/>
    </row>
    <row r="1120" spans="16:16" s="2" customFormat="1" ht="30" customHeight="1">
      <c r="P1120" s="6"/>
    </row>
    <row r="1121" spans="16:16" s="2" customFormat="1" ht="30" customHeight="1">
      <c r="P1121" s="6"/>
    </row>
    <row r="1122" spans="16:16" s="2" customFormat="1" ht="30" customHeight="1">
      <c r="P1122" s="6"/>
    </row>
    <row r="1123" spans="16:16" s="2" customFormat="1" ht="30" customHeight="1">
      <c r="P1123" s="6"/>
    </row>
    <row r="1124" spans="16:16" s="2" customFormat="1" ht="30" customHeight="1">
      <c r="P1124" s="6"/>
    </row>
    <row r="1125" spans="16:16" s="2" customFormat="1" ht="30" customHeight="1">
      <c r="P1125" s="6"/>
    </row>
    <row r="1126" spans="16:16" s="2" customFormat="1" ht="30" customHeight="1">
      <c r="P1126" s="6"/>
    </row>
    <row r="1127" spans="16:16" s="2" customFormat="1" ht="30" customHeight="1">
      <c r="P1127" s="6"/>
    </row>
    <row r="1128" spans="16:16" s="2" customFormat="1" ht="30" customHeight="1">
      <c r="P1128" s="6"/>
    </row>
    <row r="1129" spans="16:16" s="2" customFormat="1" ht="30" customHeight="1">
      <c r="P1129" s="6"/>
    </row>
    <row r="1130" spans="16:16" s="2" customFormat="1" ht="30" customHeight="1">
      <c r="P1130" s="6"/>
    </row>
    <row r="1131" spans="16:16" s="2" customFormat="1" ht="30" customHeight="1">
      <c r="P1131" s="6"/>
    </row>
    <row r="1132" spans="16:16" s="2" customFormat="1" ht="30" customHeight="1">
      <c r="P1132" s="6"/>
    </row>
    <row r="1133" spans="16:16" s="2" customFormat="1" ht="30" customHeight="1">
      <c r="P1133" s="6"/>
    </row>
    <row r="1134" spans="16:16" s="2" customFormat="1" ht="30" customHeight="1">
      <c r="P1134" s="6"/>
    </row>
    <row r="1135" spans="16:16" s="2" customFormat="1" ht="30" customHeight="1">
      <c r="P1135" s="6"/>
    </row>
    <row r="1136" spans="16:16" s="2" customFormat="1" ht="30" customHeight="1">
      <c r="P1136" s="6"/>
    </row>
    <row r="1137" spans="16:16" s="2" customFormat="1" ht="30" customHeight="1">
      <c r="P1137" s="6"/>
    </row>
    <row r="1138" spans="16:16" s="2" customFormat="1" ht="30" customHeight="1">
      <c r="P1138" s="6"/>
    </row>
    <row r="1139" spans="16:16" s="2" customFormat="1" ht="30" customHeight="1">
      <c r="P1139" s="6"/>
    </row>
    <row r="1140" spans="16:16" s="2" customFormat="1" ht="30" customHeight="1">
      <c r="P1140" s="6"/>
    </row>
    <row r="1141" spans="16:16" s="2" customFormat="1" ht="30" customHeight="1">
      <c r="P1141" s="6"/>
    </row>
    <row r="1142" spans="16:16" s="2" customFormat="1" ht="30" customHeight="1">
      <c r="P1142" s="6"/>
    </row>
    <row r="1143" spans="16:16" s="2" customFormat="1" ht="30" customHeight="1">
      <c r="P1143" s="6"/>
    </row>
    <row r="1144" spans="16:16" s="2" customFormat="1" ht="30" customHeight="1">
      <c r="P1144" s="6"/>
    </row>
    <row r="1145" spans="16:16" s="2" customFormat="1" ht="30" customHeight="1">
      <c r="P1145" s="6"/>
    </row>
    <row r="1146" spans="16:16" s="2" customFormat="1" ht="30" customHeight="1">
      <c r="P1146" s="6"/>
    </row>
    <row r="1147" spans="16:16" s="2" customFormat="1" ht="30" customHeight="1">
      <c r="P1147" s="6"/>
    </row>
    <row r="1148" spans="16:16" s="2" customFormat="1" ht="30" customHeight="1">
      <c r="P1148" s="6"/>
    </row>
    <row r="1149" spans="16:16" s="2" customFormat="1" ht="30" customHeight="1">
      <c r="P1149" s="6"/>
    </row>
    <row r="1150" spans="16:16" s="2" customFormat="1" ht="30" customHeight="1">
      <c r="P1150" s="6"/>
    </row>
    <row r="1151" spans="16:16" s="2" customFormat="1" ht="30" customHeight="1">
      <c r="P1151" s="6"/>
    </row>
    <row r="1152" spans="16:16" s="2" customFormat="1" ht="30" customHeight="1">
      <c r="P1152" s="6"/>
    </row>
    <row r="1153" spans="16:16" s="2" customFormat="1" ht="30" customHeight="1">
      <c r="P1153" s="6"/>
    </row>
    <row r="1154" spans="16:16" s="2" customFormat="1" ht="30" customHeight="1">
      <c r="P1154" s="6"/>
    </row>
    <row r="1155" spans="16:16" s="2" customFormat="1" ht="30" customHeight="1">
      <c r="P1155" s="6"/>
    </row>
    <row r="1156" spans="16:16" s="2" customFormat="1" ht="30" customHeight="1">
      <c r="P1156" s="6"/>
    </row>
    <row r="1157" spans="16:16" s="2" customFormat="1" ht="30" customHeight="1">
      <c r="P1157" s="6"/>
    </row>
    <row r="1158" spans="16:16" s="2" customFormat="1" ht="30" customHeight="1">
      <c r="P1158" s="6"/>
    </row>
    <row r="1159" spans="16:16" s="2" customFormat="1" ht="30" customHeight="1">
      <c r="P1159" s="6"/>
    </row>
    <row r="1160" spans="16:16" s="2" customFormat="1" ht="30" customHeight="1">
      <c r="P1160" s="6"/>
    </row>
    <row r="1161" spans="16:16" s="2" customFormat="1" ht="30" customHeight="1">
      <c r="P1161" s="6"/>
    </row>
    <row r="1162" spans="16:16" s="2" customFormat="1" ht="30" customHeight="1">
      <c r="P1162" s="6"/>
    </row>
    <row r="1163" spans="16:16" s="2" customFormat="1" ht="30" customHeight="1">
      <c r="P1163" s="6"/>
    </row>
    <row r="1164" spans="16:16" s="2" customFormat="1" ht="30" customHeight="1">
      <c r="P1164" s="6"/>
    </row>
    <row r="1165" spans="16:16" s="2" customFormat="1" ht="30" customHeight="1">
      <c r="P1165" s="6"/>
    </row>
    <row r="1166" spans="16:16" s="2" customFormat="1" ht="30" customHeight="1">
      <c r="P1166" s="6"/>
    </row>
    <row r="1167" spans="16:16" s="2" customFormat="1" ht="30" customHeight="1">
      <c r="P1167" s="6"/>
    </row>
    <row r="1168" spans="16:16" s="2" customFormat="1" ht="30" customHeight="1">
      <c r="P1168" s="6"/>
    </row>
    <row r="1169" spans="16:16" s="2" customFormat="1" ht="30" customHeight="1">
      <c r="P1169" s="6"/>
    </row>
    <row r="1170" spans="16:16" s="2" customFormat="1" ht="30" customHeight="1">
      <c r="P1170" s="6"/>
    </row>
    <row r="1171" spans="16:16" s="2" customFormat="1" ht="30" customHeight="1">
      <c r="P1171" s="6"/>
    </row>
    <row r="1172" spans="16:16" s="2" customFormat="1" ht="30" customHeight="1">
      <c r="P1172" s="6"/>
    </row>
    <row r="1173" spans="16:16" s="2" customFormat="1" ht="30" customHeight="1">
      <c r="P1173" s="6"/>
    </row>
    <row r="1174" spans="16:16" s="2" customFormat="1" ht="30" customHeight="1">
      <c r="P1174" s="6"/>
    </row>
    <row r="1175" spans="16:16" s="2" customFormat="1" ht="30" customHeight="1">
      <c r="P1175" s="6"/>
    </row>
    <row r="1176" spans="16:16" s="2" customFormat="1" ht="30" customHeight="1">
      <c r="P1176" s="6"/>
    </row>
    <row r="1177" spans="16:16" s="2" customFormat="1" ht="30" customHeight="1">
      <c r="P1177" s="6"/>
    </row>
    <row r="1178" spans="16:16" s="2" customFormat="1" ht="30" customHeight="1">
      <c r="P1178" s="6"/>
    </row>
    <row r="1179" spans="16:16" s="2" customFormat="1" ht="30" customHeight="1">
      <c r="P1179" s="6"/>
    </row>
    <row r="1180" spans="16:16" s="2" customFormat="1" ht="30" customHeight="1">
      <c r="P1180" s="6"/>
    </row>
    <row r="1181" spans="16:16" s="2" customFormat="1" ht="30" customHeight="1">
      <c r="P1181" s="6"/>
    </row>
    <row r="1182" spans="16:16" s="2" customFormat="1" ht="30" customHeight="1">
      <c r="P1182" s="6"/>
    </row>
    <row r="1183" spans="16:16" s="2" customFormat="1" ht="30" customHeight="1">
      <c r="P1183" s="6"/>
    </row>
    <row r="1184" spans="16:16" s="2" customFormat="1" ht="30" customHeight="1">
      <c r="P1184" s="6"/>
    </row>
    <row r="1185" spans="16:16" s="2" customFormat="1" ht="30" customHeight="1">
      <c r="P1185" s="6"/>
    </row>
    <row r="1186" spans="16:16" s="2" customFormat="1" ht="30" customHeight="1">
      <c r="P1186" s="6"/>
    </row>
    <row r="1187" spans="16:16" s="2" customFormat="1" ht="30" customHeight="1">
      <c r="P1187" s="6"/>
    </row>
    <row r="1188" spans="16:16" s="2" customFormat="1" ht="30" customHeight="1">
      <c r="P1188" s="6"/>
    </row>
    <row r="1189" spans="16:16" s="2" customFormat="1" ht="30" customHeight="1">
      <c r="P1189" s="6"/>
    </row>
    <row r="1190" spans="16:16" s="2" customFormat="1" ht="30" customHeight="1">
      <c r="P1190" s="6"/>
    </row>
    <row r="1191" spans="16:16" s="2" customFormat="1" ht="30" customHeight="1">
      <c r="P1191" s="6"/>
    </row>
    <row r="1192" spans="16:16" s="2" customFormat="1" ht="30" customHeight="1">
      <c r="P1192" s="6"/>
    </row>
    <row r="1193" spans="16:16" s="2" customFormat="1" ht="30" customHeight="1">
      <c r="P1193" s="6"/>
    </row>
    <row r="1194" spans="16:16" s="2" customFormat="1" ht="30" customHeight="1">
      <c r="P1194" s="6"/>
    </row>
    <row r="1195" spans="16:16" s="2" customFormat="1" ht="30" customHeight="1">
      <c r="P1195" s="6"/>
    </row>
    <row r="1196" spans="16:16" s="2" customFormat="1" ht="30" customHeight="1">
      <c r="P1196" s="6"/>
    </row>
    <row r="1197" spans="16:16" s="2" customFormat="1" ht="30" customHeight="1">
      <c r="P1197" s="6"/>
    </row>
    <row r="1198" spans="16:16" s="2" customFormat="1" ht="30" customHeight="1">
      <c r="P1198" s="6"/>
    </row>
    <row r="1199" spans="16:16" s="2" customFormat="1" ht="30" customHeight="1">
      <c r="P1199" s="6"/>
    </row>
    <row r="1200" spans="16:16" s="2" customFormat="1" ht="30" customHeight="1">
      <c r="P1200" s="6"/>
    </row>
    <row r="1201" spans="16:16" s="2" customFormat="1" ht="30" customHeight="1">
      <c r="P1201" s="6"/>
    </row>
    <row r="1202" spans="16:16" s="2" customFormat="1" ht="30" customHeight="1">
      <c r="P1202" s="6"/>
    </row>
    <row r="1203" spans="16:16" s="2" customFormat="1" ht="30" customHeight="1">
      <c r="P1203" s="6"/>
    </row>
    <row r="1204" spans="16:16" s="2" customFormat="1" ht="30" customHeight="1">
      <c r="P1204" s="6"/>
    </row>
    <row r="1205" spans="16:16" s="2" customFormat="1" ht="30" customHeight="1">
      <c r="P1205" s="6"/>
    </row>
    <row r="1206" spans="16:16" s="2" customFormat="1" ht="30" customHeight="1">
      <c r="P1206" s="6"/>
    </row>
    <row r="1207" spans="16:16" s="2" customFormat="1" ht="30" customHeight="1">
      <c r="P1207" s="6"/>
    </row>
    <row r="1208" spans="16:16" s="2" customFormat="1" ht="30" customHeight="1">
      <c r="P1208" s="6"/>
    </row>
    <row r="1209" spans="16:16" s="2" customFormat="1" ht="30" customHeight="1">
      <c r="P1209" s="6"/>
    </row>
    <row r="1210" spans="16:16" s="2" customFormat="1" ht="30" customHeight="1">
      <c r="P1210" s="6"/>
    </row>
    <row r="1211" spans="16:16" s="2" customFormat="1" ht="30" customHeight="1">
      <c r="P1211" s="6"/>
    </row>
    <row r="1212" spans="16:16" s="2" customFormat="1" ht="30" customHeight="1">
      <c r="P1212" s="6"/>
    </row>
    <row r="1213" spans="16:16" s="2" customFormat="1" ht="30" customHeight="1">
      <c r="P1213" s="6"/>
    </row>
    <row r="1214" spans="16:16" s="2" customFormat="1" ht="30" customHeight="1">
      <c r="P1214" s="6"/>
    </row>
    <row r="1215" spans="16:16" s="2" customFormat="1" ht="30" customHeight="1">
      <c r="P1215" s="6"/>
    </row>
    <row r="1216" spans="16:16" s="2" customFormat="1" ht="30" customHeight="1">
      <c r="P1216" s="6"/>
    </row>
    <row r="1217" spans="16:16" s="2" customFormat="1" ht="30" customHeight="1">
      <c r="P1217" s="6"/>
    </row>
    <row r="1218" spans="16:16" s="2" customFormat="1" ht="30" customHeight="1">
      <c r="P1218" s="6"/>
    </row>
    <row r="1219" spans="16:16" s="2" customFormat="1" ht="30" customHeight="1">
      <c r="P1219" s="6"/>
    </row>
    <row r="1220" spans="16:16" s="2" customFormat="1" ht="30" customHeight="1">
      <c r="P1220" s="6"/>
    </row>
    <row r="1221" spans="16:16" s="2" customFormat="1" ht="30" customHeight="1">
      <c r="P1221" s="6"/>
    </row>
    <row r="1222" spans="16:16" s="2" customFormat="1" ht="30" customHeight="1">
      <c r="P1222" s="6"/>
    </row>
    <row r="1223" spans="16:16" s="2" customFormat="1" ht="30" customHeight="1">
      <c r="P1223" s="6"/>
    </row>
    <row r="1224" spans="16:16" s="2" customFormat="1" ht="30" customHeight="1">
      <c r="P1224" s="6"/>
    </row>
    <row r="1225" spans="16:16" s="2" customFormat="1" ht="30" customHeight="1">
      <c r="P1225" s="6"/>
    </row>
    <row r="1226" spans="16:16" s="2" customFormat="1" ht="30" customHeight="1">
      <c r="P1226" s="6"/>
    </row>
    <row r="1227" spans="16:16" s="2" customFormat="1" ht="30" customHeight="1">
      <c r="P1227" s="6"/>
    </row>
    <row r="1228" spans="16:16" s="2" customFormat="1" ht="30" customHeight="1">
      <c r="P1228" s="6"/>
    </row>
    <row r="1229" spans="16:16" s="2" customFormat="1" ht="30" customHeight="1">
      <c r="P1229" s="6"/>
    </row>
    <row r="1230" spans="16:16" s="2" customFormat="1" ht="30" customHeight="1">
      <c r="P1230" s="6"/>
    </row>
    <row r="1231" spans="16:16" s="2" customFormat="1" ht="30" customHeight="1">
      <c r="P1231" s="6"/>
    </row>
    <row r="1232" spans="16:16" s="2" customFormat="1" ht="30" customHeight="1">
      <c r="P1232" s="6"/>
    </row>
    <row r="1233" spans="16:16" s="2" customFormat="1" ht="30" customHeight="1">
      <c r="P1233" s="6"/>
    </row>
    <row r="1234" spans="16:16" s="2" customFormat="1" ht="30" customHeight="1">
      <c r="P1234" s="6"/>
    </row>
    <row r="1235" spans="16:16" s="2" customFormat="1" ht="30" customHeight="1">
      <c r="P1235" s="6"/>
    </row>
    <row r="1236" spans="16:16" s="2" customFormat="1" ht="30" customHeight="1">
      <c r="P1236" s="6"/>
    </row>
    <row r="1237" spans="16:16" s="2" customFormat="1" ht="30" customHeight="1">
      <c r="P1237" s="6"/>
    </row>
    <row r="1238" spans="16:16" s="2" customFormat="1" ht="30" customHeight="1">
      <c r="P1238" s="6"/>
    </row>
    <row r="1239" spans="16:16" s="2" customFormat="1" ht="30" customHeight="1">
      <c r="P1239" s="6"/>
    </row>
    <row r="1240" spans="16:16" s="2" customFormat="1" ht="30" customHeight="1">
      <c r="P1240" s="6"/>
    </row>
    <row r="1241" spans="16:16" s="2" customFormat="1" ht="30" customHeight="1">
      <c r="P1241" s="6"/>
    </row>
    <row r="1242" spans="16:16" s="2" customFormat="1" ht="30" customHeight="1">
      <c r="P1242" s="6"/>
    </row>
    <row r="1243" spans="16:16" s="2" customFormat="1" ht="30" customHeight="1">
      <c r="P1243" s="6"/>
    </row>
    <row r="1244" spans="16:16" s="2" customFormat="1" ht="30" customHeight="1">
      <c r="P1244" s="6"/>
    </row>
    <row r="1245" spans="16:16" s="2" customFormat="1" ht="30" customHeight="1">
      <c r="P1245" s="6"/>
    </row>
    <row r="1246" spans="16:16" s="2" customFormat="1" ht="30" customHeight="1">
      <c r="P1246" s="6"/>
    </row>
    <row r="1247" spans="16:16" s="2" customFormat="1" ht="30" customHeight="1">
      <c r="P1247" s="6"/>
    </row>
    <row r="1248" spans="16:16" s="2" customFormat="1" ht="30" customHeight="1">
      <c r="P1248" s="6"/>
    </row>
    <row r="1249" spans="16:16" s="2" customFormat="1" ht="30" customHeight="1">
      <c r="P1249" s="6"/>
    </row>
    <row r="1250" spans="16:16" s="2" customFormat="1" ht="30" customHeight="1">
      <c r="P1250" s="6"/>
    </row>
    <row r="1251" spans="16:16" s="2" customFormat="1" ht="30" customHeight="1">
      <c r="P1251" s="6"/>
    </row>
    <row r="1252" spans="16:16" s="2" customFormat="1" ht="30" customHeight="1">
      <c r="P1252" s="6"/>
    </row>
    <row r="1253" spans="16:16" s="2" customFormat="1" ht="30" customHeight="1">
      <c r="P1253" s="6"/>
    </row>
    <row r="1254" spans="16:16" s="2" customFormat="1" ht="30" customHeight="1">
      <c r="P1254" s="6"/>
    </row>
    <row r="1255" spans="16:16" s="2" customFormat="1" ht="30" customHeight="1">
      <c r="P1255" s="6"/>
    </row>
    <row r="1256" spans="16:16" s="2" customFormat="1" ht="30" customHeight="1">
      <c r="P1256" s="6"/>
    </row>
    <row r="1257" spans="16:16" s="2" customFormat="1" ht="30" customHeight="1">
      <c r="P1257" s="6"/>
    </row>
    <row r="1258" spans="16:16" s="2" customFormat="1" ht="30" customHeight="1">
      <c r="P1258" s="6"/>
    </row>
    <row r="1259" spans="16:16" s="2" customFormat="1" ht="30" customHeight="1">
      <c r="P1259" s="6"/>
    </row>
    <row r="1260" spans="16:16" s="2" customFormat="1" ht="30" customHeight="1">
      <c r="P1260" s="6"/>
    </row>
    <row r="1261" spans="16:16" s="2" customFormat="1" ht="30" customHeight="1">
      <c r="P1261" s="6"/>
    </row>
    <row r="1262" spans="16:16" s="2" customFormat="1" ht="30" customHeight="1">
      <c r="P1262" s="6"/>
    </row>
    <row r="1263" spans="16:16" s="2" customFormat="1" ht="30" customHeight="1">
      <c r="P1263" s="6"/>
    </row>
    <row r="1264" spans="16:16" s="2" customFormat="1" ht="30" customHeight="1">
      <c r="P1264" s="6"/>
    </row>
    <row r="1265" spans="16:16" s="2" customFormat="1" ht="30" customHeight="1">
      <c r="P1265" s="6"/>
    </row>
    <row r="1266" spans="16:16" s="2" customFormat="1" ht="30" customHeight="1">
      <c r="P1266" s="6"/>
    </row>
    <row r="1267" spans="16:16" s="2" customFormat="1" ht="30" customHeight="1">
      <c r="P1267" s="6"/>
    </row>
    <row r="1268" spans="16:16" s="2" customFormat="1" ht="30" customHeight="1">
      <c r="P1268" s="6"/>
    </row>
    <row r="1269" spans="16:16" s="2" customFormat="1" ht="30" customHeight="1">
      <c r="P1269" s="6"/>
    </row>
    <row r="1270" spans="16:16" s="2" customFormat="1" ht="30" customHeight="1">
      <c r="P1270" s="6"/>
    </row>
    <row r="1271" spans="16:16" s="2" customFormat="1" ht="30" customHeight="1">
      <c r="P1271" s="6"/>
    </row>
    <row r="1272" spans="16:16" s="2" customFormat="1" ht="30" customHeight="1">
      <c r="P1272" s="6"/>
    </row>
    <row r="1273" spans="16:16" s="2" customFormat="1" ht="30" customHeight="1">
      <c r="P1273" s="6"/>
    </row>
    <row r="1274" spans="16:16" s="2" customFormat="1" ht="30" customHeight="1">
      <c r="P1274" s="6"/>
    </row>
    <row r="1275" spans="16:16" s="2" customFormat="1" ht="30" customHeight="1">
      <c r="P1275" s="6"/>
    </row>
    <row r="1276" spans="16:16" s="2" customFormat="1" ht="30" customHeight="1">
      <c r="P1276" s="6"/>
    </row>
    <row r="1277" spans="16:16" s="2" customFormat="1" ht="30" customHeight="1">
      <c r="P1277" s="6"/>
    </row>
    <row r="1278" spans="16:16" s="2" customFormat="1" ht="30" customHeight="1">
      <c r="P1278" s="6"/>
    </row>
    <row r="1279" spans="16:16" s="2" customFormat="1" ht="30" customHeight="1">
      <c r="P1279" s="6"/>
    </row>
    <row r="1280" spans="16:16" s="2" customFormat="1" ht="30" customHeight="1">
      <c r="P1280" s="6"/>
    </row>
    <row r="1281" spans="16:16" s="2" customFormat="1" ht="30" customHeight="1">
      <c r="P1281" s="6"/>
    </row>
    <row r="1282" spans="16:16" s="2" customFormat="1" ht="30" customHeight="1">
      <c r="P1282" s="6"/>
    </row>
    <row r="1283" spans="16:16" s="2" customFormat="1" ht="30" customHeight="1">
      <c r="P1283" s="6"/>
    </row>
    <row r="1284" spans="16:16" s="2" customFormat="1" ht="30" customHeight="1">
      <c r="P1284" s="6"/>
    </row>
    <row r="1285" spans="16:16" s="2" customFormat="1" ht="30" customHeight="1">
      <c r="P1285" s="6"/>
    </row>
    <row r="1286" spans="16:16" s="2" customFormat="1" ht="30" customHeight="1">
      <c r="P1286" s="6"/>
    </row>
    <row r="1287" spans="16:16" s="2" customFormat="1" ht="30" customHeight="1">
      <c r="P1287" s="6"/>
    </row>
    <row r="1288" spans="16:16" s="2" customFormat="1" ht="30" customHeight="1">
      <c r="P1288" s="6"/>
    </row>
    <row r="1289" spans="16:16" s="2" customFormat="1" ht="30" customHeight="1">
      <c r="P1289" s="6"/>
    </row>
    <row r="1290" spans="16:16" s="2" customFormat="1" ht="30" customHeight="1">
      <c r="P1290" s="6"/>
    </row>
    <row r="1291" spans="16:16" s="2" customFormat="1" ht="30" customHeight="1">
      <c r="P1291" s="6"/>
    </row>
    <row r="1292" spans="16:16" s="2" customFormat="1" ht="30" customHeight="1">
      <c r="P1292" s="6"/>
    </row>
    <row r="1293" spans="16:16" s="2" customFormat="1" ht="30" customHeight="1">
      <c r="P1293" s="6"/>
    </row>
    <row r="1294" spans="16:16" s="2" customFormat="1" ht="30" customHeight="1">
      <c r="P1294" s="6"/>
    </row>
    <row r="1295" spans="16:16" s="2" customFormat="1" ht="30" customHeight="1">
      <c r="P1295" s="6"/>
    </row>
    <row r="1296" spans="16:16" s="2" customFormat="1" ht="30" customHeight="1">
      <c r="P1296" s="6"/>
    </row>
    <row r="1297" spans="16:16" s="2" customFormat="1" ht="30" customHeight="1">
      <c r="P1297" s="6"/>
    </row>
    <row r="1298" spans="16:16" s="2" customFormat="1" ht="30" customHeight="1">
      <c r="P1298" s="6"/>
    </row>
    <row r="1299" spans="16:16" s="2" customFormat="1" ht="30" customHeight="1">
      <c r="P1299" s="6"/>
    </row>
    <row r="1300" spans="16:16" s="2" customFormat="1" ht="30" customHeight="1">
      <c r="P1300" s="6"/>
    </row>
    <row r="1301" spans="16:16" s="2" customFormat="1" ht="30" customHeight="1">
      <c r="P1301" s="6"/>
    </row>
    <row r="1302" spans="16:16" s="2" customFormat="1" ht="30" customHeight="1">
      <c r="P1302" s="6"/>
    </row>
    <row r="1303" spans="16:16" s="2" customFormat="1" ht="30" customHeight="1">
      <c r="P1303" s="6"/>
    </row>
    <row r="1304" spans="16:16" s="2" customFormat="1" ht="30" customHeight="1">
      <c r="P1304" s="6"/>
    </row>
    <row r="1305" spans="16:16" s="2" customFormat="1" ht="30" customHeight="1">
      <c r="P1305" s="6"/>
    </row>
    <row r="1306" spans="16:16" s="2" customFormat="1" ht="30" customHeight="1">
      <c r="P1306" s="6"/>
    </row>
    <row r="1307" spans="16:16" s="2" customFormat="1" ht="30" customHeight="1">
      <c r="P1307" s="6"/>
    </row>
    <row r="1308" spans="16:16" s="2" customFormat="1" ht="30" customHeight="1">
      <c r="P1308" s="6"/>
    </row>
    <row r="1309" spans="16:16" s="2" customFormat="1" ht="30" customHeight="1">
      <c r="P1309" s="6"/>
    </row>
    <row r="1310" spans="16:16" s="2" customFormat="1" ht="30" customHeight="1">
      <c r="P1310" s="6"/>
    </row>
    <row r="1311" spans="16:16" s="2" customFormat="1" ht="30" customHeight="1">
      <c r="P1311" s="6"/>
    </row>
    <row r="1312" spans="16:16" s="2" customFormat="1" ht="30" customHeight="1">
      <c r="P1312" s="6"/>
    </row>
    <row r="1313" spans="16:16" s="2" customFormat="1" ht="30" customHeight="1">
      <c r="P1313" s="6"/>
    </row>
    <row r="1314" spans="16:16" s="2" customFormat="1" ht="30" customHeight="1">
      <c r="P1314" s="6"/>
    </row>
    <row r="1315" spans="16:16" s="2" customFormat="1" ht="30" customHeight="1">
      <c r="P1315" s="6"/>
    </row>
    <row r="1316" spans="16:16" s="2" customFormat="1" ht="30" customHeight="1">
      <c r="P1316" s="6"/>
    </row>
    <row r="1317" spans="16:16" s="2" customFormat="1" ht="30" customHeight="1">
      <c r="P1317" s="6"/>
    </row>
    <row r="1318" spans="16:16" s="2" customFormat="1" ht="30" customHeight="1">
      <c r="P1318" s="6"/>
    </row>
    <row r="1319" spans="16:16" s="2" customFormat="1" ht="30" customHeight="1">
      <c r="P1319" s="6"/>
    </row>
    <row r="1320" spans="16:16" s="2" customFormat="1" ht="30" customHeight="1">
      <c r="P1320" s="6"/>
    </row>
    <row r="1321" spans="16:16" s="2" customFormat="1" ht="30" customHeight="1">
      <c r="P1321" s="6"/>
    </row>
    <row r="1322" spans="16:16" s="2" customFormat="1" ht="30" customHeight="1">
      <c r="P1322" s="6"/>
    </row>
    <row r="1323" spans="16:16" s="2" customFormat="1" ht="30" customHeight="1">
      <c r="P1323" s="6"/>
    </row>
    <row r="1324" spans="16:16" s="2" customFormat="1" ht="30" customHeight="1">
      <c r="P1324" s="6"/>
    </row>
    <row r="1325" spans="16:16" s="2" customFormat="1" ht="30" customHeight="1">
      <c r="P1325" s="6"/>
    </row>
    <row r="1326" spans="16:16" s="2" customFormat="1" ht="30" customHeight="1">
      <c r="P1326" s="6"/>
    </row>
    <row r="1327" spans="16:16" s="2" customFormat="1" ht="30" customHeight="1">
      <c r="P1327" s="6"/>
    </row>
    <row r="1328" spans="16:16" s="2" customFormat="1" ht="30" customHeight="1">
      <c r="P1328" s="6"/>
    </row>
    <row r="1329" spans="16:16" s="2" customFormat="1" ht="30" customHeight="1">
      <c r="P1329" s="6"/>
    </row>
    <row r="1330" spans="16:16" s="2" customFormat="1" ht="30" customHeight="1">
      <c r="P1330" s="6"/>
    </row>
    <row r="1331" spans="16:16" s="2" customFormat="1" ht="30" customHeight="1">
      <c r="P1331" s="6"/>
    </row>
    <row r="1332" spans="16:16" s="2" customFormat="1" ht="30" customHeight="1">
      <c r="P1332" s="6"/>
    </row>
    <row r="1333" spans="16:16" s="2" customFormat="1" ht="30" customHeight="1">
      <c r="P1333" s="6"/>
    </row>
    <row r="1334" spans="16:16" s="2" customFormat="1" ht="30" customHeight="1">
      <c r="P1334" s="6"/>
    </row>
    <row r="1335" spans="16:16" s="2" customFormat="1" ht="30" customHeight="1">
      <c r="P1335" s="6"/>
    </row>
    <row r="1336" spans="16:16" s="2" customFormat="1" ht="30" customHeight="1">
      <c r="P1336" s="6"/>
    </row>
    <row r="1337" spans="16:16" s="2" customFormat="1" ht="30" customHeight="1">
      <c r="P1337" s="6"/>
    </row>
    <row r="1338" spans="16:16" s="2" customFormat="1" ht="30" customHeight="1">
      <c r="P1338" s="6"/>
    </row>
    <row r="1339" spans="16:16" s="2" customFormat="1" ht="30" customHeight="1">
      <c r="P1339" s="6"/>
    </row>
    <row r="1340" spans="16:16" s="2" customFormat="1" ht="30" customHeight="1">
      <c r="P1340" s="6"/>
    </row>
    <row r="1341" spans="16:16" s="2" customFormat="1" ht="30" customHeight="1">
      <c r="P1341" s="6"/>
    </row>
    <row r="1342" spans="16:16" s="2" customFormat="1" ht="30" customHeight="1">
      <c r="P1342" s="6"/>
    </row>
    <row r="1343" spans="16:16" s="2" customFormat="1" ht="30" customHeight="1">
      <c r="P1343" s="6"/>
    </row>
    <row r="1344" spans="16:16" s="2" customFormat="1" ht="30" customHeight="1">
      <c r="P1344" s="6"/>
    </row>
    <row r="1345" spans="16:16" s="2" customFormat="1" ht="30" customHeight="1">
      <c r="P1345" s="6"/>
    </row>
    <row r="1346" spans="16:16" s="2" customFormat="1" ht="30" customHeight="1">
      <c r="P1346" s="6"/>
    </row>
    <row r="1347" spans="16:16" s="2" customFormat="1" ht="30" customHeight="1">
      <c r="P1347" s="6"/>
    </row>
    <row r="1348" spans="16:16" s="2" customFormat="1" ht="30" customHeight="1">
      <c r="P1348" s="6"/>
    </row>
    <row r="1349" spans="16:16" s="2" customFormat="1" ht="30" customHeight="1">
      <c r="P1349" s="6"/>
    </row>
    <row r="1350" spans="16:16" s="2" customFormat="1" ht="30" customHeight="1">
      <c r="P1350" s="6"/>
    </row>
    <row r="1351" spans="16:16" s="2" customFormat="1" ht="30" customHeight="1">
      <c r="P1351" s="6"/>
    </row>
    <row r="1352" spans="16:16" s="2" customFormat="1" ht="30" customHeight="1">
      <c r="P1352" s="6"/>
    </row>
    <row r="1353" spans="16:16" s="2" customFormat="1" ht="30" customHeight="1">
      <c r="P1353" s="6"/>
    </row>
    <row r="1354" spans="16:16" s="2" customFormat="1" ht="30" customHeight="1">
      <c r="P1354" s="6"/>
    </row>
    <row r="1355" spans="16:16" s="2" customFormat="1" ht="30" customHeight="1">
      <c r="P1355" s="6"/>
    </row>
    <row r="1356" spans="16:16" s="2" customFormat="1" ht="30" customHeight="1">
      <c r="P1356" s="6"/>
    </row>
    <row r="1357" spans="16:16" s="2" customFormat="1" ht="30" customHeight="1">
      <c r="P1357" s="6"/>
    </row>
    <row r="1358" spans="16:16" s="2" customFormat="1" ht="30" customHeight="1">
      <c r="P1358" s="6"/>
    </row>
    <row r="1359" spans="16:16" s="2" customFormat="1" ht="30" customHeight="1">
      <c r="P1359" s="6"/>
    </row>
    <row r="1360" spans="16:16" s="2" customFormat="1" ht="30" customHeight="1">
      <c r="P1360" s="6"/>
    </row>
    <row r="1361" spans="16:16" s="2" customFormat="1" ht="30" customHeight="1">
      <c r="P1361" s="6"/>
    </row>
    <row r="1362" spans="16:16" s="2" customFormat="1" ht="30" customHeight="1">
      <c r="P1362" s="6"/>
    </row>
    <row r="1363" spans="16:16" s="2" customFormat="1" ht="30" customHeight="1">
      <c r="P1363" s="6"/>
    </row>
    <row r="1364" spans="16:16" s="2" customFormat="1" ht="30" customHeight="1">
      <c r="P1364" s="6"/>
    </row>
    <row r="1365" spans="16:16" s="2" customFormat="1" ht="30" customHeight="1">
      <c r="P1365" s="6"/>
    </row>
    <row r="1366" spans="16:16" s="2" customFormat="1" ht="30" customHeight="1">
      <c r="P1366" s="6"/>
    </row>
    <row r="1367" spans="16:16" s="2" customFormat="1" ht="30" customHeight="1">
      <c r="P1367" s="6"/>
    </row>
    <row r="1368" spans="16:16" s="2" customFormat="1" ht="30" customHeight="1">
      <c r="P1368" s="6"/>
    </row>
    <row r="1369" spans="16:16" s="2" customFormat="1" ht="30" customHeight="1">
      <c r="P1369" s="6"/>
    </row>
    <row r="1370" spans="16:16" s="2" customFormat="1" ht="30" customHeight="1">
      <c r="P1370" s="6"/>
    </row>
    <row r="1371" spans="16:16" s="2" customFormat="1" ht="30" customHeight="1">
      <c r="P1371" s="6"/>
    </row>
    <row r="1372" spans="16:16" s="2" customFormat="1" ht="30" customHeight="1">
      <c r="P1372" s="6"/>
    </row>
    <row r="1373" spans="16:16" s="2" customFormat="1" ht="30" customHeight="1">
      <c r="P1373" s="6"/>
    </row>
    <row r="1374" spans="16:16" s="2" customFormat="1" ht="30" customHeight="1">
      <c r="P1374" s="6"/>
    </row>
    <row r="1375" spans="16:16" s="2" customFormat="1" ht="30" customHeight="1">
      <c r="P1375" s="6"/>
    </row>
    <row r="1376" spans="16:16" s="2" customFormat="1" ht="30" customHeight="1">
      <c r="P1376" s="6"/>
    </row>
    <row r="1377" spans="16:16" s="2" customFormat="1" ht="30" customHeight="1">
      <c r="P1377" s="6"/>
    </row>
    <row r="1378" spans="16:16" s="2" customFormat="1" ht="30" customHeight="1">
      <c r="P1378" s="6"/>
    </row>
    <row r="1379" spans="16:16" s="2" customFormat="1" ht="30" customHeight="1">
      <c r="P1379" s="6"/>
    </row>
    <row r="1380" spans="16:16" s="2" customFormat="1" ht="30" customHeight="1">
      <c r="P1380" s="6"/>
    </row>
    <row r="1381" spans="16:16" s="2" customFormat="1" ht="30" customHeight="1">
      <c r="P1381" s="6"/>
    </row>
    <row r="1382" spans="16:16" s="2" customFormat="1" ht="30" customHeight="1">
      <c r="P1382" s="6"/>
    </row>
    <row r="1383" spans="16:16" s="2" customFormat="1" ht="30" customHeight="1">
      <c r="P1383" s="6"/>
    </row>
    <row r="1384" spans="16:16" s="2" customFormat="1" ht="30" customHeight="1">
      <c r="P1384" s="6"/>
    </row>
    <row r="1385" spans="16:16" s="2" customFormat="1" ht="30" customHeight="1">
      <c r="P1385" s="6"/>
    </row>
    <row r="1386" spans="16:16" s="2" customFormat="1" ht="30" customHeight="1">
      <c r="P1386" s="6"/>
    </row>
    <row r="1387" spans="16:16" s="2" customFormat="1" ht="30" customHeight="1">
      <c r="P1387" s="6"/>
    </row>
    <row r="1388" spans="16:16" s="2" customFormat="1" ht="30" customHeight="1">
      <c r="P1388" s="6"/>
    </row>
    <row r="1389" spans="16:16" s="2" customFormat="1" ht="30" customHeight="1">
      <c r="P1389" s="6"/>
    </row>
    <row r="1390" spans="16:16" s="2" customFormat="1" ht="30" customHeight="1">
      <c r="P1390" s="6"/>
    </row>
    <row r="1391" spans="16:16" s="2" customFormat="1" ht="30" customHeight="1">
      <c r="P1391" s="6"/>
    </row>
    <row r="1392" spans="16:16" s="2" customFormat="1" ht="30" customHeight="1">
      <c r="P1392" s="6"/>
    </row>
    <row r="1393" spans="16:16" s="2" customFormat="1" ht="30" customHeight="1">
      <c r="P1393" s="6"/>
    </row>
    <row r="1394" spans="16:16" s="2" customFormat="1" ht="30" customHeight="1">
      <c r="P1394" s="6"/>
    </row>
    <row r="1395" spans="16:16" s="2" customFormat="1" ht="30" customHeight="1">
      <c r="P1395" s="6"/>
    </row>
    <row r="1396" spans="16:16" s="2" customFormat="1" ht="30" customHeight="1">
      <c r="P1396" s="6"/>
    </row>
    <row r="1397" spans="16:16" s="2" customFormat="1" ht="30" customHeight="1">
      <c r="P1397" s="6"/>
    </row>
    <row r="1398" spans="16:16" s="2" customFormat="1" ht="30" customHeight="1">
      <c r="P1398" s="6"/>
    </row>
    <row r="1399" spans="16:16" s="2" customFormat="1" ht="30" customHeight="1">
      <c r="P1399" s="6"/>
    </row>
    <row r="1400" spans="16:16" s="2" customFormat="1" ht="30" customHeight="1">
      <c r="P1400" s="6"/>
    </row>
    <row r="1401" spans="16:16" s="2" customFormat="1" ht="30" customHeight="1">
      <c r="P1401" s="6"/>
    </row>
    <row r="1402" spans="16:16" s="2" customFormat="1" ht="30" customHeight="1">
      <c r="P1402" s="6"/>
    </row>
    <row r="1403" spans="16:16" s="2" customFormat="1" ht="30" customHeight="1">
      <c r="P1403" s="6"/>
    </row>
    <row r="1404" spans="16:16" s="2" customFormat="1" ht="30" customHeight="1">
      <c r="P1404" s="6"/>
    </row>
    <row r="1405" spans="16:16" s="2" customFormat="1" ht="30" customHeight="1">
      <c r="P1405" s="6"/>
    </row>
    <row r="1406" spans="16:16" s="2" customFormat="1" ht="30" customHeight="1">
      <c r="P1406" s="6"/>
    </row>
    <row r="1407" spans="16:16" s="2" customFormat="1" ht="30" customHeight="1">
      <c r="P1407" s="6"/>
    </row>
    <row r="1408" spans="16:16" s="2" customFormat="1" ht="30" customHeight="1">
      <c r="P1408" s="6"/>
    </row>
    <row r="1409" spans="16:16" s="2" customFormat="1" ht="30" customHeight="1">
      <c r="P1409" s="6"/>
    </row>
    <row r="1410" spans="16:16" s="2" customFormat="1" ht="30" customHeight="1">
      <c r="P1410" s="6"/>
    </row>
    <row r="1411" spans="16:16" s="2" customFormat="1" ht="30" customHeight="1">
      <c r="P1411" s="6"/>
    </row>
    <row r="1412" spans="16:16" s="2" customFormat="1" ht="30" customHeight="1">
      <c r="P1412" s="6"/>
    </row>
    <row r="1413" spans="16:16" s="2" customFormat="1" ht="30" customHeight="1">
      <c r="P1413" s="6"/>
    </row>
    <row r="1414" spans="16:16" s="2" customFormat="1" ht="30" customHeight="1">
      <c r="P1414" s="6"/>
    </row>
    <row r="1415" spans="16:16" s="2" customFormat="1" ht="30" customHeight="1">
      <c r="P1415" s="6"/>
    </row>
    <row r="1416" spans="16:16" s="2" customFormat="1" ht="30" customHeight="1">
      <c r="P1416" s="6"/>
    </row>
    <row r="1417" spans="16:16" s="2" customFormat="1" ht="30" customHeight="1">
      <c r="P1417" s="6"/>
    </row>
    <row r="1418" spans="16:16" s="2" customFormat="1" ht="30" customHeight="1">
      <c r="P1418" s="6"/>
    </row>
    <row r="1419" spans="16:16" s="2" customFormat="1" ht="30" customHeight="1">
      <c r="P1419" s="6"/>
    </row>
    <row r="1420" spans="16:16" s="2" customFormat="1" ht="30" customHeight="1">
      <c r="P1420" s="6"/>
    </row>
    <row r="1421" spans="16:16" s="2" customFormat="1" ht="30" customHeight="1">
      <c r="P1421" s="6"/>
    </row>
    <row r="1422" spans="16:16" s="2" customFormat="1" ht="30" customHeight="1">
      <c r="P1422" s="6"/>
    </row>
    <row r="1423" spans="16:16" s="2" customFormat="1" ht="30" customHeight="1">
      <c r="P1423" s="6"/>
    </row>
    <row r="1424" spans="16:16" s="2" customFormat="1" ht="30" customHeight="1">
      <c r="P1424" s="6"/>
    </row>
    <row r="1425" spans="16:16" s="2" customFormat="1" ht="30" customHeight="1">
      <c r="P1425" s="6"/>
    </row>
    <row r="1426" spans="16:16" s="2" customFormat="1" ht="30" customHeight="1">
      <c r="P1426" s="6"/>
    </row>
    <row r="1427" spans="16:16" s="2" customFormat="1" ht="30" customHeight="1">
      <c r="P1427" s="6"/>
    </row>
    <row r="1428" spans="16:16" s="2" customFormat="1" ht="30" customHeight="1">
      <c r="P1428" s="6"/>
    </row>
    <row r="1429" spans="16:16" s="2" customFormat="1" ht="30" customHeight="1">
      <c r="P1429" s="6"/>
    </row>
    <row r="1430" spans="16:16" s="2" customFormat="1" ht="30" customHeight="1">
      <c r="P1430" s="6"/>
    </row>
    <row r="1431" spans="16:16" s="2" customFormat="1" ht="30" customHeight="1">
      <c r="P1431" s="6"/>
    </row>
    <row r="1432" spans="16:16" s="2" customFormat="1" ht="30" customHeight="1">
      <c r="P1432" s="6"/>
    </row>
    <row r="1433" spans="16:16" s="2" customFormat="1" ht="30" customHeight="1">
      <c r="P1433" s="6"/>
    </row>
    <row r="1434" spans="16:16" s="2" customFormat="1" ht="30" customHeight="1">
      <c r="P1434" s="6"/>
    </row>
    <row r="1435" spans="16:16" s="2" customFormat="1" ht="30" customHeight="1">
      <c r="P1435" s="6"/>
    </row>
    <row r="1436" spans="16:16" s="2" customFormat="1" ht="30" customHeight="1">
      <c r="P1436" s="6"/>
    </row>
    <row r="1437" spans="16:16" s="2" customFormat="1" ht="30" customHeight="1">
      <c r="P1437" s="6"/>
    </row>
    <row r="1438" spans="16:16" s="2" customFormat="1" ht="30" customHeight="1">
      <c r="P1438" s="6"/>
    </row>
    <row r="1439" spans="16:16" s="2" customFormat="1" ht="30" customHeight="1">
      <c r="P1439" s="6"/>
    </row>
    <row r="1440" spans="16:16" s="2" customFormat="1" ht="30" customHeight="1">
      <c r="P1440" s="6"/>
    </row>
    <row r="1441" spans="16:16" s="2" customFormat="1" ht="30" customHeight="1">
      <c r="P1441" s="6"/>
    </row>
    <row r="1442" spans="16:16" s="2" customFormat="1" ht="30" customHeight="1">
      <c r="P1442" s="6"/>
    </row>
    <row r="1443" spans="16:16" s="2" customFormat="1" ht="30" customHeight="1">
      <c r="P1443" s="6"/>
    </row>
    <row r="1444" spans="16:16" s="2" customFormat="1" ht="30" customHeight="1">
      <c r="P1444" s="6"/>
    </row>
    <row r="1445" spans="16:16" s="2" customFormat="1" ht="30" customHeight="1">
      <c r="P1445" s="6"/>
    </row>
    <row r="1446" spans="16:16" s="2" customFormat="1" ht="30" customHeight="1">
      <c r="P1446" s="6"/>
    </row>
    <row r="1447" spans="16:16" s="2" customFormat="1" ht="30" customHeight="1">
      <c r="P1447" s="6"/>
    </row>
    <row r="1448" spans="16:16" s="2" customFormat="1" ht="30" customHeight="1">
      <c r="P1448" s="6"/>
    </row>
    <row r="1449" spans="16:16" s="2" customFormat="1" ht="30" customHeight="1">
      <c r="P1449" s="6"/>
    </row>
    <row r="1450" spans="16:16" s="2" customFormat="1" ht="30" customHeight="1">
      <c r="P1450" s="6"/>
    </row>
    <row r="1451" spans="16:16" s="2" customFormat="1" ht="30" customHeight="1">
      <c r="P1451" s="6"/>
    </row>
    <row r="1452" spans="16:16" s="2" customFormat="1" ht="30" customHeight="1">
      <c r="P1452" s="6"/>
    </row>
    <row r="1453" spans="16:16" s="2" customFormat="1" ht="30" customHeight="1">
      <c r="P1453" s="6"/>
    </row>
    <row r="1454" spans="16:16" s="2" customFormat="1" ht="30" customHeight="1">
      <c r="P1454" s="6"/>
    </row>
    <row r="1455" spans="16:16" s="2" customFormat="1" ht="30" customHeight="1">
      <c r="P1455" s="6"/>
    </row>
    <row r="1456" spans="16:16" s="2" customFormat="1" ht="30" customHeight="1">
      <c r="P1456" s="6"/>
    </row>
    <row r="1457" spans="16:16" s="2" customFormat="1" ht="30" customHeight="1">
      <c r="P1457" s="6"/>
    </row>
    <row r="1458" spans="16:16" s="2" customFormat="1" ht="30" customHeight="1">
      <c r="P1458" s="6"/>
    </row>
    <row r="1459" spans="16:16" s="2" customFormat="1" ht="30" customHeight="1">
      <c r="P1459" s="6"/>
    </row>
    <row r="1460" spans="16:16" s="2" customFormat="1" ht="30" customHeight="1">
      <c r="P1460" s="6"/>
    </row>
    <row r="1461" spans="16:16" s="2" customFormat="1" ht="30" customHeight="1">
      <c r="P1461" s="6"/>
    </row>
    <row r="1462" spans="16:16" s="2" customFormat="1" ht="30" customHeight="1">
      <c r="P1462" s="6"/>
    </row>
    <row r="1463" spans="16:16" s="2" customFormat="1" ht="30" customHeight="1">
      <c r="P1463" s="6"/>
    </row>
    <row r="1464" spans="16:16" s="2" customFormat="1" ht="30" customHeight="1">
      <c r="P1464" s="6"/>
    </row>
    <row r="1465" spans="16:16" s="2" customFormat="1" ht="30" customHeight="1">
      <c r="P1465" s="6"/>
    </row>
    <row r="1466" spans="16:16" s="2" customFormat="1" ht="30" customHeight="1">
      <c r="P1466" s="6"/>
    </row>
    <row r="1467" spans="16:16" s="2" customFormat="1" ht="30" customHeight="1">
      <c r="P1467" s="6"/>
    </row>
    <row r="1468" spans="16:16" s="2" customFormat="1" ht="30" customHeight="1">
      <c r="P1468" s="6"/>
    </row>
    <row r="1469" spans="16:16" s="2" customFormat="1" ht="30" customHeight="1">
      <c r="P1469" s="6"/>
    </row>
    <row r="1470" spans="16:16" s="2" customFormat="1" ht="30" customHeight="1">
      <c r="P1470" s="6"/>
    </row>
    <row r="1471" spans="16:16" s="2" customFormat="1" ht="30" customHeight="1">
      <c r="P1471" s="6"/>
    </row>
    <row r="1472" spans="16:16" s="2" customFormat="1" ht="30" customHeight="1">
      <c r="P1472" s="6"/>
    </row>
    <row r="1473" spans="16:16" s="2" customFormat="1" ht="30" customHeight="1">
      <c r="P1473" s="6"/>
    </row>
    <row r="1474" spans="16:16" s="2" customFormat="1" ht="30" customHeight="1">
      <c r="P1474" s="6"/>
    </row>
    <row r="1475" spans="16:16" s="2" customFormat="1" ht="30" customHeight="1">
      <c r="P1475" s="6"/>
    </row>
    <row r="1476" spans="16:16" s="2" customFormat="1" ht="30" customHeight="1">
      <c r="P1476" s="6"/>
    </row>
    <row r="1477" spans="16:16" s="2" customFormat="1" ht="30" customHeight="1">
      <c r="P1477" s="6"/>
    </row>
    <row r="1478" spans="16:16" s="2" customFormat="1" ht="30" customHeight="1">
      <c r="P1478" s="6"/>
    </row>
    <row r="1479" spans="16:16" s="2" customFormat="1" ht="30" customHeight="1">
      <c r="P1479" s="6"/>
    </row>
    <row r="1480" spans="16:16" s="2" customFormat="1" ht="30" customHeight="1">
      <c r="P1480" s="6"/>
    </row>
    <row r="1481" spans="16:16" s="2" customFormat="1" ht="30" customHeight="1">
      <c r="P1481" s="6"/>
    </row>
    <row r="1482" spans="16:16" s="2" customFormat="1" ht="30" customHeight="1">
      <c r="P1482" s="6"/>
    </row>
    <row r="1483" spans="16:16" s="2" customFormat="1" ht="30" customHeight="1">
      <c r="P1483" s="6"/>
    </row>
    <row r="1484" spans="16:16" s="2" customFormat="1" ht="30" customHeight="1">
      <c r="P1484" s="6"/>
    </row>
    <row r="1485" spans="16:16" s="2" customFormat="1" ht="30" customHeight="1">
      <c r="P1485" s="6"/>
    </row>
    <row r="1486" spans="16:16" s="2" customFormat="1" ht="30" customHeight="1">
      <c r="P1486" s="6"/>
    </row>
    <row r="1487" spans="16:16" s="2" customFormat="1" ht="30" customHeight="1">
      <c r="P1487" s="6"/>
    </row>
    <row r="1488" spans="16:16" s="2" customFormat="1" ht="30" customHeight="1">
      <c r="P1488" s="6"/>
    </row>
    <row r="1489" spans="16:16" s="2" customFormat="1" ht="30" customHeight="1">
      <c r="P1489" s="6"/>
    </row>
    <row r="1490" spans="16:16" s="2" customFormat="1" ht="30" customHeight="1">
      <c r="P1490" s="6"/>
    </row>
    <row r="1491" spans="16:16" s="2" customFormat="1" ht="30" customHeight="1">
      <c r="P1491" s="6"/>
    </row>
    <row r="1492" spans="16:16" s="2" customFormat="1" ht="30" customHeight="1">
      <c r="P1492" s="6"/>
    </row>
    <row r="1493" spans="16:16" s="2" customFormat="1" ht="30" customHeight="1">
      <c r="P1493" s="6"/>
    </row>
    <row r="1494" spans="16:16" s="2" customFormat="1" ht="30" customHeight="1">
      <c r="P1494" s="6"/>
    </row>
    <row r="1495" spans="16:16" s="2" customFormat="1" ht="30" customHeight="1">
      <c r="P1495" s="6"/>
    </row>
    <row r="1496" spans="16:16" s="2" customFormat="1" ht="30" customHeight="1">
      <c r="P1496" s="6"/>
    </row>
    <row r="1497" spans="16:16" s="2" customFormat="1" ht="30" customHeight="1">
      <c r="P1497" s="6"/>
    </row>
    <row r="1498" spans="16:16" s="2" customFormat="1" ht="30" customHeight="1">
      <c r="P1498" s="6"/>
    </row>
    <row r="1499" spans="16:16" s="2" customFormat="1" ht="30" customHeight="1">
      <c r="P1499" s="6"/>
    </row>
    <row r="1500" spans="16:16" s="2" customFormat="1" ht="30" customHeight="1">
      <c r="P1500" s="6"/>
    </row>
    <row r="1501" spans="16:16" s="2" customFormat="1" ht="30" customHeight="1">
      <c r="P1501" s="6"/>
    </row>
    <row r="1502" spans="16:16" s="2" customFormat="1" ht="30" customHeight="1">
      <c r="P1502" s="6"/>
    </row>
    <row r="1503" spans="16:16" s="2" customFormat="1" ht="30" customHeight="1">
      <c r="P1503" s="6"/>
    </row>
    <row r="1504" spans="16:16" s="2" customFormat="1" ht="30" customHeight="1">
      <c r="P1504" s="6"/>
    </row>
    <row r="1505" spans="16:16" s="2" customFormat="1" ht="30" customHeight="1">
      <c r="P1505" s="6"/>
    </row>
    <row r="1506" spans="16:16" s="2" customFormat="1" ht="30" customHeight="1">
      <c r="P1506" s="6"/>
    </row>
    <row r="1507" spans="16:16" s="2" customFormat="1" ht="30" customHeight="1">
      <c r="P1507" s="6"/>
    </row>
    <row r="1508" spans="16:16" s="2" customFormat="1" ht="30" customHeight="1">
      <c r="P1508" s="6"/>
    </row>
    <row r="1509" spans="16:16" s="2" customFormat="1" ht="30" customHeight="1">
      <c r="P1509" s="6"/>
    </row>
    <row r="1510" spans="16:16" s="2" customFormat="1" ht="30" customHeight="1">
      <c r="P1510" s="6"/>
    </row>
    <row r="1511" spans="16:16" s="2" customFormat="1" ht="30" customHeight="1">
      <c r="P1511" s="6"/>
    </row>
    <row r="1512" spans="16:16" s="2" customFormat="1" ht="30" customHeight="1">
      <c r="P1512" s="6"/>
    </row>
    <row r="1513" spans="16:16" s="2" customFormat="1" ht="30" customHeight="1">
      <c r="P1513" s="6"/>
    </row>
    <row r="1514" spans="16:16" s="2" customFormat="1" ht="30" customHeight="1">
      <c r="P1514" s="6"/>
    </row>
    <row r="1515" spans="16:16" s="2" customFormat="1" ht="30" customHeight="1">
      <c r="P1515" s="6"/>
    </row>
    <row r="1516" spans="16:16" s="2" customFormat="1" ht="30" customHeight="1">
      <c r="P1516" s="6"/>
    </row>
    <row r="1517" spans="16:16" s="2" customFormat="1" ht="30" customHeight="1">
      <c r="P1517" s="6"/>
    </row>
    <row r="1518" spans="16:16" s="2" customFormat="1" ht="30" customHeight="1">
      <c r="P1518" s="6"/>
    </row>
    <row r="1519" spans="16:16" s="2" customFormat="1" ht="30" customHeight="1">
      <c r="P1519" s="6"/>
    </row>
    <row r="1520" spans="16:16" s="2" customFormat="1" ht="30" customHeight="1">
      <c r="P1520" s="6"/>
    </row>
    <row r="1521" spans="16:16" s="2" customFormat="1" ht="30" customHeight="1">
      <c r="P1521" s="6"/>
    </row>
    <row r="1522" spans="16:16" s="2" customFormat="1" ht="30" customHeight="1">
      <c r="P1522" s="6"/>
    </row>
    <row r="1523" spans="16:16" s="2" customFormat="1" ht="30" customHeight="1">
      <c r="P1523" s="6"/>
    </row>
    <row r="1524" spans="16:16" s="2" customFormat="1" ht="30" customHeight="1">
      <c r="P1524" s="6"/>
    </row>
    <row r="1525" spans="16:16" s="2" customFormat="1" ht="30" customHeight="1">
      <c r="P1525" s="6"/>
    </row>
    <row r="1526" spans="16:16" s="2" customFormat="1" ht="30" customHeight="1">
      <c r="P1526" s="6"/>
    </row>
    <row r="1527" spans="16:16" s="2" customFormat="1" ht="30" customHeight="1">
      <c r="P1527" s="6"/>
    </row>
    <row r="1528" spans="16:16" s="2" customFormat="1" ht="30" customHeight="1">
      <c r="P1528" s="6"/>
    </row>
    <row r="1529" spans="16:16" s="2" customFormat="1" ht="30" customHeight="1">
      <c r="P1529" s="6"/>
    </row>
    <row r="1530" spans="16:16" s="2" customFormat="1" ht="30" customHeight="1">
      <c r="P1530" s="6"/>
    </row>
    <row r="1531" spans="16:16" s="2" customFormat="1" ht="30" customHeight="1">
      <c r="P1531" s="6"/>
    </row>
    <row r="1532" spans="16:16" s="2" customFormat="1" ht="30" customHeight="1">
      <c r="P1532" s="6"/>
    </row>
    <row r="1533" spans="16:16" s="2" customFormat="1" ht="30" customHeight="1">
      <c r="P1533" s="6"/>
    </row>
    <row r="1534" spans="16:16" s="2" customFormat="1" ht="30" customHeight="1">
      <c r="P1534" s="6"/>
    </row>
    <row r="1535" spans="16:16" s="2" customFormat="1" ht="30" customHeight="1">
      <c r="P1535" s="6"/>
    </row>
    <row r="1536" spans="16:16" s="2" customFormat="1" ht="30" customHeight="1">
      <c r="P1536" s="6"/>
    </row>
    <row r="1537" spans="16:16" s="2" customFormat="1" ht="30" customHeight="1">
      <c r="P1537" s="6"/>
    </row>
    <row r="1538" spans="16:16" s="2" customFormat="1" ht="30" customHeight="1">
      <c r="P1538" s="6"/>
    </row>
    <row r="1539" spans="16:16" s="2" customFormat="1" ht="30" customHeight="1">
      <c r="P1539" s="6"/>
    </row>
    <row r="1540" spans="16:16" s="2" customFormat="1" ht="30" customHeight="1">
      <c r="P1540" s="6"/>
    </row>
    <row r="1541" spans="16:16" s="2" customFormat="1" ht="30" customHeight="1">
      <c r="P1541" s="6"/>
    </row>
    <row r="1542" spans="16:16" s="2" customFormat="1" ht="30" customHeight="1">
      <c r="P1542" s="6"/>
    </row>
    <row r="1543" spans="16:16" s="2" customFormat="1" ht="30" customHeight="1">
      <c r="P1543" s="6"/>
    </row>
    <row r="1544" spans="16:16" s="2" customFormat="1" ht="30" customHeight="1">
      <c r="P1544" s="6"/>
    </row>
    <row r="1545" spans="16:16" s="2" customFormat="1" ht="30" customHeight="1">
      <c r="P1545" s="6"/>
    </row>
    <row r="1546" spans="16:16" s="2" customFormat="1" ht="30" customHeight="1">
      <c r="P1546" s="6"/>
    </row>
    <row r="1547" spans="16:16" s="2" customFormat="1" ht="30" customHeight="1">
      <c r="P1547" s="6"/>
    </row>
    <row r="1548" spans="16:16" s="2" customFormat="1" ht="30" customHeight="1">
      <c r="P1548" s="6"/>
    </row>
    <row r="1549" spans="16:16" s="2" customFormat="1" ht="30" customHeight="1">
      <c r="P1549" s="6"/>
    </row>
    <row r="1550" spans="16:16" s="2" customFormat="1" ht="30" customHeight="1">
      <c r="P1550" s="6"/>
    </row>
    <row r="1551" spans="16:16" s="2" customFormat="1" ht="30" customHeight="1">
      <c r="P1551" s="6"/>
    </row>
    <row r="1552" spans="16:16" s="2" customFormat="1" ht="30" customHeight="1">
      <c r="P1552" s="6"/>
    </row>
    <row r="1553" spans="16:16" s="2" customFormat="1" ht="30" customHeight="1">
      <c r="P1553" s="6"/>
    </row>
    <row r="1554" spans="16:16" s="2" customFormat="1" ht="30" customHeight="1">
      <c r="P1554" s="6"/>
    </row>
    <row r="1555" spans="16:16" s="2" customFormat="1" ht="30" customHeight="1">
      <c r="P1555" s="6"/>
    </row>
    <row r="1556" spans="16:16" s="2" customFormat="1" ht="30" customHeight="1">
      <c r="P1556" s="6"/>
    </row>
    <row r="1557" spans="16:16" s="2" customFormat="1" ht="30" customHeight="1">
      <c r="P1557" s="6"/>
    </row>
    <row r="1558" spans="16:16" s="2" customFormat="1" ht="30" customHeight="1">
      <c r="P1558" s="6"/>
    </row>
    <row r="1559" spans="16:16" s="2" customFormat="1" ht="30" customHeight="1">
      <c r="P1559" s="6"/>
    </row>
    <row r="1560" spans="16:16" s="2" customFormat="1" ht="30" customHeight="1">
      <c r="P1560" s="6"/>
    </row>
    <row r="1561" spans="16:16" s="2" customFormat="1" ht="30" customHeight="1">
      <c r="P1561" s="6"/>
    </row>
    <row r="1562" spans="16:16" s="2" customFormat="1" ht="30" customHeight="1">
      <c r="P1562" s="6"/>
    </row>
    <row r="1563" spans="16:16" s="2" customFormat="1" ht="30" customHeight="1">
      <c r="P1563" s="6"/>
    </row>
    <row r="1564" spans="16:16" s="2" customFormat="1" ht="30" customHeight="1">
      <c r="P1564" s="6"/>
    </row>
    <row r="1565" spans="16:16" s="2" customFormat="1" ht="30" customHeight="1">
      <c r="P1565" s="6"/>
    </row>
    <row r="1566" spans="16:16" s="2" customFormat="1" ht="30" customHeight="1">
      <c r="P1566" s="6"/>
    </row>
    <row r="1567" spans="16:16" s="2" customFormat="1" ht="30" customHeight="1">
      <c r="P1567" s="6"/>
    </row>
    <row r="1568" spans="16:16" s="2" customFormat="1" ht="30" customHeight="1">
      <c r="P1568" s="6"/>
    </row>
    <row r="1569" spans="16:16" s="2" customFormat="1" ht="30" customHeight="1">
      <c r="P1569" s="6"/>
    </row>
    <row r="1570" spans="16:16" s="2" customFormat="1" ht="30" customHeight="1">
      <c r="P1570" s="6"/>
    </row>
    <row r="1571" spans="16:16" s="2" customFormat="1" ht="30" customHeight="1">
      <c r="P1571" s="6"/>
    </row>
    <row r="1572" spans="16:16" s="2" customFormat="1" ht="30" customHeight="1">
      <c r="P1572" s="6"/>
    </row>
    <row r="1573" spans="16:16" s="2" customFormat="1" ht="30" customHeight="1">
      <c r="P1573" s="6"/>
    </row>
    <row r="1574" spans="16:16" s="2" customFormat="1" ht="30" customHeight="1">
      <c r="P1574" s="6"/>
    </row>
    <row r="1575" spans="16:16" s="2" customFormat="1" ht="30" customHeight="1">
      <c r="P1575" s="6"/>
    </row>
    <row r="1576" spans="16:16" s="2" customFormat="1" ht="30" customHeight="1">
      <c r="P1576" s="6"/>
    </row>
    <row r="1577" spans="16:16" s="2" customFormat="1" ht="30" customHeight="1">
      <c r="P1577" s="6"/>
    </row>
    <row r="1578" spans="16:16" s="2" customFormat="1" ht="30" customHeight="1">
      <c r="P1578" s="6"/>
    </row>
    <row r="1579" spans="16:16" s="2" customFormat="1" ht="30" customHeight="1">
      <c r="P1579" s="6"/>
    </row>
    <row r="1580" spans="16:16" s="2" customFormat="1" ht="30" customHeight="1">
      <c r="P1580" s="6"/>
    </row>
    <row r="1581" spans="16:16" s="2" customFormat="1" ht="30" customHeight="1">
      <c r="P1581" s="6"/>
    </row>
    <row r="1582" spans="16:16" s="2" customFormat="1" ht="30" customHeight="1">
      <c r="P1582" s="6"/>
    </row>
    <row r="1583" spans="16:16" s="2" customFormat="1" ht="30" customHeight="1">
      <c r="P1583" s="6"/>
    </row>
    <row r="1584" spans="16:16" s="2" customFormat="1" ht="30" customHeight="1">
      <c r="P1584" s="6"/>
    </row>
    <row r="1585" spans="16:16" s="2" customFormat="1" ht="30" customHeight="1">
      <c r="P1585" s="6"/>
    </row>
    <row r="1586" spans="16:16" s="2" customFormat="1" ht="30" customHeight="1">
      <c r="P1586" s="6"/>
    </row>
    <row r="1587" spans="16:16" s="2" customFormat="1" ht="30" customHeight="1">
      <c r="P1587" s="6"/>
    </row>
    <row r="1588" spans="16:16" s="2" customFormat="1" ht="30" customHeight="1">
      <c r="P1588" s="6"/>
    </row>
    <row r="1589" spans="16:16" s="2" customFormat="1" ht="30" customHeight="1">
      <c r="P1589" s="6"/>
    </row>
    <row r="1590" spans="16:16" s="2" customFormat="1" ht="30" customHeight="1">
      <c r="P1590" s="6"/>
    </row>
    <row r="1591" spans="16:16" s="2" customFormat="1" ht="30" customHeight="1">
      <c r="P1591" s="6"/>
    </row>
    <row r="1592" spans="16:16" s="2" customFormat="1" ht="30" customHeight="1">
      <c r="P1592" s="6"/>
    </row>
    <row r="1593" spans="16:16" s="2" customFormat="1" ht="30" customHeight="1">
      <c r="P1593" s="6"/>
    </row>
    <row r="1594" spans="16:16" s="2" customFormat="1" ht="30" customHeight="1">
      <c r="P1594" s="6"/>
    </row>
    <row r="1595" spans="16:16" s="2" customFormat="1" ht="30" customHeight="1">
      <c r="P1595" s="6"/>
    </row>
    <row r="1596" spans="16:16" s="2" customFormat="1" ht="30" customHeight="1">
      <c r="P1596" s="6"/>
    </row>
    <row r="1597" spans="16:16" s="2" customFormat="1" ht="30" customHeight="1">
      <c r="P1597" s="6"/>
    </row>
    <row r="1598" spans="16:16" s="2" customFormat="1" ht="30" customHeight="1">
      <c r="P1598" s="6"/>
    </row>
    <row r="1599" spans="16:16" s="2" customFormat="1" ht="30" customHeight="1">
      <c r="P1599" s="6"/>
    </row>
    <row r="1600" spans="16:16" s="2" customFormat="1" ht="30" customHeight="1">
      <c r="P1600" s="6"/>
    </row>
    <row r="1601" spans="16:16" s="2" customFormat="1" ht="30" customHeight="1">
      <c r="P1601" s="6"/>
    </row>
    <row r="1602" spans="16:16" s="2" customFormat="1" ht="30" customHeight="1">
      <c r="P1602" s="6"/>
    </row>
    <row r="1603" spans="16:16" s="2" customFormat="1" ht="30" customHeight="1">
      <c r="P1603" s="6"/>
    </row>
    <row r="1604" spans="16:16" s="2" customFormat="1" ht="30" customHeight="1">
      <c r="P1604" s="6"/>
    </row>
    <row r="1605" spans="16:16" s="2" customFormat="1" ht="30" customHeight="1">
      <c r="P1605" s="6"/>
    </row>
    <row r="1606" spans="16:16" s="2" customFormat="1" ht="30" customHeight="1">
      <c r="P1606" s="6"/>
    </row>
    <row r="1607" spans="16:16" s="2" customFormat="1" ht="30" customHeight="1">
      <c r="P1607" s="6"/>
    </row>
    <row r="1608" spans="16:16" s="2" customFormat="1" ht="30" customHeight="1">
      <c r="P1608" s="6"/>
    </row>
    <row r="1609" spans="16:16" s="2" customFormat="1" ht="30" customHeight="1">
      <c r="P1609" s="6"/>
    </row>
    <row r="1610" spans="16:16" s="2" customFormat="1" ht="30" customHeight="1">
      <c r="P1610" s="6"/>
    </row>
    <row r="1611" spans="16:16" s="2" customFormat="1" ht="30" customHeight="1">
      <c r="P1611" s="6"/>
    </row>
    <row r="1612" spans="16:16" s="2" customFormat="1" ht="30" customHeight="1">
      <c r="P1612" s="6"/>
    </row>
    <row r="1613" spans="16:16" s="2" customFormat="1" ht="30" customHeight="1">
      <c r="P1613" s="6"/>
    </row>
    <row r="1614" spans="16:16" s="2" customFormat="1" ht="30" customHeight="1">
      <c r="P1614" s="6"/>
    </row>
    <row r="1615" spans="16:16" s="2" customFormat="1" ht="30" customHeight="1">
      <c r="P1615" s="6"/>
    </row>
    <row r="1616" spans="16:16" s="2" customFormat="1" ht="30" customHeight="1">
      <c r="P1616" s="6"/>
    </row>
    <row r="1617" spans="16:16" s="2" customFormat="1" ht="30" customHeight="1">
      <c r="P1617" s="6"/>
    </row>
    <row r="1618" spans="16:16" s="2" customFormat="1" ht="30" customHeight="1">
      <c r="P1618" s="6"/>
    </row>
    <row r="1619" spans="16:16" s="2" customFormat="1" ht="30" customHeight="1">
      <c r="P1619" s="6"/>
    </row>
    <row r="1620" spans="16:16" s="2" customFormat="1" ht="30" customHeight="1">
      <c r="P1620" s="6"/>
    </row>
    <row r="1621" spans="16:16" s="2" customFormat="1" ht="30" customHeight="1">
      <c r="P1621" s="6"/>
    </row>
    <row r="1622" spans="16:16" s="2" customFormat="1" ht="30" customHeight="1">
      <c r="P1622" s="6"/>
    </row>
    <row r="1623" spans="16:16" s="2" customFormat="1" ht="30" customHeight="1">
      <c r="P1623" s="6"/>
    </row>
    <row r="1624" spans="16:16" s="2" customFormat="1" ht="30" customHeight="1">
      <c r="P1624" s="6"/>
    </row>
    <row r="1625" spans="16:16" s="2" customFormat="1" ht="30" customHeight="1">
      <c r="P1625" s="6"/>
    </row>
    <row r="1626" spans="16:16" s="2" customFormat="1" ht="30" customHeight="1">
      <c r="P1626" s="6"/>
    </row>
    <row r="1627" spans="16:16" s="2" customFormat="1" ht="30" customHeight="1">
      <c r="P1627" s="6"/>
    </row>
    <row r="1628" spans="16:16" s="2" customFormat="1" ht="30" customHeight="1">
      <c r="P1628" s="6"/>
    </row>
    <row r="1629" spans="16:16" s="2" customFormat="1" ht="30" customHeight="1">
      <c r="P1629" s="6"/>
    </row>
    <row r="1630" spans="16:16" s="2" customFormat="1" ht="30" customHeight="1">
      <c r="P1630" s="6"/>
    </row>
    <row r="1631" spans="16:16" s="2" customFormat="1" ht="30" customHeight="1">
      <c r="P1631" s="6"/>
    </row>
    <row r="1632" spans="16:16" s="2" customFormat="1" ht="30" customHeight="1">
      <c r="P1632" s="6"/>
    </row>
    <row r="1633" spans="16:16" s="2" customFormat="1" ht="30" customHeight="1">
      <c r="P1633" s="6"/>
    </row>
    <row r="1634" spans="16:16" s="2" customFormat="1" ht="30" customHeight="1">
      <c r="P1634" s="6"/>
    </row>
    <row r="1635" spans="16:16" s="2" customFormat="1" ht="30" customHeight="1">
      <c r="P1635" s="6"/>
    </row>
    <row r="1636" spans="16:16" s="2" customFormat="1" ht="30" customHeight="1">
      <c r="P1636" s="6"/>
    </row>
    <row r="1637" spans="16:16" s="2" customFormat="1" ht="30" customHeight="1">
      <c r="P1637" s="6"/>
    </row>
    <row r="1638" spans="16:16" s="2" customFormat="1" ht="30" customHeight="1">
      <c r="P1638" s="6"/>
    </row>
    <row r="1639" spans="16:16" s="2" customFormat="1" ht="30" customHeight="1">
      <c r="P1639" s="6"/>
    </row>
    <row r="1640" spans="16:16" s="2" customFormat="1" ht="30" customHeight="1">
      <c r="P1640" s="6"/>
    </row>
    <row r="1641" spans="16:16" s="2" customFormat="1" ht="30" customHeight="1">
      <c r="P1641" s="6"/>
    </row>
    <row r="1642" spans="16:16" s="2" customFormat="1" ht="30" customHeight="1">
      <c r="P1642" s="6"/>
    </row>
    <row r="1643" spans="16:16" s="2" customFormat="1" ht="30" customHeight="1">
      <c r="P1643" s="6"/>
    </row>
    <row r="1644" spans="16:16" s="2" customFormat="1" ht="30" customHeight="1">
      <c r="P1644" s="6"/>
    </row>
    <row r="1645" spans="16:16" s="2" customFormat="1" ht="30" customHeight="1">
      <c r="P1645" s="6"/>
    </row>
    <row r="1646" spans="16:16" s="2" customFormat="1" ht="30" customHeight="1">
      <c r="P1646" s="6"/>
    </row>
    <row r="1647" spans="16:16" s="2" customFormat="1" ht="30" customHeight="1">
      <c r="P1647" s="6"/>
    </row>
    <row r="1648" spans="16:16" s="2" customFormat="1" ht="30" customHeight="1">
      <c r="P1648" s="6"/>
    </row>
    <row r="1649" spans="16:16" s="2" customFormat="1" ht="30" customHeight="1">
      <c r="P1649" s="6"/>
    </row>
    <row r="1650" spans="16:16" s="2" customFormat="1" ht="30" customHeight="1">
      <c r="P1650" s="6"/>
    </row>
    <row r="1651" spans="16:16" s="2" customFormat="1" ht="30" customHeight="1">
      <c r="P1651" s="6"/>
    </row>
    <row r="1652" spans="16:16" s="2" customFormat="1" ht="30" customHeight="1">
      <c r="P1652" s="6"/>
    </row>
    <row r="1653" spans="16:16" s="2" customFormat="1" ht="30" customHeight="1">
      <c r="P1653" s="6"/>
    </row>
    <row r="1654" spans="16:16" s="2" customFormat="1" ht="30" customHeight="1">
      <c r="P1654" s="6"/>
    </row>
    <row r="1655" spans="16:16" s="2" customFormat="1" ht="30" customHeight="1">
      <c r="P1655" s="6"/>
    </row>
    <row r="1656" spans="16:16" s="2" customFormat="1" ht="30" customHeight="1">
      <c r="P1656" s="6"/>
    </row>
    <row r="1657" spans="16:16" s="2" customFormat="1" ht="30" customHeight="1">
      <c r="P1657" s="6"/>
    </row>
    <row r="1658" spans="16:16" s="2" customFormat="1" ht="30" customHeight="1">
      <c r="P1658" s="6"/>
    </row>
    <row r="1659" spans="16:16" s="2" customFormat="1" ht="30" customHeight="1">
      <c r="P1659" s="6"/>
    </row>
    <row r="1660" spans="16:16" s="2" customFormat="1" ht="30" customHeight="1">
      <c r="P1660" s="6"/>
    </row>
    <row r="1661" spans="16:16" s="2" customFormat="1" ht="30" customHeight="1">
      <c r="P1661" s="6"/>
    </row>
    <row r="1662" spans="16:16" s="2" customFormat="1" ht="30" customHeight="1">
      <c r="P1662" s="6"/>
    </row>
    <row r="1663" spans="16:16" s="2" customFormat="1" ht="30" customHeight="1">
      <c r="P1663" s="6"/>
    </row>
    <row r="1664" spans="16:16" s="2" customFormat="1" ht="30" customHeight="1">
      <c r="P1664" s="6"/>
    </row>
    <row r="1665" spans="16:16" s="2" customFormat="1" ht="30" customHeight="1">
      <c r="P1665" s="6"/>
    </row>
    <row r="1666" spans="16:16" s="2" customFormat="1" ht="30" customHeight="1">
      <c r="P1666" s="6"/>
    </row>
    <row r="1667" spans="16:16" s="2" customFormat="1" ht="30" customHeight="1">
      <c r="P1667" s="6"/>
    </row>
    <row r="1668" spans="16:16" s="2" customFormat="1" ht="30" customHeight="1">
      <c r="P1668" s="6"/>
    </row>
    <row r="1669" spans="16:16" s="2" customFormat="1" ht="30" customHeight="1">
      <c r="P1669" s="6"/>
    </row>
    <row r="1670" spans="16:16" s="2" customFormat="1" ht="30" customHeight="1">
      <c r="P1670" s="6"/>
    </row>
    <row r="1671" spans="16:16" s="2" customFormat="1" ht="30" customHeight="1">
      <c r="P1671" s="6"/>
    </row>
    <row r="1672" spans="16:16" s="2" customFormat="1" ht="30" customHeight="1">
      <c r="P1672" s="6"/>
    </row>
    <row r="1673" spans="16:16" s="2" customFormat="1" ht="30" customHeight="1">
      <c r="P1673" s="6"/>
    </row>
    <row r="1674" spans="16:16" s="2" customFormat="1" ht="30" customHeight="1">
      <c r="P1674" s="6"/>
    </row>
    <row r="1675" spans="16:16" s="2" customFormat="1" ht="30" customHeight="1">
      <c r="P1675" s="6"/>
    </row>
    <row r="1676" spans="16:16" s="2" customFormat="1" ht="30" customHeight="1">
      <c r="P1676" s="6"/>
    </row>
    <row r="1677" spans="16:16" s="2" customFormat="1" ht="30" customHeight="1">
      <c r="P1677" s="6"/>
    </row>
    <row r="1678" spans="16:16" s="2" customFormat="1" ht="30" customHeight="1">
      <c r="P1678" s="6"/>
    </row>
    <row r="1679" spans="16:16" s="2" customFormat="1" ht="30" customHeight="1">
      <c r="P1679" s="6"/>
    </row>
    <row r="1680" spans="16:16" s="2" customFormat="1" ht="30" customHeight="1">
      <c r="P1680" s="6"/>
    </row>
    <row r="1681" spans="16:16" s="2" customFormat="1" ht="30" customHeight="1">
      <c r="P1681" s="6"/>
    </row>
    <row r="1682" spans="16:16" s="2" customFormat="1" ht="30" customHeight="1">
      <c r="P1682" s="6"/>
    </row>
    <row r="1683" spans="16:16" s="2" customFormat="1" ht="30" customHeight="1">
      <c r="P1683" s="6"/>
    </row>
    <row r="1684" spans="16:16" s="2" customFormat="1" ht="30" customHeight="1">
      <c r="P1684" s="6"/>
    </row>
    <row r="1685" spans="16:16" s="2" customFormat="1" ht="30" customHeight="1">
      <c r="P1685" s="6"/>
    </row>
    <row r="1686" spans="16:16" s="2" customFormat="1" ht="30" customHeight="1">
      <c r="P1686" s="6"/>
    </row>
    <row r="1687" spans="16:16" s="2" customFormat="1" ht="30" customHeight="1">
      <c r="P1687" s="6"/>
    </row>
    <row r="1688" spans="16:16" s="2" customFormat="1" ht="30" customHeight="1">
      <c r="P1688" s="6"/>
    </row>
    <row r="1689" spans="16:16" s="2" customFormat="1" ht="30" customHeight="1">
      <c r="P1689" s="6"/>
    </row>
    <row r="1690" spans="16:16" s="2" customFormat="1" ht="30" customHeight="1">
      <c r="P1690" s="6"/>
    </row>
    <row r="1691" spans="16:16" s="2" customFormat="1" ht="30" customHeight="1">
      <c r="P1691" s="6"/>
    </row>
    <row r="1692" spans="16:16" s="2" customFormat="1" ht="30" customHeight="1">
      <c r="P1692" s="6"/>
    </row>
    <row r="1693" spans="16:16" s="2" customFormat="1" ht="30" customHeight="1">
      <c r="P1693" s="6"/>
    </row>
    <row r="1694" spans="16:16" s="2" customFormat="1" ht="30" customHeight="1">
      <c r="P1694" s="6"/>
    </row>
    <row r="1695" spans="16:16" s="2" customFormat="1" ht="30" customHeight="1">
      <c r="P1695" s="6"/>
    </row>
    <row r="1696" spans="16:16" s="2" customFormat="1" ht="30" customHeight="1">
      <c r="P1696" s="6"/>
    </row>
    <row r="1697" spans="16:16" s="2" customFormat="1" ht="30" customHeight="1">
      <c r="P1697" s="6"/>
    </row>
    <row r="1698" spans="16:16" s="2" customFormat="1" ht="30" customHeight="1">
      <c r="P1698" s="6"/>
    </row>
    <row r="1699" spans="16:16" s="2" customFormat="1" ht="30" customHeight="1">
      <c r="P1699" s="6"/>
    </row>
    <row r="1700" spans="16:16" s="2" customFormat="1" ht="30" customHeight="1">
      <c r="P1700" s="6"/>
    </row>
    <row r="1701" spans="16:16" s="2" customFormat="1" ht="30" customHeight="1">
      <c r="P1701" s="6"/>
    </row>
    <row r="1702" spans="16:16" s="2" customFormat="1" ht="30" customHeight="1">
      <c r="P1702" s="6"/>
    </row>
    <row r="1703" spans="16:16" s="2" customFormat="1" ht="30" customHeight="1">
      <c r="P1703" s="6"/>
    </row>
    <row r="1704" spans="16:16" s="2" customFormat="1" ht="30" customHeight="1">
      <c r="P1704" s="6"/>
    </row>
    <row r="1705" spans="16:16" s="2" customFormat="1" ht="30" customHeight="1">
      <c r="P1705" s="6"/>
    </row>
    <row r="1706" spans="16:16" s="2" customFormat="1" ht="30" customHeight="1">
      <c r="P1706" s="6"/>
    </row>
    <row r="1707" spans="16:16" s="2" customFormat="1" ht="30" customHeight="1">
      <c r="P1707" s="6"/>
    </row>
    <row r="1708" spans="16:16" s="2" customFormat="1" ht="30" customHeight="1">
      <c r="P1708" s="6"/>
    </row>
    <row r="1709" spans="16:16" s="2" customFormat="1" ht="30" customHeight="1">
      <c r="P1709" s="6"/>
    </row>
    <row r="1710" spans="16:16" s="2" customFormat="1" ht="30" customHeight="1">
      <c r="P1710" s="6"/>
    </row>
    <row r="1711" spans="16:16" s="2" customFormat="1" ht="30" customHeight="1">
      <c r="P1711" s="6"/>
    </row>
    <row r="1712" spans="16:16" s="2" customFormat="1" ht="30" customHeight="1">
      <c r="P1712" s="6"/>
    </row>
    <row r="1713" spans="16:16" s="2" customFormat="1" ht="30" customHeight="1">
      <c r="P1713" s="6"/>
    </row>
    <row r="1714" spans="16:16" s="2" customFormat="1" ht="30" customHeight="1">
      <c r="P1714" s="6"/>
    </row>
    <row r="1715" spans="16:16" s="2" customFormat="1" ht="30" customHeight="1">
      <c r="P1715" s="6"/>
    </row>
    <row r="1716" spans="16:16" s="2" customFormat="1" ht="30" customHeight="1">
      <c r="P1716" s="6"/>
    </row>
    <row r="1717" spans="16:16" s="2" customFormat="1" ht="30" customHeight="1">
      <c r="P1717" s="6"/>
    </row>
    <row r="1718" spans="16:16" s="2" customFormat="1" ht="30" customHeight="1">
      <c r="P1718" s="6"/>
    </row>
    <row r="1719" spans="16:16" s="2" customFormat="1" ht="30" customHeight="1">
      <c r="P1719" s="6"/>
    </row>
    <row r="1720" spans="16:16" s="2" customFormat="1" ht="30" customHeight="1">
      <c r="P1720" s="6"/>
    </row>
    <row r="1721" spans="16:16" s="2" customFormat="1" ht="30" customHeight="1">
      <c r="P1721" s="6"/>
    </row>
    <row r="1722" spans="16:16" s="2" customFormat="1" ht="30" customHeight="1">
      <c r="P1722" s="6"/>
    </row>
    <row r="1723" spans="16:16" s="2" customFormat="1" ht="30" customHeight="1">
      <c r="P1723" s="6"/>
    </row>
    <row r="1724" spans="16:16" s="2" customFormat="1" ht="30" customHeight="1">
      <c r="P1724" s="6"/>
    </row>
    <row r="1725" spans="16:16" s="2" customFormat="1" ht="30" customHeight="1">
      <c r="P1725" s="6"/>
    </row>
    <row r="1726" spans="16:16" s="2" customFormat="1" ht="30" customHeight="1">
      <c r="P1726" s="6"/>
    </row>
    <row r="1727" spans="16:16" s="2" customFormat="1" ht="30" customHeight="1">
      <c r="P1727" s="6"/>
    </row>
    <row r="1728" spans="16:16" s="2" customFormat="1" ht="30" customHeight="1">
      <c r="P1728" s="6"/>
    </row>
    <row r="1729" spans="16:16" s="2" customFormat="1" ht="30" customHeight="1">
      <c r="P1729" s="6"/>
    </row>
    <row r="1730" spans="16:16" s="2" customFormat="1" ht="30" customHeight="1">
      <c r="P1730" s="6"/>
    </row>
    <row r="1731" spans="16:16" s="2" customFormat="1" ht="30" customHeight="1">
      <c r="P1731" s="6"/>
    </row>
    <row r="1732" spans="16:16" s="2" customFormat="1" ht="30" customHeight="1">
      <c r="P1732" s="6"/>
    </row>
    <row r="1733" spans="16:16" s="2" customFormat="1" ht="30" customHeight="1">
      <c r="P1733" s="6"/>
    </row>
    <row r="1734" spans="16:16" s="2" customFormat="1" ht="30" customHeight="1">
      <c r="P1734" s="6"/>
    </row>
    <row r="1735" spans="16:16" s="2" customFormat="1" ht="30" customHeight="1">
      <c r="P1735" s="6"/>
    </row>
    <row r="1736" spans="16:16" s="2" customFormat="1" ht="30" customHeight="1">
      <c r="P1736" s="6"/>
    </row>
    <row r="1737" spans="16:16" s="2" customFormat="1" ht="30" customHeight="1">
      <c r="P1737" s="6"/>
    </row>
    <row r="1738" spans="16:16" s="2" customFormat="1" ht="30" customHeight="1">
      <c r="P1738" s="6"/>
    </row>
    <row r="1739" spans="16:16" s="2" customFormat="1" ht="30" customHeight="1">
      <c r="P1739" s="6"/>
    </row>
    <row r="1740" spans="16:16" s="2" customFormat="1" ht="30" customHeight="1">
      <c r="P1740" s="6"/>
    </row>
    <row r="1741" spans="16:16" s="2" customFormat="1" ht="30" customHeight="1">
      <c r="P1741" s="6"/>
    </row>
    <row r="1742" spans="16:16" s="2" customFormat="1" ht="30" customHeight="1">
      <c r="P1742" s="6"/>
    </row>
    <row r="1743" spans="16:16" s="2" customFormat="1" ht="30" customHeight="1">
      <c r="P1743" s="6"/>
    </row>
    <row r="1744" spans="16:16" s="2" customFormat="1" ht="30" customHeight="1">
      <c r="P1744" s="6"/>
    </row>
    <row r="1745" spans="16:16" s="2" customFormat="1" ht="30" customHeight="1">
      <c r="P1745" s="6"/>
    </row>
    <row r="1746" spans="16:16" s="2" customFormat="1" ht="30" customHeight="1">
      <c r="P1746" s="6"/>
    </row>
    <row r="1747" spans="16:16" s="2" customFormat="1" ht="30" customHeight="1">
      <c r="P1747" s="6"/>
    </row>
    <row r="1748" spans="16:16" s="2" customFormat="1" ht="30" customHeight="1">
      <c r="P1748" s="6"/>
    </row>
    <row r="1749" spans="16:16" s="2" customFormat="1" ht="30" customHeight="1">
      <c r="P1749" s="6"/>
    </row>
    <row r="1750" spans="16:16" s="2" customFormat="1" ht="30" customHeight="1">
      <c r="P1750" s="6"/>
    </row>
    <row r="1751" spans="16:16" s="2" customFormat="1" ht="30" customHeight="1">
      <c r="P1751" s="6"/>
    </row>
    <row r="1752" spans="16:16" s="2" customFormat="1" ht="30" customHeight="1">
      <c r="P1752" s="6"/>
    </row>
    <row r="1753" spans="16:16" s="2" customFormat="1" ht="30" customHeight="1">
      <c r="P1753" s="6"/>
    </row>
    <row r="1754" spans="16:16" s="2" customFormat="1" ht="30" customHeight="1">
      <c r="P1754" s="6"/>
    </row>
    <row r="1755" spans="16:16" s="2" customFormat="1" ht="30" customHeight="1">
      <c r="P1755" s="6"/>
    </row>
    <row r="1756" spans="16:16" s="2" customFormat="1" ht="30" customHeight="1">
      <c r="P1756" s="6"/>
    </row>
    <row r="1757" spans="16:16" s="2" customFormat="1" ht="30" customHeight="1">
      <c r="P1757" s="6"/>
    </row>
    <row r="1758" spans="16:16" s="2" customFormat="1" ht="30" customHeight="1">
      <c r="P1758" s="6"/>
    </row>
    <row r="1759" spans="16:16" s="2" customFormat="1" ht="30" customHeight="1">
      <c r="P1759" s="6"/>
    </row>
    <row r="1760" spans="16:16" s="2" customFormat="1" ht="30" customHeight="1">
      <c r="P1760" s="6"/>
    </row>
    <row r="1761" spans="16:16" s="2" customFormat="1" ht="30" customHeight="1">
      <c r="P1761" s="6"/>
    </row>
    <row r="1762" spans="16:16" s="2" customFormat="1" ht="30" customHeight="1">
      <c r="P1762" s="6"/>
    </row>
    <row r="1763" spans="16:16" s="2" customFormat="1" ht="30" customHeight="1">
      <c r="P1763" s="6"/>
    </row>
    <row r="1764" spans="16:16" s="2" customFormat="1" ht="30" customHeight="1">
      <c r="P1764" s="6"/>
    </row>
    <row r="1765" spans="16:16" s="2" customFormat="1" ht="30" customHeight="1">
      <c r="P1765" s="6"/>
    </row>
    <row r="1766" spans="16:16" s="2" customFormat="1" ht="30" customHeight="1">
      <c r="P1766" s="6"/>
    </row>
    <row r="1767" spans="16:16" s="2" customFormat="1" ht="30" customHeight="1">
      <c r="P1767" s="6"/>
    </row>
    <row r="1768" spans="16:16" s="2" customFormat="1" ht="30" customHeight="1">
      <c r="P1768" s="6"/>
    </row>
    <row r="1769" spans="16:16" s="2" customFormat="1" ht="30" customHeight="1">
      <c r="P1769" s="6"/>
    </row>
    <row r="1770" spans="16:16" s="2" customFormat="1" ht="30" customHeight="1">
      <c r="P1770" s="6"/>
    </row>
    <row r="1771" spans="16:16" s="2" customFormat="1" ht="30" customHeight="1">
      <c r="P1771" s="6"/>
    </row>
    <row r="1772" spans="16:16" s="2" customFormat="1" ht="30" customHeight="1">
      <c r="P1772" s="6"/>
    </row>
    <row r="1773" spans="16:16" s="2" customFormat="1" ht="30" customHeight="1">
      <c r="P1773" s="6"/>
    </row>
    <row r="1774" spans="16:16" s="2" customFormat="1" ht="30" customHeight="1">
      <c r="P1774" s="6"/>
    </row>
    <row r="1775" spans="16:16" s="2" customFormat="1" ht="30" customHeight="1">
      <c r="P1775" s="6"/>
    </row>
    <row r="1776" spans="16:16" s="2" customFormat="1" ht="30" customHeight="1">
      <c r="P1776" s="6"/>
    </row>
    <row r="1777" spans="16:16" s="2" customFormat="1" ht="30" customHeight="1">
      <c r="P1777" s="6"/>
    </row>
    <row r="1778" spans="16:16" s="2" customFormat="1" ht="30" customHeight="1">
      <c r="P1778" s="6"/>
    </row>
    <row r="1779" spans="16:16" s="2" customFormat="1" ht="30" customHeight="1">
      <c r="P1779" s="6"/>
    </row>
    <row r="1780" spans="16:16" s="2" customFormat="1" ht="30" customHeight="1">
      <c r="P1780" s="6"/>
    </row>
    <row r="1781" spans="16:16" s="2" customFormat="1" ht="30" customHeight="1">
      <c r="P1781" s="6"/>
    </row>
    <row r="1782" spans="16:16" s="2" customFormat="1" ht="30" customHeight="1">
      <c r="P1782" s="6"/>
    </row>
    <row r="1783" spans="16:16" s="2" customFormat="1" ht="30" customHeight="1">
      <c r="P1783" s="6"/>
    </row>
    <row r="1784" spans="16:16" s="2" customFormat="1" ht="30" customHeight="1">
      <c r="P1784" s="6"/>
    </row>
    <row r="1785" spans="16:16" s="2" customFormat="1" ht="30" customHeight="1">
      <c r="P1785" s="6"/>
    </row>
    <row r="1786" spans="16:16" s="2" customFormat="1" ht="30" customHeight="1">
      <c r="P1786" s="6"/>
    </row>
    <row r="1787" spans="16:16" s="2" customFormat="1" ht="30" customHeight="1">
      <c r="P1787" s="6"/>
    </row>
    <row r="1788" spans="16:16" s="2" customFormat="1" ht="30" customHeight="1">
      <c r="P1788" s="6"/>
    </row>
    <row r="1789" spans="16:16" s="2" customFormat="1" ht="30" customHeight="1">
      <c r="P1789" s="6"/>
    </row>
    <row r="1790" spans="16:16" s="2" customFormat="1" ht="30" customHeight="1">
      <c r="P1790" s="6"/>
    </row>
    <row r="1791" spans="16:16" s="2" customFormat="1" ht="30" customHeight="1">
      <c r="P1791" s="6"/>
    </row>
    <row r="1792" spans="16:16" s="2" customFormat="1" ht="30" customHeight="1">
      <c r="P1792" s="6"/>
    </row>
    <row r="1793" spans="16:16" s="2" customFormat="1" ht="30" customHeight="1">
      <c r="P1793" s="6"/>
    </row>
    <row r="1794" spans="16:16" s="2" customFormat="1" ht="30" customHeight="1">
      <c r="P1794" s="6"/>
    </row>
    <row r="1795" spans="16:16" s="2" customFormat="1" ht="30" customHeight="1">
      <c r="P1795" s="6"/>
    </row>
    <row r="1796" spans="16:16" s="2" customFormat="1" ht="30" customHeight="1">
      <c r="P1796" s="6"/>
    </row>
    <row r="1797" spans="16:16" s="2" customFormat="1" ht="30" customHeight="1">
      <c r="P1797" s="6"/>
    </row>
    <row r="1798" spans="16:16" s="2" customFormat="1" ht="30" customHeight="1">
      <c r="P1798" s="6"/>
    </row>
    <row r="1799" spans="16:16" s="2" customFormat="1" ht="30" customHeight="1">
      <c r="P1799" s="6"/>
    </row>
    <row r="1800" spans="16:16" s="2" customFormat="1" ht="30" customHeight="1">
      <c r="P1800" s="6"/>
    </row>
    <row r="1801" spans="16:16" s="2" customFormat="1" ht="30" customHeight="1">
      <c r="P1801" s="6"/>
    </row>
    <row r="1802" spans="16:16" s="2" customFormat="1" ht="30" customHeight="1">
      <c r="P1802" s="6"/>
    </row>
    <row r="1803" spans="16:16" s="2" customFormat="1" ht="30" customHeight="1">
      <c r="P1803" s="6"/>
    </row>
    <row r="1804" spans="16:16" s="2" customFormat="1" ht="30" customHeight="1">
      <c r="P1804" s="6"/>
    </row>
    <row r="1805" spans="16:16" s="2" customFormat="1" ht="30" customHeight="1">
      <c r="P1805" s="6"/>
    </row>
    <row r="1806" spans="16:16" s="2" customFormat="1" ht="30" customHeight="1">
      <c r="P1806" s="6"/>
    </row>
    <row r="1807" spans="16:16" s="2" customFormat="1" ht="30" customHeight="1">
      <c r="P1807" s="6"/>
    </row>
    <row r="1808" spans="16:16" s="2" customFormat="1" ht="30" customHeight="1">
      <c r="P1808" s="6"/>
    </row>
    <row r="1809" spans="16:16" s="2" customFormat="1" ht="30" customHeight="1">
      <c r="P1809" s="6"/>
    </row>
    <row r="1810" spans="16:16" s="2" customFormat="1" ht="30" customHeight="1">
      <c r="P1810" s="6"/>
    </row>
    <row r="1811" spans="16:16" s="2" customFormat="1" ht="30" customHeight="1">
      <c r="P1811" s="6"/>
    </row>
    <row r="1812" spans="16:16" s="2" customFormat="1" ht="30" customHeight="1">
      <c r="P1812" s="6"/>
    </row>
    <row r="1813" spans="16:16" s="2" customFormat="1" ht="30" customHeight="1">
      <c r="P1813" s="6"/>
    </row>
    <row r="1814" spans="16:16" s="2" customFormat="1" ht="30" customHeight="1">
      <c r="P1814" s="6"/>
    </row>
    <row r="1815" spans="16:16" s="2" customFormat="1" ht="30" customHeight="1">
      <c r="P1815" s="6"/>
    </row>
    <row r="1816" spans="16:16" s="2" customFormat="1" ht="30" customHeight="1">
      <c r="P1816" s="6"/>
    </row>
    <row r="1817" spans="16:16" s="2" customFormat="1" ht="30" customHeight="1">
      <c r="P1817" s="6"/>
    </row>
    <row r="1818" spans="16:16" s="2" customFormat="1" ht="30" customHeight="1">
      <c r="P1818" s="6"/>
    </row>
    <row r="1819" spans="16:16" s="2" customFormat="1" ht="30" customHeight="1">
      <c r="P1819" s="6"/>
    </row>
    <row r="1820" spans="16:16" s="2" customFormat="1" ht="30" customHeight="1">
      <c r="P1820" s="6"/>
    </row>
    <row r="1821" spans="16:16" s="2" customFormat="1" ht="30" customHeight="1">
      <c r="P1821" s="6"/>
    </row>
    <row r="1822" spans="16:16" s="2" customFormat="1" ht="30" customHeight="1">
      <c r="P1822" s="6"/>
    </row>
    <row r="1823" spans="16:16" s="2" customFormat="1" ht="30" customHeight="1">
      <c r="P1823" s="6"/>
    </row>
    <row r="1824" spans="16:16" s="2" customFormat="1" ht="30" customHeight="1">
      <c r="P1824" s="6"/>
    </row>
    <row r="1825" spans="16:16" s="2" customFormat="1" ht="30" customHeight="1">
      <c r="P1825" s="6"/>
    </row>
    <row r="1826" spans="16:16" s="2" customFormat="1" ht="30" customHeight="1">
      <c r="P1826" s="6"/>
    </row>
    <row r="1827" spans="16:16" s="2" customFormat="1" ht="30" customHeight="1">
      <c r="P1827" s="6"/>
    </row>
    <row r="1828" spans="16:16" s="2" customFormat="1" ht="30" customHeight="1">
      <c r="P1828" s="6"/>
    </row>
    <row r="1829" spans="16:16" s="2" customFormat="1" ht="30" customHeight="1">
      <c r="P1829" s="6"/>
    </row>
    <row r="1830" spans="16:16" s="2" customFormat="1" ht="30" customHeight="1">
      <c r="P1830" s="6"/>
    </row>
    <row r="1831" spans="16:16" s="2" customFormat="1" ht="30" customHeight="1">
      <c r="P1831" s="6"/>
    </row>
    <row r="1832" spans="16:16" s="2" customFormat="1" ht="30" customHeight="1">
      <c r="P1832" s="6"/>
    </row>
    <row r="1833" spans="16:16" s="2" customFormat="1" ht="30" customHeight="1">
      <c r="P1833" s="6"/>
    </row>
    <row r="1834" spans="16:16" s="2" customFormat="1" ht="30" customHeight="1">
      <c r="P1834" s="6"/>
    </row>
    <row r="1835" spans="16:16" s="2" customFormat="1" ht="30" customHeight="1">
      <c r="P1835" s="6"/>
    </row>
    <row r="1836" spans="16:16" s="2" customFormat="1" ht="30" customHeight="1">
      <c r="P1836" s="6"/>
    </row>
    <row r="1837" spans="16:16" s="2" customFormat="1" ht="30" customHeight="1">
      <c r="P1837" s="6"/>
    </row>
    <row r="1838" spans="16:16" s="2" customFormat="1" ht="30" customHeight="1">
      <c r="P1838" s="6"/>
    </row>
    <row r="1839" spans="16:16" s="2" customFormat="1" ht="30" customHeight="1">
      <c r="P1839" s="6"/>
    </row>
    <row r="1840" spans="16:16" s="2" customFormat="1" ht="30" customHeight="1">
      <c r="P1840" s="6"/>
    </row>
    <row r="1841" spans="16:16" s="2" customFormat="1" ht="30" customHeight="1">
      <c r="P1841" s="6"/>
    </row>
    <row r="1842" spans="16:16" s="2" customFormat="1" ht="30" customHeight="1">
      <c r="P1842" s="6"/>
    </row>
    <row r="1843" spans="16:16" s="2" customFormat="1" ht="30" customHeight="1">
      <c r="P1843" s="6"/>
    </row>
    <row r="1844" spans="16:16" s="2" customFormat="1" ht="30" customHeight="1">
      <c r="P1844" s="6"/>
    </row>
    <row r="1845" spans="16:16" s="2" customFormat="1" ht="30" customHeight="1">
      <c r="P1845" s="6"/>
    </row>
    <row r="1846" spans="16:16" s="2" customFormat="1" ht="30" customHeight="1">
      <c r="P1846" s="6"/>
    </row>
    <row r="1847" spans="16:16" s="2" customFormat="1" ht="30" customHeight="1">
      <c r="P1847" s="6"/>
    </row>
    <row r="1848" spans="16:16" s="2" customFormat="1" ht="30" customHeight="1">
      <c r="P1848" s="6"/>
    </row>
    <row r="1849" spans="16:16" s="2" customFormat="1" ht="30" customHeight="1">
      <c r="P1849" s="6"/>
    </row>
    <row r="1850" spans="16:16" s="2" customFormat="1" ht="30" customHeight="1">
      <c r="P1850" s="6"/>
    </row>
    <row r="1851" spans="16:16" s="2" customFormat="1" ht="30" customHeight="1">
      <c r="P1851" s="6"/>
    </row>
    <row r="1852" spans="16:16" s="2" customFormat="1" ht="30" customHeight="1">
      <c r="P1852" s="6"/>
    </row>
    <row r="1853" spans="16:16" s="2" customFormat="1" ht="30" customHeight="1">
      <c r="P1853" s="6"/>
    </row>
    <row r="1854" spans="16:16" s="2" customFormat="1" ht="30" customHeight="1">
      <c r="P1854" s="6"/>
    </row>
    <row r="1855" spans="16:16" s="2" customFormat="1" ht="30" customHeight="1">
      <c r="P1855" s="6"/>
    </row>
    <row r="1856" spans="16:16" s="2" customFormat="1" ht="30" customHeight="1">
      <c r="P1856" s="6"/>
    </row>
    <row r="1857" spans="16:16" s="2" customFormat="1" ht="30" customHeight="1">
      <c r="P1857" s="6"/>
    </row>
    <row r="1858" spans="16:16" s="2" customFormat="1" ht="30" customHeight="1">
      <c r="P1858" s="6"/>
    </row>
    <row r="1859" spans="16:16" s="2" customFormat="1" ht="30" customHeight="1">
      <c r="P1859" s="6"/>
    </row>
    <row r="1860" spans="16:16" s="2" customFormat="1" ht="30" customHeight="1">
      <c r="P1860" s="6"/>
    </row>
    <row r="1861" spans="16:16" s="2" customFormat="1" ht="30" customHeight="1">
      <c r="P1861" s="6"/>
    </row>
    <row r="1862" spans="16:16" s="2" customFormat="1" ht="30" customHeight="1">
      <c r="P1862" s="6"/>
    </row>
    <row r="1863" spans="16:16" s="2" customFormat="1" ht="30" customHeight="1">
      <c r="P1863" s="6"/>
    </row>
    <row r="1864" spans="16:16" s="2" customFormat="1" ht="30" customHeight="1">
      <c r="P1864" s="6"/>
    </row>
    <row r="1865" spans="16:16" s="2" customFormat="1" ht="30" customHeight="1">
      <c r="P1865" s="6"/>
    </row>
    <row r="1866" spans="16:16" s="2" customFormat="1" ht="30" customHeight="1">
      <c r="P1866" s="6"/>
    </row>
    <row r="1867" spans="16:16" s="2" customFormat="1" ht="30" customHeight="1">
      <c r="P1867" s="6"/>
    </row>
    <row r="1868" spans="16:16" s="2" customFormat="1" ht="30" customHeight="1">
      <c r="P1868" s="6"/>
    </row>
    <row r="1869" spans="16:16" s="2" customFormat="1" ht="30" customHeight="1">
      <c r="P1869" s="6"/>
    </row>
    <row r="1870" spans="16:16" s="2" customFormat="1" ht="30" customHeight="1">
      <c r="P1870" s="6"/>
    </row>
    <row r="1871" spans="16:16" s="2" customFormat="1" ht="30" customHeight="1">
      <c r="P1871" s="6"/>
    </row>
    <row r="1872" spans="16:16" s="2" customFormat="1" ht="30" customHeight="1">
      <c r="P1872" s="6"/>
    </row>
    <row r="1873" spans="16:16" s="2" customFormat="1" ht="30" customHeight="1">
      <c r="P1873" s="6"/>
    </row>
    <row r="1874" spans="16:16" s="2" customFormat="1" ht="30" customHeight="1">
      <c r="P1874" s="6"/>
    </row>
    <row r="1875" spans="16:16" s="2" customFormat="1" ht="30" customHeight="1">
      <c r="P1875" s="6"/>
    </row>
    <row r="1876" spans="16:16" s="2" customFormat="1" ht="30" customHeight="1">
      <c r="P1876" s="6"/>
    </row>
    <row r="1877" spans="16:16" s="2" customFormat="1" ht="30" customHeight="1">
      <c r="P1877" s="6"/>
    </row>
    <row r="1878" spans="16:16" s="2" customFormat="1" ht="30" customHeight="1">
      <c r="P1878" s="6"/>
    </row>
    <row r="1879" spans="16:16" s="2" customFormat="1" ht="30" customHeight="1">
      <c r="P1879" s="6"/>
    </row>
    <row r="1880" spans="16:16" s="2" customFormat="1" ht="30" customHeight="1">
      <c r="P1880" s="6"/>
    </row>
    <row r="1881" spans="16:16" s="2" customFormat="1" ht="30" customHeight="1">
      <c r="P1881" s="6"/>
    </row>
    <row r="1882" spans="16:16" s="2" customFormat="1" ht="30" customHeight="1">
      <c r="P1882" s="6"/>
    </row>
    <row r="1883" spans="16:16" s="2" customFormat="1" ht="30" customHeight="1">
      <c r="P1883" s="6"/>
    </row>
    <row r="1884" spans="16:16" s="2" customFormat="1" ht="30" customHeight="1">
      <c r="P1884" s="6"/>
    </row>
    <row r="1885" spans="16:16" s="2" customFormat="1" ht="30" customHeight="1">
      <c r="P1885" s="6"/>
    </row>
    <row r="1886" spans="16:16" s="2" customFormat="1" ht="30" customHeight="1">
      <c r="P1886" s="6"/>
    </row>
    <row r="1887" spans="16:16" s="2" customFormat="1" ht="30" customHeight="1">
      <c r="P1887" s="6"/>
    </row>
    <row r="1888" spans="16:16" s="2" customFormat="1" ht="30" customHeight="1">
      <c r="P1888" s="6"/>
    </row>
    <row r="1889" spans="16:16" s="2" customFormat="1" ht="30" customHeight="1">
      <c r="P1889" s="6"/>
    </row>
    <row r="1890" spans="16:16" s="2" customFormat="1" ht="30" customHeight="1">
      <c r="P1890" s="6"/>
    </row>
    <row r="1891" spans="16:16" s="2" customFormat="1" ht="30" customHeight="1">
      <c r="P1891" s="6"/>
    </row>
    <row r="1892" spans="16:16" s="2" customFormat="1" ht="30" customHeight="1">
      <c r="P1892" s="6"/>
    </row>
    <row r="1893" spans="16:16" s="2" customFormat="1" ht="30" customHeight="1">
      <c r="P1893" s="6"/>
    </row>
    <row r="1894" spans="16:16" s="2" customFormat="1" ht="30" customHeight="1">
      <c r="P1894" s="6"/>
    </row>
    <row r="1895" spans="16:16" s="2" customFormat="1" ht="30" customHeight="1">
      <c r="P1895" s="6"/>
    </row>
    <row r="1896" spans="16:16" s="2" customFormat="1" ht="30" customHeight="1">
      <c r="P1896" s="6"/>
    </row>
    <row r="1897" spans="16:16" s="2" customFormat="1" ht="30" customHeight="1">
      <c r="P1897" s="6"/>
    </row>
    <row r="1898" spans="16:16" s="2" customFormat="1" ht="30" customHeight="1">
      <c r="P1898" s="6"/>
    </row>
    <row r="1899" spans="16:16" s="2" customFormat="1" ht="30" customHeight="1">
      <c r="P1899" s="6"/>
    </row>
    <row r="1900" spans="16:16" s="2" customFormat="1" ht="30" customHeight="1">
      <c r="P1900" s="6"/>
    </row>
    <row r="1901" spans="16:16" s="2" customFormat="1" ht="30" customHeight="1">
      <c r="P1901" s="6"/>
    </row>
    <row r="1902" spans="16:16" s="2" customFormat="1" ht="30" customHeight="1">
      <c r="P1902" s="6"/>
    </row>
    <row r="1903" spans="16:16" s="2" customFormat="1" ht="30" customHeight="1">
      <c r="P1903" s="6"/>
    </row>
    <row r="1904" spans="16:16" s="2" customFormat="1" ht="30" customHeight="1">
      <c r="P1904" s="6"/>
    </row>
    <row r="1905" spans="16:16" s="2" customFormat="1" ht="30" customHeight="1">
      <c r="P1905" s="6"/>
    </row>
    <row r="1906" spans="16:16" s="2" customFormat="1" ht="30" customHeight="1">
      <c r="P1906" s="6"/>
    </row>
    <row r="1907" spans="16:16" s="2" customFormat="1" ht="30" customHeight="1">
      <c r="P1907" s="6"/>
    </row>
    <row r="1908" spans="16:16" s="2" customFormat="1" ht="30" customHeight="1">
      <c r="P1908" s="6"/>
    </row>
    <row r="1909" spans="16:16" s="2" customFormat="1" ht="30" customHeight="1">
      <c r="P1909" s="6"/>
    </row>
    <row r="1910" spans="16:16" s="2" customFormat="1" ht="30" customHeight="1">
      <c r="P1910" s="6"/>
    </row>
    <row r="1911" spans="16:16" s="2" customFormat="1" ht="30" customHeight="1">
      <c r="P1911" s="6"/>
    </row>
    <row r="1912" spans="16:16" s="2" customFormat="1" ht="30" customHeight="1">
      <c r="P1912" s="6"/>
    </row>
    <row r="1913" spans="16:16" s="2" customFormat="1" ht="30" customHeight="1">
      <c r="P1913" s="6"/>
    </row>
    <row r="1914" spans="16:16" s="2" customFormat="1" ht="30" customHeight="1">
      <c r="P1914" s="6"/>
    </row>
    <row r="1915" spans="16:16" s="2" customFormat="1" ht="30" customHeight="1">
      <c r="P1915" s="6"/>
    </row>
    <row r="1916" spans="16:16" s="2" customFormat="1" ht="30" customHeight="1">
      <c r="P1916" s="6"/>
    </row>
    <row r="1917" spans="16:16" s="2" customFormat="1" ht="30" customHeight="1">
      <c r="P1917" s="6"/>
    </row>
    <row r="1918" spans="16:16" s="2" customFormat="1" ht="30" customHeight="1">
      <c r="P1918" s="6"/>
    </row>
    <row r="1919" spans="16:16" s="2" customFormat="1" ht="30" customHeight="1">
      <c r="P1919" s="6"/>
    </row>
    <row r="1920" spans="16:16" s="2" customFormat="1" ht="30" customHeight="1">
      <c r="P1920" s="6"/>
    </row>
    <row r="1921" spans="16:16" s="2" customFormat="1" ht="30" customHeight="1">
      <c r="P1921" s="6"/>
    </row>
    <row r="1922" spans="16:16" s="2" customFormat="1" ht="30" customHeight="1">
      <c r="P1922" s="6"/>
    </row>
    <row r="1923" spans="16:16" s="2" customFormat="1" ht="30" customHeight="1">
      <c r="P1923" s="6"/>
    </row>
    <row r="1924" spans="16:16" s="2" customFormat="1" ht="30" customHeight="1">
      <c r="P1924" s="6"/>
    </row>
    <row r="1925" spans="16:16" s="2" customFormat="1" ht="30" customHeight="1">
      <c r="P1925" s="6"/>
    </row>
    <row r="1926" spans="16:16" s="2" customFormat="1" ht="30" customHeight="1">
      <c r="P1926" s="6"/>
    </row>
    <row r="1927" spans="16:16" s="2" customFormat="1" ht="30" customHeight="1">
      <c r="P1927" s="6"/>
    </row>
    <row r="1928" spans="16:16" s="2" customFormat="1" ht="30" customHeight="1">
      <c r="P1928" s="6"/>
    </row>
    <row r="1929" spans="16:16" s="2" customFormat="1" ht="30" customHeight="1">
      <c r="P1929" s="6"/>
    </row>
    <row r="1930" spans="16:16" s="2" customFormat="1" ht="30" customHeight="1">
      <c r="P1930" s="6"/>
    </row>
    <row r="1931" spans="16:16" s="2" customFormat="1" ht="30" customHeight="1">
      <c r="P1931" s="6"/>
    </row>
    <row r="1932" spans="16:16" s="2" customFormat="1" ht="30" customHeight="1">
      <c r="P1932" s="6"/>
    </row>
    <row r="1933" spans="16:16" s="2" customFormat="1" ht="30" customHeight="1">
      <c r="P1933" s="6"/>
    </row>
    <row r="1934" spans="16:16" s="2" customFormat="1" ht="30" customHeight="1">
      <c r="P1934" s="6"/>
    </row>
    <row r="1935" spans="16:16" s="2" customFormat="1" ht="30" customHeight="1">
      <c r="P1935" s="6"/>
    </row>
    <row r="1936" spans="16:16" s="2" customFormat="1" ht="30" customHeight="1">
      <c r="P1936" s="6"/>
    </row>
    <row r="1937" spans="16:16" s="2" customFormat="1" ht="30" customHeight="1">
      <c r="P1937" s="6"/>
    </row>
    <row r="1938" spans="16:16" s="2" customFormat="1" ht="30" customHeight="1">
      <c r="P1938" s="6"/>
    </row>
    <row r="1939" spans="16:16" s="2" customFormat="1" ht="30" customHeight="1">
      <c r="P1939" s="6"/>
    </row>
    <row r="1940" spans="16:16" s="2" customFormat="1" ht="30" customHeight="1">
      <c r="P1940" s="6"/>
    </row>
    <row r="1941" spans="16:16" s="2" customFormat="1" ht="30" customHeight="1">
      <c r="P1941" s="6"/>
    </row>
    <row r="1942" spans="16:16" s="2" customFormat="1" ht="30" customHeight="1">
      <c r="P1942" s="6"/>
    </row>
    <row r="1943" spans="16:16" s="2" customFormat="1" ht="30" customHeight="1">
      <c r="P1943" s="6"/>
    </row>
    <row r="1944" spans="16:16" s="2" customFormat="1" ht="30" customHeight="1">
      <c r="P1944" s="6"/>
    </row>
    <row r="1945" spans="16:16" s="2" customFormat="1" ht="30" customHeight="1">
      <c r="P1945" s="6"/>
    </row>
    <row r="1946" spans="16:16" s="2" customFormat="1" ht="30" customHeight="1">
      <c r="P1946" s="6"/>
    </row>
    <row r="1947" spans="16:16" s="2" customFormat="1" ht="30" customHeight="1">
      <c r="P1947" s="6"/>
    </row>
    <row r="1948" spans="16:16" s="2" customFormat="1" ht="30" customHeight="1">
      <c r="P1948" s="6"/>
    </row>
    <row r="1949" spans="16:16" s="2" customFormat="1" ht="30" customHeight="1">
      <c r="P1949" s="6"/>
    </row>
    <row r="1950" spans="16:16" s="2" customFormat="1" ht="30" customHeight="1">
      <c r="P1950" s="6"/>
    </row>
    <row r="1951" spans="16:16" s="2" customFormat="1" ht="30" customHeight="1">
      <c r="P1951" s="6"/>
    </row>
    <row r="1952" spans="16:16" s="2" customFormat="1" ht="30" customHeight="1">
      <c r="P1952" s="6"/>
    </row>
    <row r="1953" spans="16:16" s="2" customFormat="1" ht="30" customHeight="1">
      <c r="P1953" s="6"/>
    </row>
    <row r="1954" spans="16:16" s="2" customFormat="1" ht="30" customHeight="1">
      <c r="P1954" s="6"/>
    </row>
    <row r="1955" spans="16:16" s="2" customFormat="1" ht="30" customHeight="1">
      <c r="P1955" s="6"/>
    </row>
    <row r="1956" spans="16:16" s="2" customFormat="1" ht="30" customHeight="1">
      <c r="P1956" s="6"/>
    </row>
    <row r="1957" spans="16:16" s="2" customFormat="1" ht="30" customHeight="1">
      <c r="P1957" s="6"/>
    </row>
    <row r="1958" spans="16:16" s="2" customFormat="1" ht="30" customHeight="1">
      <c r="P1958" s="6"/>
    </row>
    <row r="1959" spans="16:16" s="2" customFormat="1" ht="30" customHeight="1">
      <c r="P1959" s="6"/>
    </row>
    <row r="1960" spans="16:16" s="2" customFormat="1" ht="30" customHeight="1">
      <c r="P1960" s="6"/>
    </row>
    <row r="1961" spans="16:16" s="2" customFormat="1" ht="30" customHeight="1">
      <c r="P1961" s="6"/>
    </row>
    <row r="1962" spans="16:16" s="2" customFormat="1" ht="30" customHeight="1">
      <c r="P1962" s="6"/>
    </row>
    <row r="1963" spans="16:16" s="2" customFormat="1" ht="30" customHeight="1">
      <c r="P1963" s="6"/>
    </row>
    <row r="1964" spans="16:16" s="2" customFormat="1" ht="30" customHeight="1">
      <c r="P1964" s="6"/>
    </row>
    <row r="1965" spans="16:16" s="2" customFormat="1" ht="30" customHeight="1">
      <c r="P1965" s="6"/>
    </row>
    <row r="1966" spans="16:16" s="2" customFormat="1" ht="30" customHeight="1">
      <c r="P1966" s="6"/>
    </row>
    <row r="1967" spans="16:16" s="2" customFormat="1" ht="30" customHeight="1">
      <c r="P1967" s="6"/>
    </row>
    <row r="1968" spans="16:16" s="2" customFormat="1" ht="30" customHeight="1">
      <c r="P1968" s="6"/>
    </row>
    <row r="1969" spans="16:16" s="2" customFormat="1" ht="30" customHeight="1">
      <c r="P1969" s="6"/>
    </row>
    <row r="1970" spans="16:16" s="2" customFormat="1" ht="30" customHeight="1">
      <c r="P1970" s="6"/>
    </row>
    <row r="1971" spans="16:16" s="2" customFormat="1" ht="30" customHeight="1">
      <c r="P1971" s="6"/>
    </row>
    <row r="1972" spans="16:16" s="2" customFormat="1" ht="30" customHeight="1">
      <c r="P1972" s="6"/>
    </row>
    <row r="1973" spans="16:16" s="2" customFormat="1" ht="30" customHeight="1">
      <c r="P1973" s="6"/>
    </row>
    <row r="1974" spans="16:16" s="2" customFormat="1" ht="30" customHeight="1">
      <c r="P1974" s="6"/>
    </row>
    <row r="1975" spans="16:16" s="2" customFormat="1" ht="30" customHeight="1">
      <c r="P1975" s="6"/>
    </row>
    <row r="1976" spans="16:16" s="2" customFormat="1" ht="30" customHeight="1">
      <c r="P1976" s="6"/>
    </row>
    <row r="1977" spans="16:16" s="2" customFormat="1" ht="30" customHeight="1">
      <c r="P1977" s="6"/>
    </row>
    <row r="1978" spans="16:16" s="2" customFormat="1" ht="30" customHeight="1">
      <c r="P1978" s="6"/>
    </row>
    <row r="1979" spans="16:16" s="2" customFormat="1" ht="30" customHeight="1">
      <c r="P1979" s="6"/>
    </row>
    <row r="1980" spans="16:16" s="2" customFormat="1" ht="30" customHeight="1">
      <c r="P1980" s="6"/>
    </row>
    <row r="1981" spans="16:16" s="2" customFormat="1" ht="30" customHeight="1">
      <c r="P1981" s="6"/>
    </row>
    <row r="1982" spans="16:16" s="2" customFormat="1" ht="30" customHeight="1">
      <c r="P1982" s="6"/>
    </row>
    <row r="1983" spans="16:16" s="2" customFormat="1" ht="30" customHeight="1">
      <c r="P1983" s="6"/>
    </row>
    <row r="1984" spans="16:16" s="2" customFormat="1" ht="30" customHeight="1">
      <c r="P1984" s="6"/>
    </row>
    <row r="1985" spans="16:16" s="2" customFormat="1" ht="30" customHeight="1">
      <c r="P1985" s="6"/>
    </row>
    <row r="1986" spans="16:16" s="2" customFormat="1" ht="30" customHeight="1">
      <c r="P1986" s="6"/>
    </row>
    <row r="1987" spans="16:16" s="2" customFormat="1" ht="30" customHeight="1">
      <c r="P1987" s="6"/>
    </row>
    <row r="1988" spans="16:16" s="2" customFormat="1" ht="30" customHeight="1">
      <c r="P1988" s="6"/>
    </row>
    <row r="1989" spans="16:16" s="2" customFormat="1" ht="30" customHeight="1">
      <c r="P1989" s="6"/>
    </row>
    <row r="1990" spans="16:16" s="2" customFormat="1" ht="30" customHeight="1">
      <c r="P1990" s="6"/>
    </row>
    <row r="1991" spans="16:16" s="2" customFormat="1" ht="30" customHeight="1">
      <c r="P1991" s="6"/>
    </row>
    <row r="1992" spans="16:16" s="2" customFormat="1" ht="30" customHeight="1">
      <c r="P1992" s="6"/>
    </row>
    <row r="1993" spans="16:16" s="2" customFormat="1" ht="30" customHeight="1">
      <c r="P1993" s="6"/>
    </row>
    <row r="1994" spans="16:16" s="2" customFormat="1" ht="30" customHeight="1">
      <c r="P1994" s="6"/>
    </row>
    <row r="1995" spans="16:16" s="2" customFormat="1" ht="30" customHeight="1">
      <c r="P1995" s="6"/>
    </row>
    <row r="1996" spans="16:16" s="2" customFormat="1" ht="30" customHeight="1">
      <c r="P1996" s="6"/>
    </row>
    <row r="1997" spans="16:16" s="2" customFormat="1" ht="30" customHeight="1">
      <c r="P1997" s="6"/>
    </row>
    <row r="1998" spans="16:16" s="2" customFormat="1" ht="30" customHeight="1">
      <c r="P1998" s="6"/>
    </row>
    <row r="1999" spans="16:16" s="2" customFormat="1" ht="30" customHeight="1">
      <c r="P1999" s="6"/>
    </row>
    <row r="2000" spans="16:16" s="2" customFormat="1" ht="30" customHeight="1">
      <c r="P2000" s="6"/>
    </row>
    <row r="2001" spans="16:16" s="2" customFormat="1" ht="30" customHeight="1">
      <c r="P2001" s="6"/>
    </row>
    <row r="2002" spans="16:16" s="2" customFormat="1" ht="30" customHeight="1">
      <c r="P2002" s="6"/>
    </row>
    <row r="2003" spans="16:16" s="2" customFormat="1" ht="30" customHeight="1">
      <c r="P2003" s="6"/>
    </row>
    <row r="2004" spans="16:16" s="2" customFormat="1" ht="30" customHeight="1">
      <c r="P2004" s="6"/>
    </row>
    <row r="2005" spans="16:16" s="2" customFormat="1" ht="30" customHeight="1">
      <c r="P2005" s="6"/>
    </row>
    <row r="2006" spans="16:16" s="2" customFormat="1" ht="30" customHeight="1">
      <c r="P2006" s="6"/>
    </row>
    <row r="2007" spans="16:16" s="2" customFormat="1" ht="30" customHeight="1">
      <c r="P2007" s="6"/>
    </row>
    <row r="2008" spans="16:16" s="2" customFormat="1" ht="30" customHeight="1">
      <c r="P2008" s="6"/>
    </row>
    <row r="2009" spans="16:16" s="2" customFormat="1" ht="30" customHeight="1">
      <c r="P2009" s="6"/>
    </row>
    <row r="2010" spans="16:16" s="2" customFormat="1" ht="30" customHeight="1">
      <c r="P2010" s="6"/>
    </row>
    <row r="2011" spans="16:16" s="2" customFormat="1" ht="30" customHeight="1">
      <c r="P2011" s="6"/>
    </row>
    <row r="2012" spans="16:16" s="2" customFormat="1" ht="30" customHeight="1">
      <c r="P2012" s="6"/>
    </row>
    <row r="2013" spans="16:16" s="2" customFormat="1" ht="30" customHeight="1">
      <c r="P2013" s="6"/>
    </row>
    <row r="2014" spans="16:16" s="2" customFormat="1" ht="30" customHeight="1">
      <c r="P2014" s="6"/>
    </row>
    <row r="2015" spans="16:16" s="2" customFormat="1" ht="30" customHeight="1">
      <c r="P2015" s="6"/>
    </row>
    <row r="2016" spans="16:16" s="2" customFormat="1" ht="30" customHeight="1">
      <c r="P2016" s="6"/>
    </row>
    <row r="2017" spans="16:16" s="2" customFormat="1" ht="30" customHeight="1">
      <c r="P2017" s="6"/>
    </row>
    <row r="2018" spans="16:16" s="2" customFormat="1" ht="30" customHeight="1">
      <c r="P2018" s="6"/>
    </row>
    <row r="2019" spans="16:16" s="2" customFormat="1" ht="30" customHeight="1">
      <c r="P2019" s="6"/>
    </row>
    <row r="2020" spans="16:16" s="2" customFormat="1" ht="30" customHeight="1">
      <c r="P2020" s="6"/>
    </row>
    <row r="2021" spans="16:16" s="2" customFormat="1" ht="30" customHeight="1">
      <c r="P2021" s="6"/>
    </row>
    <row r="2022" spans="16:16" s="2" customFormat="1" ht="30" customHeight="1">
      <c r="P2022" s="6"/>
    </row>
    <row r="2023" spans="16:16" s="2" customFormat="1" ht="30" customHeight="1">
      <c r="P2023" s="6"/>
    </row>
    <row r="2024" spans="16:16" s="2" customFormat="1" ht="30" customHeight="1">
      <c r="P2024" s="6"/>
    </row>
    <row r="2025" spans="16:16" s="2" customFormat="1" ht="30" customHeight="1">
      <c r="P2025" s="6"/>
    </row>
    <row r="2026" spans="16:16" s="2" customFormat="1" ht="30" customHeight="1">
      <c r="P2026" s="6"/>
    </row>
    <row r="2027" spans="16:16" s="2" customFormat="1" ht="30" customHeight="1">
      <c r="P2027" s="6"/>
    </row>
    <row r="2028" spans="16:16" s="2" customFormat="1" ht="30" customHeight="1">
      <c r="P2028" s="6"/>
    </row>
    <row r="2029" spans="16:16" s="2" customFormat="1" ht="30" customHeight="1">
      <c r="P2029" s="6"/>
    </row>
    <row r="2030" spans="16:16" s="2" customFormat="1" ht="30" customHeight="1">
      <c r="P2030" s="6"/>
    </row>
    <row r="2031" spans="16:16" s="2" customFormat="1" ht="30" customHeight="1">
      <c r="P2031" s="6"/>
    </row>
    <row r="2032" spans="16:16" s="2" customFormat="1" ht="30" customHeight="1">
      <c r="P2032" s="6"/>
    </row>
    <row r="2033" spans="16:16" s="2" customFormat="1" ht="30" customHeight="1">
      <c r="P2033" s="6"/>
    </row>
    <row r="2034" spans="16:16" s="2" customFormat="1" ht="30" customHeight="1">
      <c r="P2034" s="6"/>
    </row>
    <row r="2035" spans="16:16" s="2" customFormat="1" ht="30" customHeight="1">
      <c r="P2035" s="6"/>
    </row>
    <row r="2036" spans="16:16" s="2" customFormat="1" ht="30" customHeight="1">
      <c r="P2036" s="6"/>
    </row>
    <row r="2037" spans="16:16" s="2" customFormat="1" ht="30" customHeight="1">
      <c r="P2037" s="6"/>
    </row>
    <row r="2038" spans="16:16" s="2" customFormat="1" ht="30" customHeight="1">
      <c r="P2038" s="6"/>
    </row>
    <row r="2039" spans="16:16" s="2" customFormat="1" ht="30" customHeight="1">
      <c r="P2039" s="6"/>
    </row>
    <row r="2040" spans="16:16" s="2" customFormat="1" ht="30" customHeight="1">
      <c r="P2040" s="6"/>
    </row>
    <row r="2041" spans="16:16" s="2" customFormat="1" ht="30" customHeight="1">
      <c r="P2041" s="6"/>
    </row>
    <row r="2042" spans="16:16" s="2" customFormat="1" ht="30" customHeight="1">
      <c r="P2042" s="6"/>
    </row>
    <row r="2043" spans="16:16" s="2" customFormat="1" ht="30" customHeight="1">
      <c r="P2043" s="6"/>
    </row>
    <row r="2044" spans="16:16" s="2" customFormat="1" ht="30" customHeight="1">
      <c r="P2044" s="6"/>
    </row>
    <row r="2045" spans="16:16" s="2" customFormat="1" ht="30" customHeight="1">
      <c r="P2045" s="6"/>
    </row>
    <row r="2046" spans="16:16" s="2" customFormat="1" ht="30" customHeight="1">
      <c r="P2046" s="6"/>
    </row>
    <row r="2047" spans="16:16" s="2" customFormat="1" ht="30" customHeight="1">
      <c r="P2047" s="6"/>
    </row>
    <row r="2048" spans="16:16" s="2" customFormat="1" ht="30" customHeight="1">
      <c r="P2048" s="6"/>
    </row>
    <row r="2049" spans="16:16" s="2" customFormat="1" ht="30" customHeight="1">
      <c r="P2049" s="6"/>
    </row>
    <row r="2050" spans="16:16" s="2" customFormat="1" ht="30" customHeight="1">
      <c r="P2050" s="6"/>
    </row>
    <row r="2051" spans="16:16" s="2" customFormat="1" ht="30" customHeight="1">
      <c r="P2051" s="6"/>
    </row>
    <row r="2052" spans="16:16" s="2" customFormat="1" ht="30" customHeight="1">
      <c r="P2052" s="6"/>
    </row>
    <row r="2053" spans="16:16" s="2" customFormat="1" ht="30" customHeight="1">
      <c r="P2053" s="6"/>
    </row>
    <row r="2054" spans="16:16" s="2" customFormat="1" ht="30" customHeight="1">
      <c r="P2054" s="6"/>
    </row>
    <row r="2055" spans="16:16" s="2" customFormat="1" ht="30" customHeight="1">
      <c r="P2055" s="6"/>
    </row>
    <row r="2056" spans="16:16" s="2" customFormat="1" ht="30" customHeight="1">
      <c r="P2056" s="6"/>
    </row>
    <row r="2057" spans="16:16" s="2" customFormat="1" ht="30" customHeight="1">
      <c r="P2057" s="6"/>
    </row>
    <row r="2058" spans="16:16" s="2" customFormat="1" ht="30" customHeight="1">
      <c r="P2058" s="6"/>
    </row>
    <row r="2059" spans="16:16" s="2" customFormat="1" ht="30" customHeight="1">
      <c r="P2059" s="6"/>
    </row>
    <row r="2060" spans="16:16" s="2" customFormat="1" ht="30" customHeight="1">
      <c r="P2060" s="6"/>
    </row>
    <row r="2061" spans="16:16" s="2" customFormat="1" ht="30" customHeight="1">
      <c r="P2061" s="6"/>
    </row>
    <row r="2062" spans="16:16" s="2" customFormat="1" ht="30" customHeight="1">
      <c r="P2062" s="6"/>
    </row>
    <row r="2063" spans="16:16" s="2" customFormat="1" ht="30" customHeight="1">
      <c r="P2063" s="6"/>
    </row>
    <row r="2064" spans="16:16" s="2" customFormat="1" ht="30" customHeight="1">
      <c r="P2064" s="6"/>
    </row>
    <row r="2065" spans="16:16" s="2" customFormat="1" ht="30" customHeight="1">
      <c r="P2065" s="6"/>
    </row>
    <row r="2066" spans="16:16" s="2" customFormat="1" ht="30" customHeight="1">
      <c r="P2066" s="6"/>
    </row>
    <row r="2067" spans="16:16" s="2" customFormat="1" ht="30" customHeight="1">
      <c r="P2067" s="6"/>
    </row>
    <row r="2068" spans="16:16" s="2" customFormat="1" ht="30" customHeight="1">
      <c r="P2068" s="6"/>
    </row>
    <row r="2069" spans="16:16" s="2" customFormat="1" ht="30" customHeight="1">
      <c r="P2069" s="6"/>
    </row>
    <row r="2070" spans="16:16" s="2" customFormat="1" ht="30" customHeight="1">
      <c r="P2070" s="6"/>
    </row>
    <row r="2071" spans="16:16" s="2" customFormat="1" ht="30" customHeight="1">
      <c r="P2071" s="6"/>
    </row>
    <row r="2072" spans="16:16" s="2" customFormat="1" ht="30" customHeight="1">
      <c r="P2072" s="6"/>
    </row>
    <row r="2073" spans="16:16" s="2" customFormat="1" ht="30" customHeight="1">
      <c r="P2073" s="6"/>
    </row>
    <row r="2074" spans="16:16" s="2" customFormat="1" ht="30" customHeight="1">
      <c r="P2074" s="6"/>
    </row>
    <row r="2075" spans="16:16" s="2" customFormat="1" ht="30" customHeight="1">
      <c r="P2075" s="6"/>
    </row>
    <row r="2076" spans="16:16" s="2" customFormat="1" ht="30" customHeight="1">
      <c r="P2076" s="6"/>
    </row>
    <row r="2077" spans="16:16" s="2" customFormat="1" ht="30" customHeight="1">
      <c r="P2077" s="6"/>
    </row>
    <row r="2078" spans="16:16" s="2" customFormat="1" ht="30" customHeight="1">
      <c r="P2078" s="6"/>
    </row>
    <row r="2079" spans="16:16" s="2" customFormat="1" ht="30" customHeight="1">
      <c r="P2079" s="6"/>
    </row>
    <row r="2080" spans="16:16" s="2" customFormat="1" ht="30" customHeight="1">
      <c r="P2080" s="6"/>
    </row>
    <row r="2081" spans="16:16" s="2" customFormat="1" ht="30" customHeight="1">
      <c r="P2081" s="6"/>
    </row>
    <row r="2082" spans="16:16" s="2" customFormat="1" ht="30" customHeight="1">
      <c r="P2082" s="6"/>
    </row>
    <row r="2083" spans="16:16" s="2" customFormat="1" ht="30" customHeight="1">
      <c r="P2083" s="6"/>
    </row>
    <row r="2084" spans="16:16" s="2" customFormat="1" ht="30" customHeight="1">
      <c r="P2084" s="6"/>
    </row>
    <row r="2085" spans="16:16" s="2" customFormat="1" ht="30" customHeight="1">
      <c r="P2085" s="6"/>
    </row>
    <row r="2086" spans="16:16" s="2" customFormat="1" ht="30" customHeight="1">
      <c r="P2086" s="6"/>
    </row>
    <row r="2087" spans="16:16" s="2" customFormat="1" ht="30" customHeight="1">
      <c r="P2087" s="6"/>
    </row>
    <row r="2088" spans="16:16" s="2" customFormat="1" ht="30" customHeight="1">
      <c r="P2088" s="6"/>
    </row>
    <row r="2089" spans="16:16" s="2" customFormat="1" ht="30" customHeight="1">
      <c r="P2089" s="6"/>
    </row>
    <row r="2090" spans="16:16" s="2" customFormat="1" ht="30" customHeight="1">
      <c r="P2090" s="6"/>
    </row>
    <row r="2091" spans="16:16" s="2" customFormat="1" ht="30" customHeight="1">
      <c r="P2091" s="6"/>
    </row>
    <row r="2092" spans="16:16" s="2" customFormat="1" ht="30" customHeight="1">
      <c r="P2092" s="6"/>
    </row>
    <row r="2093" spans="16:16" s="2" customFormat="1" ht="30" customHeight="1">
      <c r="P2093" s="6"/>
    </row>
    <row r="2094" spans="16:16" s="2" customFormat="1" ht="30" customHeight="1">
      <c r="P2094" s="6"/>
    </row>
    <row r="2095" spans="16:16" s="2" customFormat="1" ht="30" customHeight="1">
      <c r="P2095" s="6"/>
    </row>
    <row r="2096" spans="16:16" s="2" customFormat="1" ht="30" customHeight="1">
      <c r="P2096" s="6"/>
    </row>
    <row r="2097" spans="16:16" s="2" customFormat="1" ht="30" customHeight="1">
      <c r="P2097" s="6"/>
    </row>
    <row r="2098" spans="16:16" s="2" customFormat="1" ht="30" customHeight="1">
      <c r="P2098" s="6"/>
    </row>
    <row r="2099" spans="16:16" s="2" customFormat="1" ht="30" customHeight="1">
      <c r="P2099" s="6"/>
    </row>
    <row r="2100" spans="16:16" s="2" customFormat="1" ht="30" customHeight="1">
      <c r="P2100" s="6"/>
    </row>
    <row r="2101" spans="16:16" s="2" customFormat="1" ht="30" customHeight="1">
      <c r="P2101" s="6"/>
    </row>
    <row r="2102" spans="16:16" s="2" customFormat="1" ht="30" customHeight="1">
      <c r="P2102" s="6"/>
    </row>
    <row r="2103" spans="16:16" s="2" customFormat="1" ht="30" customHeight="1">
      <c r="P2103" s="6"/>
    </row>
    <row r="2104" spans="16:16" s="2" customFormat="1" ht="30" customHeight="1">
      <c r="P2104" s="6"/>
    </row>
    <row r="2105" spans="16:16" s="2" customFormat="1" ht="30" customHeight="1">
      <c r="P2105" s="6"/>
    </row>
    <row r="2106" spans="16:16" s="2" customFormat="1" ht="30" customHeight="1">
      <c r="P2106" s="6"/>
    </row>
    <row r="2107" spans="16:16" s="2" customFormat="1" ht="30" customHeight="1">
      <c r="P2107" s="6"/>
    </row>
    <row r="2108" spans="16:16" s="2" customFormat="1" ht="30" customHeight="1">
      <c r="P2108" s="6"/>
    </row>
    <row r="2109" spans="16:16" s="2" customFormat="1" ht="30" customHeight="1">
      <c r="P2109" s="6"/>
    </row>
    <row r="2110" spans="16:16" s="2" customFormat="1" ht="30" customHeight="1">
      <c r="P2110" s="6"/>
    </row>
    <row r="2111" spans="16:16" s="2" customFormat="1" ht="30" customHeight="1">
      <c r="P2111" s="6"/>
    </row>
    <row r="2112" spans="16:16" s="2" customFormat="1" ht="30" customHeight="1">
      <c r="P2112" s="6"/>
    </row>
    <row r="2113" spans="16:16" s="2" customFormat="1" ht="30" customHeight="1">
      <c r="P2113" s="6"/>
    </row>
    <row r="2114" spans="16:16" s="2" customFormat="1" ht="30" customHeight="1">
      <c r="P2114" s="6"/>
    </row>
    <row r="2115" spans="16:16" s="2" customFormat="1" ht="30" customHeight="1">
      <c r="P2115" s="6"/>
    </row>
    <row r="2116" spans="16:16" s="2" customFormat="1" ht="30" customHeight="1">
      <c r="P2116" s="6"/>
    </row>
    <row r="2117" spans="16:16" s="2" customFormat="1" ht="30" customHeight="1">
      <c r="P2117" s="6"/>
    </row>
    <row r="2118" spans="16:16" s="2" customFormat="1" ht="30" customHeight="1">
      <c r="P2118" s="6"/>
    </row>
    <row r="2119" spans="16:16" s="2" customFormat="1" ht="30" customHeight="1">
      <c r="P2119" s="6"/>
    </row>
    <row r="2120" spans="16:16" s="2" customFormat="1" ht="30" customHeight="1">
      <c r="P2120" s="6"/>
    </row>
    <row r="2121" spans="16:16" s="2" customFormat="1" ht="30" customHeight="1">
      <c r="P2121" s="6"/>
    </row>
    <row r="2122" spans="16:16" s="2" customFormat="1" ht="30" customHeight="1">
      <c r="P2122" s="6"/>
    </row>
    <row r="2123" spans="16:16" s="2" customFormat="1" ht="30" customHeight="1">
      <c r="P2123" s="6"/>
    </row>
    <row r="2124" spans="16:16" s="2" customFormat="1" ht="30" customHeight="1">
      <c r="P2124" s="6"/>
    </row>
    <row r="2125" spans="16:16" s="2" customFormat="1" ht="30" customHeight="1">
      <c r="P2125" s="6"/>
    </row>
    <row r="2126" spans="16:16" s="2" customFormat="1" ht="30" customHeight="1">
      <c r="P2126" s="6"/>
    </row>
    <row r="2127" spans="16:16" s="2" customFormat="1" ht="30" customHeight="1">
      <c r="P2127" s="6"/>
    </row>
    <row r="2128" spans="16:16" s="2" customFormat="1" ht="30" customHeight="1">
      <c r="P2128" s="6"/>
    </row>
    <row r="2129" spans="16:16" s="2" customFormat="1" ht="30" customHeight="1">
      <c r="P2129" s="6"/>
    </row>
    <row r="2130" spans="16:16" s="2" customFormat="1" ht="30" customHeight="1">
      <c r="P2130" s="6"/>
    </row>
    <row r="2131" spans="16:16" s="2" customFormat="1" ht="30" customHeight="1">
      <c r="P2131" s="6"/>
    </row>
    <row r="2132" spans="16:16" s="2" customFormat="1" ht="30" customHeight="1">
      <c r="P2132" s="6"/>
    </row>
    <row r="2133" spans="16:16" s="2" customFormat="1" ht="30" customHeight="1">
      <c r="P2133" s="6"/>
    </row>
    <row r="2134" spans="16:16" s="2" customFormat="1" ht="30" customHeight="1">
      <c r="P2134" s="6"/>
    </row>
    <row r="2135" spans="16:16" s="2" customFormat="1" ht="30" customHeight="1">
      <c r="P2135" s="6"/>
    </row>
    <row r="2136" spans="16:16" s="2" customFormat="1" ht="30" customHeight="1">
      <c r="P2136" s="6"/>
    </row>
    <row r="2137" spans="16:16" s="2" customFormat="1" ht="30" customHeight="1">
      <c r="P2137" s="6"/>
    </row>
    <row r="2138" spans="16:16" s="2" customFormat="1" ht="30" customHeight="1">
      <c r="P2138" s="6"/>
    </row>
    <row r="2139" spans="16:16" s="2" customFormat="1" ht="30" customHeight="1">
      <c r="P2139" s="6"/>
    </row>
    <row r="2140" spans="16:16" s="2" customFormat="1" ht="30" customHeight="1">
      <c r="P2140" s="6"/>
    </row>
    <row r="2141" spans="16:16" s="2" customFormat="1" ht="30" customHeight="1">
      <c r="P2141" s="6"/>
    </row>
    <row r="2142" spans="16:16" s="2" customFormat="1" ht="30" customHeight="1">
      <c r="P2142" s="6"/>
    </row>
    <row r="2143" spans="16:16" s="2" customFormat="1" ht="30" customHeight="1">
      <c r="P2143" s="6"/>
    </row>
    <row r="2144" spans="16:16" s="2" customFormat="1" ht="30" customHeight="1">
      <c r="P2144" s="6"/>
    </row>
    <row r="2145" spans="16:16" s="2" customFormat="1" ht="30" customHeight="1">
      <c r="P2145" s="6"/>
    </row>
    <row r="2146" spans="16:16" s="2" customFormat="1" ht="30" customHeight="1">
      <c r="P2146" s="6"/>
    </row>
    <row r="2147" spans="16:16" s="2" customFormat="1" ht="30" customHeight="1">
      <c r="P2147" s="6"/>
    </row>
    <row r="2148" spans="16:16" s="2" customFormat="1" ht="30" customHeight="1">
      <c r="P2148" s="6"/>
    </row>
    <row r="2149" spans="16:16" s="2" customFormat="1" ht="30" customHeight="1">
      <c r="P2149" s="6"/>
    </row>
    <row r="2150" spans="16:16" s="2" customFormat="1" ht="30" customHeight="1">
      <c r="P2150" s="6"/>
    </row>
    <row r="2151" spans="16:16" s="2" customFormat="1" ht="30" customHeight="1">
      <c r="P2151" s="6"/>
    </row>
    <row r="2152" spans="16:16" s="2" customFormat="1" ht="30" customHeight="1">
      <c r="P2152" s="6"/>
    </row>
    <row r="2153" spans="16:16" s="2" customFormat="1" ht="30" customHeight="1">
      <c r="P2153" s="6"/>
    </row>
    <row r="2154" spans="16:16" s="2" customFormat="1" ht="30" customHeight="1">
      <c r="P2154" s="6"/>
    </row>
    <row r="2155" spans="16:16" s="2" customFormat="1" ht="30" customHeight="1">
      <c r="P2155" s="6"/>
    </row>
    <row r="2156" spans="16:16" s="2" customFormat="1" ht="30" customHeight="1">
      <c r="P2156" s="6"/>
    </row>
    <row r="2157" spans="16:16" s="2" customFormat="1" ht="30" customHeight="1">
      <c r="P2157" s="6"/>
    </row>
    <row r="2158" spans="16:16" s="2" customFormat="1" ht="30" customHeight="1">
      <c r="P2158" s="6"/>
    </row>
    <row r="2159" spans="16:16" s="2" customFormat="1" ht="30" customHeight="1">
      <c r="P2159" s="6"/>
    </row>
    <row r="2160" spans="16:16" s="2" customFormat="1" ht="30" customHeight="1">
      <c r="P2160" s="6"/>
    </row>
    <row r="2161" spans="16:16" s="2" customFormat="1" ht="30" customHeight="1">
      <c r="P2161" s="6"/>
    </row>
    <row r="2162" spans="16:16" s="2" customFormat="1" ht="30" customHeight="1">
      <c r="P2162" s="6"/>
    </row>
    <row r="2163" spans="16:16" s="2" customFormat="1" ht="30" customHeight="1">
      <c r="P2163" s="6"/>
    </row>
    <row r="2164" spans="16:16" s="2" customFormat="1" ht="30" customHeight="1">
      <c r="P2164" s="6"/>
    </row>
    <row r="2165" spans="16:16" s="2" customFormat="1" ht="30" customHeight="1">
      <c r="P2165" s="6"/>
    </row>
    <row r="2166" spans="16:16" s="2" customFormat="1" ht="30" customHeight="1">
      <c r="P2166" s="6"/>
    </row>
    <row r="2167" spans="16:16" s="2" customFormat="1" ht="30" customHeight="1">
      <c r="P2167" s="6"/>
    </row>
    <row r="2168" spans="16:16" s="2" customFormat="1" ht="30" customHeight="1">
      <c r="P2168" s="6"/>
    </row>
    <row r="2169" spans="16:16" s="2" customFormat="1" ht="30" customHeight="1">
      <c r="P2169" s="6"/>
    </row>
    <row r="2170" spans="16:16" s="2" customFormat="1" ht="30" customHeight="1">
      <c r="P2170" s="6"/>
    </row>
    <row r="2171" spans="16:16" s="2" customFormat="1" ht="30" customHeight="1">
      <c r="P2171" s="6"/>
    </row>
    <row r="2172" spans="16:16" s="2" customFormat="1" ht="30" customHeight="1">
      <c r="P2172" s="6"/>
    </row>
    <row r="2173" spans="16:16" s="2" customFormat="1" ht="30" customHeight="1">
      <c r="P2173" s="6"/>
    </row>
    <row r="2174" spans="16:16" s="2" customFormat="1" ht="30" customHeight="1">
      <c r="P2174" s="6"/>
    </row>
    <row r="2175" spans="16:16" s="2" customFormat="1" ht="30" customHeight="1">
      <c r="P2175" s="6"/>
    </row>
    <row r="2176" spans="16:16" s="2" customFormat="1" ht="30" customHeight="1">
      <c r="P2176" s="6"/>
    </row>
    <row r="2177" spans="16:16" s="2" customFormat="1" ht="30" customHeight="1">
      <c r="P2177" s="6"/>
    </row>
    <row r="2178" spans="16:16" s="2" customFormat="1" ht="30" customHeight="1">
      <c r="P2178" s="6"/>
    </row>
    <row r="2179" spans="16:16" s="2" customFormat="1" ht="30" customHeight="1">
      <c r="P2179" s="6"/>
    </row>
    <row r="2180" spans="16:16" s="2" customFormat="1" ht="30" customHeight="1">
      <c r="P2180" s="6"/>
    </row>
    <row r="2181" spans="16:16" s="2" customFormat="1" ht="30" customHeight="1">
      <c r="P2181" s="6"/>
    </row>
    <row r="2182" spans="16:16" s="2" customFormat="1" ht="30" customHeight="1">
      <c r="P2182" s="6"/>
    </row>
    <row r="2183" spans="16:16" s="2" customFormat="1" ht="30" customHeight="1">
      <c r="P2183" s="6"/>
    </row>
    <row r="2184" spans="16:16" s="2" customFormat="1" ht="30" customHeight="1">
      <c r="P2184" s="6"/>
    </row>
    <row r="2185" spans="16:16" s="2" customFormat="1" ht="30" customHeight="1">
      <c r="P2185" s="6"/>
    </row>
    <row r="2186" spans="16:16" s="2" customFormat="1" ht="30" customHeight="1">
      <c r="P2186" s="6"/>
    </row>
    <row r="2187" spans="16:16" s="2" customFormat="1" ht="30" customHeight="1">
      <c r="P2187" s="6"/>
    </row>
    <row r="2188" spans="16:16" s="2" customFormat="1" ht="30" customHeight="1">
      <c r="P2188" s="6"/>
    </row>
    <row r="2189" spans="16:16" s="2" customFormat="1" ht="30" customHeight="1">
      <c r="P2189" s="6"/>
    </row>
    <row r="2190" spans="16:16" s="2" customFormat="1" ht="30" customHeight="1">
      <c r="P2190" s="6"/>
    </row>
    <row r="2191" spans="16:16" s="2" customFormat="1" ht="30" customHeight="1">
      <c r="P2191" s="6"/>
    </row>
    <row r="2192" spans="16:16" s="2" customFormat="1" ht="30" customHeight="1">
      <c r="P2192" s="6"/>
    </row>
    <row r="2193" spans="16:16" s="2" customFormat="1" ht="30" customHeight="1">
      <c r="P2193" s="6"/>
    </row>
    <row r="2194" spans="16:16" s="2" customFormat="1" ht="30" customHeight="1">
      <c r="P2194" s="6"/>
    </row>
    <row r="2195" spans="16:16" s="2" customFormat="1" ht="30" customHeight="1">
      <c r="P2195" s="6"/>
    </row>
    <row r="2196" spans="16:16" s="2" customFormat="1" ht="30" customHeight="1">
      <c r="P2196" s="6"/>
    </row>
    <row r="2197" spans="16:16" s="2" customFormat="1" ht="30" customHeight="1">
      <c r="P2197" s="6"/>
    </row>
    <row r="2198" spans="16:16" s="2" customFormat="1" ht="30" customHeight="1">
      <c r="P2198" s="6"/>
    </row>
    <row r="2199" spans="16:16" s="2" customFormat="1" ht="30" customHeight="1">
      <c r="P2199" s="6"/>
    </row>
    <row r="2200" spans="16:16" s="2" customFormat="1" ht="30" customHeight="1">
      <c r="P2200" s="6"/>
    </row>
    <row r="2201" spans="16:16" s="2" customFormat="1" ht="30" customHeight="1">
      <c r="P2201" s="6"/>
    </row>
    <row r="2202" spans="16:16" s="2" customFormat="1" ht="30" customHeight="1">
      <c r="P2202" s="6"/>
    </row>
    <row r="2203" spans="16:16" s="2" customFormat="1" ht="30" customHeight="1">
      <c r="P2203" s="6"/>
    </row>
    <row r="2204" spans="16:16" s="2" customFormat="1" ht="30" customHeight="1">
      <c r="P2204" s="6"/>
    </row>
    <row r="2205" spans="16:16" s="2" customFormat="1" ht="30" customHeight="1">
      <c r="P2205" s="6"/>
    </row>
    <row r="2206" spans="16:16" s="2" customFormat="1" ht="30" customHeight="1">
      <c r="P2206" s="6"/>
    </row>
    <row r="2207" spans="16:16" s="2" customFormat="1" ht="30" customHeight="1">
      <c r="P2207" s="6"/>
    </row>
    <row r="2208" spans="16:16" s="2" customFormat="1" ht="30" customHeight="1">
      <c r="P2208" s="6"/>
    </row>
    <row r="2209" spans="16:16" s="2" customFormat="1" ht="30" customHeight="1">
      <c r="P2209" s="6"/>
    </row>
    <row r="2210" spans="16:16" s="2" customFormat="1" ht="30" customHeight="1">
      <c r="P2210" s="6"/>
    </row>
    <row r="2211" spans="16:16" s="2" customFormat="1" ht="30" customHeight="1">
      <c r="P2211" s="6"/>
    </row>
    <row r="2212" spans="16:16" s="2" customFormat="1" ht="30" customHeight="1">
      <c r="P2212" s="6"/>
    </row>
    <row r="2213" spans="16:16" s="2" customFormat="1" ht="30" customHeight="1">
      <c r="P2213" s="6"/>
    </row>
    <row r="2214" spans="16:16" s="2" customFormat="1" ht="30" customHeight="1">
      <c r="P2214" s="6"/>
    </row>
    <row r="2215" spans="16:16" s="2" customFormat="1" ht="30" customHeight="1">
      <c r="P2215" s="6"/>
    </row>
    <row r="2216" spans="16:16" s="2" customFormat="1" ht="30" customHeight="1">
      <c r="P2216" s="6"/>
    </row>
    <row r="2217" spans="16:16" s="2" customFormat="1" ht="30" customHeight="1">
      <c r="P2217" s="6"/>
    </row>
    <row r="2218" spans="16:16" s="2" customFormat="1" ht="30" customHeight="1">
      <c r="P2218" s="6"/>
    </row>
    <row r="2219" spans="16:16" s="2" customFormat="1" ht="30" customHeight="1">
      <c r="P2219" s="6"/>
    </row>
    <row r="2220" spans="16:16" s="2" customFormat="1" ht="30" customHeight="1">
      <c r="P2220" s="6"/>
    </row>
    <row r="2221" spans="16:16" s="2" customFormat="1" ht="30" customHeight="1">
      <c r="P2221" s="6"/>
    </row>
    <row r="2222" spans="16:16" s="2" customFormat="1" ht="30" customHeight="1">
      <c r="P2222" s="6"/>
    </row>
    <row r="2223" spans="16:16" s="2" customFormat="1" ht="30" customHeight="1">
      <c r="P2223" s="6"/>
    </row>
    <row r="2224" spans="16:16" s="2" customFormat="1" ht="30" customHeight="1">
      <c r="P2224" s="6"/>
    </row>
    <row r="2225" spans="16:16" s="2" customFormat="1" ht="30" customHeight="1">
      <c r="P2225" s="6"/>
    </row>
    <row r="2226" spans="16:16" s="2" customFormat="1" ht="30" customHeight="1">
      <c r="P2226" s="6"/>
    </row>
    <row r="2227" spans="16:16" s="2" customFormat="1" ht="30" customHeight="1">
      <c r="P2227" s="6"/>
    </row>
    <row r="2228" spans="16:16" s="2" customFormat="1" ht="30" customHeight="1">
      <c r="P2228" s="6"/>
    </row>
    <row r="2229" spans="16:16" s="2" customFormat="1" ht="30" customHeight="1">
      <c r="P2229" s="6"/>
    </row>
    <row r="2230" spans="16:16" s="2" customFormat="1" ht="30" customHeight="1">
      <c r="P2230" s="6"/>
    </row>
    <row r="2231" spans="16:16" s="2" customFormat="1" ht="30" customHeight="1">
      <c r="P2231" s="6"/>
    </row>
    <row r="2232" spans="16:16" s="2" customFormat="1" ht="30" customHeight="1">
      <c r="P2232" s="6"/>
    </row>
    <row r="2233" spans="16:16" s="2" customFormat="1" ht="30" customHeight="1">
      <c r="P2233" s="6"/>
    </row>
    <row r="2234" spans="16:16" s="2" customFormat="1" ht="30" customHeight="1">
      <c r="P2234" s="6"/>
    </row>
    <row r="2235" spans="16:16" s="2" customFormat="1" ht="30" customHeight="1">
      <c r="P2235" s="6"/>
    </row>
    <row r="2236" spans="16:16" s="2" customFormat="1" ht="30" customHeight="1">
      <c r="P2236" s="6"/>
    </row>
    <row r="2237" spans="16:16" s="2" customFormat="1" ht="30" customHeight="1">
      <c r="P2237" s="6"/>
    </row>
    <row r="2238" spans="16:16" s="2" customFormat="1" ht="30" customHeight="1">
      <c r="P2238" s="6"/>
    </row>
    <row r="2239" spans="16:16" s="2" customFormat="1" ht="30" customHeight="1">
      <c r="P2239" s="6"/>
    </row>
    <row r="2240" spans="16:16" s="2" customFormat="1" ht="30" customHeight="1">
      <c r="P2240" s="6"/>
    </row>
    <row r="2241" spans="16:16" s="2" customFormat="1" ht="30" customHeight="1">
      <c r="P2241" s="6"/>
    </row>
    <row r="2242" spans="16:16" s="2" customFormat="1" ht="30" customHeight="1">
      <c r="P2242" s="6"/>
    </row>
    <row r="2243" spans="16:16" s="2" customFormat="1" ht="30" customHeight="1">
      <c r="P2243" s="6"/>
    </row>
    <row r="2244" spans="16:16" s="2" customFormat="1" ht="30" customHeight="1">
      <c r="P2244" s="6"/>
    </row>
    <row r="2245" spans="16:16" s="2" customFormat="1" ht="30" customHeight="1">
      <c r="P2245" s="6"/>
    </row>
    <row r="2246" spans="16:16" s="2" customFormat="1" ht="30" customHeight="1">
      <c r="P2246" s="6"/>
    </row>
    <row r="2247" spans="16:16" s="2" customFormat="1" ht="30" customHeight="1">
      <c r="P2247" s="6"/>
    </row>
    <row r="2248" spans="16:16" s="2" customFormat="1" ht="30" customHeight="1">
      <c r="P2248" s="6"/>
    </row>
    <row r="2249" spans="16:16" s="2" customFormat="1" ht="30" customHeight="1">
      <c r="P2249" s="6"/>
    </row>
    <row r="2250" spans="16:16" s="2" customFormat="1" ht="30" customHeight="1">
      <c r="P2250" s="6"/>
    </row>
    <row r="2251" spans="16:16" s="2" customFormat="1" ht="30" customHeight="1">
      <c r="P2251" s="6"/>
    </row>
    <row r="2252" spans="16:16" s="2" customFormat="1" ht="30" customHeight="1">
      <c r="P2252" s="6"/>
    </row>
    <row r="2253" spans="16:16" s="2" customFormat="1" ht="30" customHeight="1">
      <c r="P2253" s="6"/>
    </row>
    <row r="2254" spans="16:16" s="2" customFormat="1" ht="30" customHeight="1">
      <c r="P2254" s="6"/>
    </row>
    <row r="2255" spans="16:16" s="2" customFormat="1" ht="30" customHeight="1">
      <c r="P2255" s="6"/>
    </row>
    <row r="2256" spans="16:16" s="2" customFormat="1" ht="30" customHeight="1">
      <c r="P2256" s="6"/>
    </row>
    <row r="2257" spans="16:16" s="2" customFormat="1" ht="30" customHeight="1">
      <c r="P2257" s="6"/>
    </row>
    <row r="2258" spans="16:16" s="2" customFormat="1" ht="30" customHeight="1">
      <c r="P2258" s="6"/>
    </row>
    <row r="2259" spans="16:16" s="2" customFormat="1" ht="30" customHeight="1">
      <c r="P2259" s="6"/>
    </row>
    <row r="2260" spans="16:16" s="2" customFormat="1" ht="30" customHeight="1">
      <c r="P2260" s="6"/>
    </row>
    <row r="2261" spans="16:16" s="2" customFormat="1" ht="30" customHeight="1">
      <c r="P2261" s="6"/>
    </row>
    <row r="2262" spans="16:16" s="2" customFormat="1" ht="30" customHeight="1">
      <c r="P2262" s="6"/>
    </row>
    <row r="2263" spans="16:16" s="2" customFormat="1" ht="30" customHeight="1">
      <c r="P2263" s="6"/>
    </row>
    <row r="2264" spans="16:16" s="2" customFormat="1" ht="30" customHeight="1">
      <c r="P2264" s="6"/>
    </row>
    <row r="2265" spans="16:16" s="2" customFormat="1" ht="30" customHeight="1">
      <c r="P2265" s="6"/>
    </row>
    <row r="2266" spans="16:16" s="2" customFormat="1" ht="30" customHeight="1">
      <c r="P2266" s="6"/>
    </row>
    <row r="2267" spans="16:16" s="2" customFormat="1" ht="30" customHeight="1">
      <c r="P2267" s="6"/>
    </row>
    <row r="2268" spans="16:16" s="2" customFormat="1" ht="30" customHeight="1">
      <c r="P2268" s="6"/>
    </row>
    <row r="2269" spans="16:16" s="2" customFormat="1" ht="30" customHeight="1">
      <c r="P2269" s="6"/>
    </row>
    <row r="2270" spans="16:16" s="2" customFormat="1" ht="30" customHeight="1">
      <c r="P2270" s="6"/>
    </row>
    <row r="2271" spans="16:16" s="2" customFormat="1" ht="30" customHeight="1">
      <c r="P2271" s="6"/>
    </row>
    <row r="2272" spans="16:16" s="2" customFormat="1" ht="30" customHeight="1">
      <c r="P2272" s="6"/>
    </row>
    <row r="2273" spans="16:16" s="2" customFormat="1" ht="30" customHeight="1">
      <c r="P2273" s="6"/>
    </row>
    <row r="2274" spans="16:16" s="2" customFormat="1" ht="30" customHeight="1">
      <c r="P2274" s="6"/>
    </row>
    <row r="2275" spans="16:16" s="2" customFormat="1" ht="30" customHeight="1">
      <c r="P2275" s="6"/>
    </row>
    <row r="2276" spans="16:16" s="2" customFormat="1" ht="30" customHeight="1">
      <c r="P2276" s="6"/>
    </row>
    <row r="2277" spans="16:16" s="2" customFormat="1" ht="30" customHeight="1">
      <c r="P2277" s="6"/>
    </row>
    <row r="2278" spans="16:16" s="2" customFormat="1" ht="30" customHeight="1">
      <c r="P2278" s="6"/>
    </row>
    <row r="2279" spans="16:16" s="2" customFormat="1" ht="30" customHeight="1">
      <c r="P2279" s="6"/>
    </row>
    <row r="2280" spans="16:16" s="2" customFormat="1" ht="30" customHeight="1">
      <c r="P2280" s="6"/>
    </row>
    <row r="2281" spans="16:16" s="2" customFormat="1" ht="30" customHeight="1">
      <c r="P2281" s="6"/>
    </row>
    <row r="2282" spans="16:16" s="2" customFormat="1" ht="30" customHeight="1">
      <c r="P2282" s="6"/>
    </row>
    <row r="2283" spans="16:16" s="2" customFormat="1" ht="30" customHeight="1">
      <c r="P2283" s="6"/>
    </row>
    <row r="2284" spans="16:16" s="2" customFormat="1" ht="30" customHeight="1">
      <c r="P2284" s="6"/>
    </row>
    <row r="2285" spans="16:16" s="2" customFormat="1" ht="30" customHeight="1">
      <c r="P2285" s="6"/>
    </row>
    <row r="2286" spans="16:16" s="2" customFormat="1" ht="30" customHeight="1">
      <c r="P2286" s="6"/>
    </row>
    <row r="2287" spans="16:16" s="2" customFormat="1" ht="30" customHeight="1">
      <c r="P2287" s="6"/>
    </row>
    <row r="2288" spans="16:16" s="2" customFormat="1" ht="30" customHeight="1">
      <c r="P2288" s="6"/>
    </row>
    <row r="2289" spans="16:16" s="2" customFormat="1" ht="30" customHeight="1">
      <c r="P2289" s="6"/>
    </row>
    <row r="2290" spans="16:16" s="2" customFormat="1" ht="30" customHeight="1">
      <c r="P2290" s="6"/>
    </row>
    <row r="2291" spans="16:16" s="2" customFormat="1" ht="30" customHeight="1">
      <c r="P2291" s="6"/>
    </row>
    <row r="2292" spans="16:16" s="2" customFormat="1" ht="30" customHeight="1">
      <c r="P2292" s="6"/>
    </row>
    <row r="2293" spans="16:16" s="2" customFormat="1" ht="30" customHeight="1">
      <c r="P2293" s="6"/>
    </row>
    <row r="2294" spans="16:16" s="2" customFormat="1" ht="30" customHeight="1">
      <c r="P2294" s="6"/>
    </row>
    <row r="2295" spans="16:16" s="2" customFormat="1" ht="30" customHeight="1">
      <c r="P2295" s="6"/>
    </row>
    <row r="2296" spans="16:16" s="2" customFormat="1" ht="30" customHeight="1">
      <c r="P2296" s="6"/>
    </row>
    <row r="2297" spans="16:16" s="2" customFormat="1" ht="30" customHeight="1">
      <c r="P2297" s="6"/>
    </row>
    <row r="2298" spans="16:16" s="2" customFormat="1" ht="30" customHeight="1">
      <c r="P2298" s="6"/>
    </row>
    <row r="2299" spans="16:16" s="2" customFormat="1" ht="30" customHeight="1">
      <c r="P2299" s="6"/>
    </row>
    <row r="2300" spans="16:16" s="2" customFormat="1" ht="30" customHeight="1">
      <c r="P2300" s="6"/>
    </row>
    <row r="2301" spans="16:16" s="2" customFormat="1" ht="30" customHeight="1">
      <c r="P2301" s="6"/>
    </row>
    <row r="2302" spans="16:16" s="2" customFormat="1" ht="30" customHeight="1">
      <c r="P2302" s="6"/>
    </row>
    <row r="2303" spans="16:16" s="2" customFormat="1" ht="30" customHeight="1">
      <c r="P2303" s="6"/>
    </row>
    <row r="2304" spans="16:16" s="2" customFormat="1" ht="30" customHeight="1">
      <c r="P2304" s="6"/>
    </row>
    <row r="2305" spans="16:16" s="2" customFormat="1" ht="30" customHeight="1">
      <c r="P2305" s="6"/>
    </row>
    <row r="2306" spans="16:16" s="2" customFormat="1" ht="30" customHeight="1">
      <c r="P2306" s="6"/>
    </row>
    <row r="2307" spans="16:16" s="2" customFormat="1" ht="30" customHeight="1">
      <c r="P2307" s="6"/>
    </row>
    <row r="2308" spans="16:16" s="2" customFormat="1" ht="30" customHeight="1">
      <c r="P2308" s="6"/>
    </row>
    <row r="2309" spans="16:16" s="2" customFormat="1" ht="30" customHeight="1">
      <c r="P2309" s="6"/>
    </row>
    <row r="2310" spans="16:16" s="2" customFormat="1" ht="30" customHeight="1">
      <c r="P2310" s="6"/>
    </row>
    <row r="2311" spans="16:16" s="2" customFormat="1" ht="30" customHeight="1">
      <c r="P2311" s="6"/>
    </row>
    <row r="2312" spans="16:16" s="2" customFormat="1" ht="30" customHeight="1">
      <c r="P2312" s="6"/>
    </row>
    <row r="2313" spans="16:16" s="2" customFormat="1" ht="30" customHeight="1">
      <c r="P2313" s="6"/>
    </row>
    <row r="2314" spans="16:16" s="2" customFormat="1" ht="30" customHeight="1">
      <c r="P2314" s="6"/>
    </row>
    <row r="2315" spans="16:16" s="2" customFormat="1" ht="30" customHeight="1">
      <c r="P2315" s="6"/>
    </row>
    <row r="2316" spans="16:16" s="2" customFormat="1" ht="30" customHeight="1">
      <c r="P2316" s="6"/>
    </row>
    <row r="2317" spans="16:16" s="2" customFormat="1" ht="30" customHeight="1">
      <c r="P2317" s="6"/>
    </row>
    <row r="2318" spans="16:16" s="2" customFormat="1" ht="30" customHeight="1">
      <c r="P2318" s="6"/>
    </row>
    <row r="2319" spans="16:16" s="2" customFormat="1" ht="30" customHeight="1">
      <c r="P2319" s="6"/>
    </row>
    <row r="2320" spans="16:16" s="2" customFormat="1" ht="30" customHeight="1">
      <c r="P2320" s="6"/>
    </row>
    <row r="2321" spans="16:16" s="2" customFormat="1" ht="30" customHeight="1">
      <c r="P2321" s="6"/>
    </row>
    <row r="2322" spans="16:16" s="2" customFormat="1" ht="30" customHeight="1">
      <c r="P2322" s="6"/>
    </row>
    <row r="2323" spans="16:16" s="2" customFormat="1" ht="30" customHeight="1">
      <c r="P2323" s="6"/>
    </row>
    <row r="2324" spans="16:16" s="2" customFormat="1" ht="30" customHeight="1">
      <c r="P2324" s="6"/>
    </row>
    <row r="2325" spans="16:16" s="2" customFormat="1" ht="30" customHeight="1">
      <c r="P2325" s="6"/>
    </row>
    <row r="2326" spans="16:16" s="2" customFormat="1" ht="30" customHeight="1">
      <c r="P2326" s="6"/>
    </row>
    <row r="2327" spans="16:16" s="2" customFormat="1" ht="30" customHeight="1">
      <c r="P2327" s="6"/>
    </row>
    <row r="2328" spans="16:16" s="2" customFormat="1" ht="30" customHeight="1">
      <c r="P2328" s="6"/>
    </row>
    <row r="2329" spans="16:16" s="2" customFormat="1" ht="30" customHeight="1">
      <c r="P2329" s="6"/>
    </row>
    <row r="2330" spans="16:16" s="2" customFormat="1" ht="30" customHeight="1">
      <c r="P2330" s="6"/>
    </row>
    <row r="2331" spans="16:16" s="2" customFormat="1" ht="30" customHeight="1">
      <c r="P2331" s="6"/>
    </row>
    <row r="2332" spans="16:16" s="2" customFormat="1" ht="30" customHeight="1">
      <c r="P2332" s="6"/>
    </row>
    <row r="2333" spans="16:16" s="2" customFormat="1" ht="30" customHeight="1">
      <c r="P2333" s="6"/>
    </row>
    <row r="2334" spans="16:16" s="2" customFormat="1" ht="30" customHeight="1">
      <c r="P2334" s="6"/>
    </row>
    <row r="2335" spans="16:16" s="2" customFormat="1" ht="30" customHeight="1">
      <c r="P2335" s="6"/>
    </row>
    <row r="2336" spans="16:16" s="2" customFormat="1" ht="30" customHeight="1">
      <c r="P2336" s="6"/>
    </row>
    <row r="2337" spans="16:16" s="2" customFormat="1" ht="30" customHeight="1">
      <c r="P2337" s="6"/>
    </row>
    <row r="2338" spans="16:16" s="2" customFormat="1" ht="30" customHeight="1">
      <c r="P2338" s="6"/>
    </row>
    <row r="2339" spans="16:16" s="2" customFormat="1" ht="30" customHeight="1">
      <c r="P2339" s="6"/>
    </row>
    <row r="2340" spans="16:16" s="2" customFormat="1" ht="30" customHeight="1">
      <c r="P2340" s="6"/>
    </row>
    <row r="2341" spans="16:16" s="2" customFormat="1" ht="30" customHeight="1">
      <c r="P2341" s="6"/>
    </row>
    <row r="2342" spans="16:16" s="2" customFormat="1" ht="30" customHeight="1">
      <c r="P2342" s="6"/>
    </row>
    <row r="2343" spans="16:16" s="2" customFormat="1" ht="30" customHeight="1">
      <c r="P2343" s="6"/>
    </row>
    <row r="2344" spans="16:16" s="2" customFormat="1" ht="30" customHeight="1">
      <c r="P2344" s="6"/>
    </row>
    <row r="2345" spans="16:16" s="2" customFormat="1" ht="30" customHeight="1">
      <c r="P2345" s="6"/>
    </row>
    <row r="2346" spans="16:16" s="2" customFormat="1" ht="30" customHeight="1">
      <c r="P2346" s="6"/>
    </row>
    <row r="2347" spans="16:16" s="2" customFormat="1" ht="30" customHeight="1">
      <c r="P2347" s="6"/>
    </row>
    <row r="2348" spans="16:16" s="2" customFormat="1" ht="30" customHeight="1">
      <c r="P2348" s="6"/>
    </row>
    <row r="2349" spans="16:16" s="2" customFormat="1" ht="30" customHeight="1">
      <c r="P2349" s="6"/>
    </row>
    <row r="2350" spans="16:16" s="2" customFormat="1" ht="30" customHeight="1">
      <c r="P2350" s="6"/>
    </row>
    <row r="2351" spans="16:16" s="2" customFormat="1" ht="30" customHeight="1">
      <c r="P2351" s="6"/>
    </row>
    <row r="2352" spans="16:16" s="2" customFormat="1" ht="30" customHeight="1">
      <c r="P2352" s="6"/>
    </row>
    <row r="2353" spans="16:16" s="2" customFormat="1" ht="30" customHeight="1">
      <c r="P2353" s="6"/>
    </row>
    <row r="2354" spans="16:16" s="2" customFormat="1" ht="30" customHeight="1">
      <c r="P2354" s="6"/>
    </row>
    <row r="2355" spans="16:16" s="2" customFormat="1" ht="30" customHeight="1">
      <c r="P2355" s="6"/>
    </row>
    <row r="2356" spans="16:16" s="2" customFormat="1" ht="30" customHeight="1">
      <c r="P2356" s="6"/>
    </row>
    <row r="2357" spans="16:16" s="2" customFormat="1" ht="30" customHeight="1">
      <c r="P2357" s="6"/>
    </row>
    <row r="2358" spans="16:16" s="2" customFormat="1" ht="30" customHeight="1">
      <c r="P2358" s="6"/>
    </row>
    <row r="2359" spans="16:16" s="2" customFormat="1" ht="30" customHeight="1">
      <c r="P2359" s="6"/>
    </row>
    <row r="2360" spans="16:16" s="2" customFormat="1" ht="30" customHeight="1">
      <c r="P2360" s="6"/>
    </row>
    <row r="2361" spans="16:16" s="2" customFormat="1" ht="30" customHeight="1">
      <c r="P2361" s="6"/>
    </row>
    <row r="2362" spans="16:16" s="2" customFormat="1" ht="30" customHeight="1">
      <c r="P2362" s="6"/>
    </row>
    <row r="2363" spans="16:16" s="2" customFormat="1" ht="30" customHeight="1">
      <c r="P2363" s="6"/>
    </row>
    <row r="2364" spans="16:16" s="2" customFormat="1" ht="30" customHeight="1">
      <c r="P2364" s="6"/>
    </row>
    <row r="2365" spans="16:16" s="2" customFormat="1" ht="30" customHeight="1">
      <c r="P2365" s="6"/>
    </row>
    <row r="2366" spans="16:16" s="2" customFormat="1" ht="30" customHeight="1">
      <c r="P2366" s="6"/>
    </row>
    <row r="2367" spans="16:16" s="2" customFormat="1" ht="30" customHeight="1">
      <c r="P2367" s="6"/>
    </row>
    <row r="2368" spans="16:16" s="2" customFormat="1" ht="30" customHeight="1">
      <c r="P2368" s="6"/>
    </row>
    <row r="2369" spans="16:16" s="2" customFormat="1" ht="30" customHeight="1">
      <c r="P2369" s="6"/>
    </row>
    <row r="2370" spans="16:16" s="2" customFormat="1" ht="30" customHeight="1">
      <c r="P2370" s="6"/>
    </row>
    <row r="2371" spans="16:16" s="2" customFormat="1" ht="30" customHeight="1">
      <c r="P2371" s="6"/>
    </row>
    <row r="2372" spans="16:16" s="2" customFormat="1" ht="30" customHeight="1">
      <c r="P2372" s="6"/>
    </row>
    <row r="2373" spans="16:16" s="2" customFormat="1" ht="30" customHeight="1">
      <c r="P2373" s="6"/>
    </row>
    <row r="2374" spans="16:16" s="2" customFormat="1" ht="30" customHeight="1">
      <c r="P2374" s="6"/>
    </row>
    <row r="2375" spans="16:16" s="2" customFormat="1" ht="30" customHeight="1">
      <c r="P2375" s="6"/>
    </row>
    <row r="2376" spans="16:16" s="2" customFormat="1" ht="30" customHeight="1">
      <c r="P2376" s="6"/>
    </row>
    <row r="2377" spans="16:16" s="2" customFormat="1" ht="30" customHeight="1">
      <c r="P2377" s="6"/>
    </row>
    <row r="2378" spans="16:16" s="2" customFormat="1" ht="30" customHeight="1">
      <c r="P2378" s="6"/>
    </row>
    <row r="2379" spans="16:16" s="2" customFormat="1" ht="30" customHeight="1">
      <c r="P2379" s="6"/>
    </row>
    <row r="2380" spans="16:16" s="2" customFormat="1" ht="30" customHeight="1">
      <c r="P2380" s="6"/>
    </row>
    <row r="2381" spans="16:16" s="2" customFormat="1" ht="30" customHeight="1">
      <c r="P2381" s="6"/>
    </row>
    <row r="2382" spans="16:16" s="2" customFormat="1" ht="30" customHeight="1">
      <c r="P2382" s="6"/>
    </row>
    <row r="2383" spans="16:16" s="2" customFormat="1" ht="30" customHeight="1">
      <c r="P2383" s="6"/>
    </row>
    <row r="2384" spans="16:16" s="2" customFormat="1" ht="30" customHeight="1">
      <c r="P2384" s="6"/>
    </row>
    <row r="2385" spans="16:16" s="2" customFormat="1" ht="30" customHeight="1">
      <c r="P2385" s="6"/>
    </row>
    <row r="2386" spans="16:16" s="2" customFormat="1" ht="30" customHeight="1">
      <c r="P2386" s="6"/>
    </row>
    <row r="2387" spans="16:16" s="2" customFormat="1" ht="30" customHeight="1">
      <c r="P2387" s="6"/>
    </row>
    <row r="2388" spans="16:16" s="2" customFormat="1" ht="30" customHeight="1">
      <c r="P2388" s="6"/>
    </row>
    <row r="2389" spans="16:16" s="2" customFormat="1" ht="30" customHeight="1">
      <c r="P2389" s="6"/>
    </row>
    <row r="2390" spans="16:16" s="2" customFormat="1" ht="30" customHeight="1">
      <c r="P2390" s="6"/>
    </row>
    <row r="2391" spans="16:16" s="2" customFormat="1" ht="30" customHeight="1">
      <c r="P2391" s="6"/>
    </row>
    <row r="2392" spans="16:16" s="2" customFormat="1" ht="30" customHeight="1">
      <c r="P2392" s="6"/>
    </row>
    <row r="2393" spans="16:16" s="2" customFormat="1" ht="30" customHeight="1">
      <c r="P2393" s="6"/>
    </row>
    <row r="2394" spans="16:16" s="2" customFormat="1" ht="30" customHeight="1">
      <c r="P2394" s="6"/>
    </row>
    <row r="2395" spans="16:16" s="2" customFormat="1" ht="30" customHeight="1">
      <c r="P2395" s="6"/>
    </row>
    <row r="2396" spans="16:16" s="2" customFormat="1" ht="30" customHeight="1">
      <c r="P2396" s="6"/>
    </row>
    <row r="2397" spans="16:16" s="2" customFormat="1" ht="30" customHeight="1">
      <c r="P2397" s="6"/>
    </row>
    <row r="2398" spans="16:16" s="2" customFormat="1" ht="30" customHeight="1">
      <c r="P2398" s="6"/>
    </row>
    <row r="2399" spans="16:16" s="2" customFormat="1" ht="30" customHeight="1">
      <c r="P2399" s="6"/>
    </row>
    <row r="2400" spans="16:16" s="2" customFormat="1" ht="30" customHeight="1">
      <c r="P2400" s="6"/>
    </row>
    <row r="2401" spans="16:16" s="2" customFormat="1" ht="30" customHeight="1">
      <c r="P2401" s="6"/>
    </row>
    <row r="2402" spans="16:16" s="2" customFormat="1" ht="30" customHeight="1">
      <c r="P2402" s="6"/>
    </row>
    <row r="2403" spans="16:16" s="2" customFormat="1" ht="30" customHeight="1">
      <c r="P2403" s="6"/>
    </row>
    <row r="2404" spans="16:16" s="2" customFormat="1" ht="30" customHeight="1">
      <c r="P2404" s="6"/>
    </row>
    <row r="2405" spans="16:16" s="2" customFormat="1" ht="30" customHeight="1">
      <c r="P2405" s="6"/>
    </row>
    <row r="2406" spans="16:16" s="2" customFormat="1" ht="30" customHeight="1">
      <c r="P2406" s="6"/>
    </row>
    <row r="2407" spans="16:16" s="2" customFormat="1" ht="30" customHeight="1">
      <c r="P2407" s="6"/>
    </row>
    <row r="2408" spans="16:16" s="2" customFormat="1" ht="30" customHeight="1">
      <c r="P2408" s="6"/>
    </row>
    <row r="2409" spans="16:16" s="2" customFormat="1" ht="30" customHeight="1">
      <c r="P2409" s="6"/>
    </row>
    <row r="2410" spans="16:16" s="2" customFormat="1" ht="30" customHeight="1">
      <c r="P2410" s="6"/>
    </row>
    <row r="2411" spans="16:16" s="2" customFormat="1" ht="30" customHeight="1">
      <c r="P2411" s="6"/>
    </row>
    <row r="2412" spans="16:16" s="2" customFormat="1" ht="30" customHeight="1">
      <c r="P2412" s="6"/>
    </row>
    <row r="2413" spans="16:16" s="2" customFormat="1" ht="30" customHeight="1">
      <c r="P2413" s="6"/>
    </row>
    <row r="2414" spans="16:16" s="2" customFormat="1" ht="30" customHeight="1">
      <c r="P2414" s="6"/>
    </row>
    <row r="2415" spans="16:16" s="2" customFormat="1" ht="30" customHeight="1">
      <c r="P2415" s="6"/>
    </row>
    <row r="2416" spans="16:16" s="2" customFormat="1" ht="30" customHeight="1">
      <c r="P2416" s="6"/>
    </row>
    <row r="2417" spans="16:16" s="2" customFormat="1" ht="30" customHeight="1">
      <c r="P2417" s="6"/>
    </row>
    <row r="2418" spans="16:16" s="2" customFormat="1" ht="30" customHeight="1">
      <c r="P2418" s="6"/>
    </row>
    <row r="2419" spans="16:16" s="2" customFormat="1" ht="30" customHeight="1">
      <c r="P2419" s="6"/>
    </row>
    <row r="2420" spans="16:16" s="2" customFormat="1" ht="30" customHeight="1">
      <c r="P2420" s="6"/>
    </row>
    <row r="2421" spans="16:16" s="2" customFormat="1" ht="30" customHeight="1">
      <c r="P2421" s="6"/>
    </row>
    <row r="2422" spans="16:16" s="2" customFormat="1" ht="30" customHeight="1">
      <c r="P2422" s="6"/>
    </row>
    <row r="2423" spans="16:16" s="2" customFormat="1" ht="30" customHeight="1">
      <c r="P2423" s="6"/>
    </row>
    <row r="2424" spans="16:16" s="2" customFormat="1" ht="30" customHeight="1">
      <c r="P2424" s="6"/>
    </row>
    <row r="2425" spans="16:16" s="2" customFormat="1" ht="30" customHeight="1">
      <c r="P2425" s="6"/>
    </row>
    <row r="2426" spans="16:16" s="2" customFormat="1" ht="30" customHeight="1">
      <c r="P2426" s="6"/>
    </row>
    <row r="2427" spans="16:16" s="2" customFormat="1" ht="30" customHeight="1">
      <c r="P2427" s="6"/>
    </row>
    <row r="2428" spans="16:16" s="2" customFormat="1" ht="30" customHeight="1">
      <c r="P2428" s="6"/>
    </row>
    <row r="2429" spans="16:16" s="2" customFormat="1" ht="30" customHeight="1">
      <c r="P2429" s="6"/>
    </row>
    <row r="2430" spans="16:16" s="2" customFormat="1" ht="30" customHeight="1">
      <c r="P2430" s="6"/>
    </row>
    <row r="2431" spans="16:16" s="2" customFormat="1" ht="30" customHeight="1">
      <c r="P2431" s="6"/>
    </row>
    <row r="2432" spans="16:16" s="2" customFormat="1" ht="30" customHeight="1">
      <c r="P2432" s="6"/>
    </row>
    <row r="2433" spans="16:16" s="2" customFormat="1" ht="30" customHeight="1">
      <c r="P2433" s="6"/>
    </row>
    <row r="2434" spans="16:16" s="2" customFormat="1" ht="30" customHeight="1">
      <c r="P2434" s="6"/>
    </row>
    <row r="2435" spans="16:16" s="2" customFormat="1" ht="30" customHeight="1">
      <c r="P2435" s="6"/>
    </row>
    <row r="2436" spans="16:16" s="2" customFormat="1" ht="30" customHeight="1">
      <c r="P2436" s="6"/>
    </row>
    <row r="2437" spans="16:16" s="2" customFormat="1" ht="30" customHeight="1">
      <c r="P2437" s="6"/>
    </row>
    <row r="2438" spans="16:16" s="2" customFormat="1" ht="30" customHeight="1">
      <c r="P2438" s="6"/>
    </row>
    <row r="2439" spans="16:16" s="2" customFormat="1" ht="30" customHeight="1">
      <c r="P2439" s="6"/>
    </row>
    <row r="2440" spans="16:16" s="2" customFormat="1" ht="30" customHeight="1">
      <c r="P2440" s="6"/>
    </row>
    <row r="2441" spans="16:16" s="2" customFormat="1" ht="30" customHeight="1">
      <c r="P2441" s="6"/>
    </row>
    <row r="2442" spans="16:16" s="2" customFormat="1" ht="30" customHeight="1">
      <c r="P2442" s="6"/>
    </row>
    <row r="2443" spans="16:16" s="2" customFormat="1" ht="30" customHeight="1">
      <c r="P2443" s="6"/>
    </row>
    <row r="2444" spans="16:16" s="2" customFormat="1" ht="30" customHeight="1">
      <c r="P2444" s="6"/>
    </row>
    <row r="2445" spans="16:16" s="2" customFormat="1" ht="30" customHeight="1">
      <c r="P2445" s="6"/>
    </row>
    <row r="2446" spans="16:16" s="2" customFormat="1" ht="30" customHeight="1">
      <c r="P2446" s="6"/>
    </row>
    <row r="2447" spans="16:16" s="2" customFormat="1" ht="30" customHeight="1">
      <c r="P2447" s="6"/>
    </row>
    <row r="2448" spans="16:16" s="2" customFormat="1" ht="30" customHeight="1">
      <c r="P2448" s="6"/>
    </row>
    <row r="2449" spans="16:16" s="2" customFormat="1" ht="30" customHeight="1">
      <c r="P2449" s="6"/>
    </row>
    <row r="2450" spans="16:16" s="2" customFormat="1" ht="30" customHeight="1">
      <c r="P2450" s="6"/>
    </row>
    <row r="2451" spans="16:16" s="2" customFormat="1" ht="30" customHeight="1">
      <c r="P2451" s="6"/>
    </row>
    <row r="2452" spans="16:16" s="2" customFormat="1" ht="30" customHeight="1">
      <c r="P2452" s="6"/>
    </row>
    <row r="2453" spans="16:16" s="2" customFormat="1" ht="30" customHeight="1">
      <c r="P2453" s="6"/>
    </row>
    <row r="2454" spans="16:16" s="2" customFormat="1" ht="30" customHeight="1">
      <c r="P2454" s="6"/>
    </row>
    <row r="2455" spans="16:16" s="2" customFormat="1" ht="30" customHeight="1">
      <c r="P2455" s="6"/>
    </row>
    <row r="2456" spans="16:16" s="2" customFormat="1" ht="30" customHeight="1">
      <c r="P2456" s="6"/>
    </row>
    <row r="2457" spans="16:16" s="2" customFormat="1" ht="30" customHeight="1">
      <c r="P2457" s="6"/>
    </row>
    <row r="2458" spans="16:16" s="2" customFormat="1" ht="30" customHeight="1">
      <c r="P2458" s="6"/>
    </row>
    <row r="2459" spans="16:16" s="2" customFormat="1" ht="30" customHeight="1">
      <c r="P2459" s="6"/>
    </row>
    <row r="2460" spans="16:16" s="2" customFormat="1" ht="30" customHeight="1">
      <c r="P2460" s="6"/>
    </row>
    <row r="2461" spans="16:16" s="2" customFormat="1" ht="30" customHeight="1">
      <c r="P2461" s="6"/>
    </row>
    <row r="2462" spans="16:16" s="2" customFormat="1" ht="30" customHeight="1">
      <c r="P2462" s="6"/>
    </row>
    <row r="2463" spans="16:16" s="2" customFormat="1" ht="30" customHeight="1">
      <c r="P2463" s="6"/>
    </row>
    <row r="2464" spans="16:16" s="2" customFormat="1" ht="30" customHeight="1">
      <c r="P2464" s="6"/>
    </row>
    <row r="2465" spans="16:16" s="2" customFormat="1" ht="30" customHeight="1">
      <c r="P2465" s="6"/>
    </row>
    <row r="2466" spans="16:16" s="2" customFormat="1" ht="30" customHeight="1">
      <c r="P2466" s="6"/>
    </row>
    <row r="2467" spans="16:16" s="2" customFormat="1" ht="30" customHeight="1">
      <c r="P2467" s="6"/>
    </row>
    <row r="2468" spans="16:16" s="2" customFormat="1" ht="30" customHeight="1">
      <c r="P2468" s="6"/>
    </row>
    <row r="2469" spans="16:16" s="2" customFormat="1" ht="30" customHeight="1">
      <c r="P2469" s="6"/>
    </row>
    <row r="2470" spans="16:16" s="2" customFormat="1" ht="30" customHeight="1">
      <c r="P2470" s="6"/>
    </row>
    <row r="2471" spans="16:16" s="2" customFormat="1" ht="30" customHeight="1">
      <c r="P2471" s="6"/>
    </row>
    <row r="2472" spans="16:16" s="2" customFormat="1" ht="30" customHeight="1">
      <c r="P2472" s="6"/>
    </row>
    <row r="2473" spans="16:16" s="2" customFormat="1" ht="30" customHeight="1">
      <c r="P2473" s="6"/>
    </row>
    <row r="2474" spans="16:16" s="2" customFormat="1" ht="30" customHeight="1">
      <c r="P2474" s="6"/>
    </row>
    <row r="2475" spans="16:16" s="2" customFormat="1" ht="30" customHeight="1">
      <c r="P2475" s="6"/>
    </row>
    <row r="2476" spans="16:16" s="2" customFormat="1" ht="30" customHeight="1">
      <c r="P2476" s="6"/>
    </row>
    <row r="2477" spans="16:16" s="2" customFormat="1" ht="30" customHeight="1">
      <c r="P2477" s="6"/>
    </row>
    <row r="2478" spans="16:16" s="2" customFormat="1" ht="30" customHeight="1">
      <c r="P2478" s="6"/>
    </row>
    <row r="2479" spans="16:16" s="2" customFormat="1" ht="30" customHeight="1">
      <c r="P2479" s="6"/>
    </row>
    <row r="2480" spans="16:16" s="2" customFormat="1" ht="30" customHeight="1">
      <c r="P2480" s="6"/>
    </row>
    <row r="2481" spans="16:16" s="2" customFormat="1" ht="30" customHeight="1">
      <c r="P2481" s="6"/>
    </row>
    <row r="2482" spans="16:16" s="2" customFormat="1" ht="30" customHeight="1">
      <c r="P2482" s="6"/>
    </row>
    <row r="2483" spans="16:16" s="2" customFormat="1" ht="30" customHeight="1">
      <c r="P2483" s="6"/>
    </row>
    <row r="2484" spans="16:16" s="2" customFormat="1" ht="30" customHeight="1">
      <c r="P2484" s="6"/>
    </row>
    <row r="2485" spans="16:16" s="2" customFormat="1" ht="30" customHeight="1">
      <c r="P2485" s="6"/>
    </row>
    <row r="2486" spans="16:16" s="2" customFormat="1" ht="30" customHeight="1">
      <c r="P2486" s="6"/>
    </row>
    <row r="2487" spans="16:16" s="2" customFormat="1" ht="30" customHeight="1">
      <c r="P2487" s="6"/>
    </row>
    <row r="2488" spans="16:16" s="2" customFormat="1" ht="30" customHeight="1">
      <c r="P2488" s="6"/>
    </row>
    <row r="2489" spans="16:16" s="2" customFormat="1" ht="30" customHeight="1">
      <c r="P2489" s="6"/>
    </row>
    <row r="2490" spans="16:16" s="2" customFormat="1" ht="30" customHeight="1">
      <c r="P2490" s="6"/>
    </row>
    <row r="2491" spans="16:16" s="2" customFormat="1" ht="30" customHeight="1">
      <c r="P2491" s="6"/>
    </row>
    <row r="2492" spans="16:16" s="2" customFormat="1" ht="30" customHeight="1">
      <c r="P2492" s="6"/>
    </row>
    <row r="2493" spans="16:16" s="2" customFormat="1" ht="30" customHeight="1">
      <c r="P2493" s="6"/>
    </row>
    <row r="2494" spans="16:16" s="2" customFormat="1" ht="30" customHeight="1">
      <c r="P2494" s="6"/>
    </row>
    <row r="2495" spans="16:16" s="2" customFormat="1" ht="30" customHeight="1">
      <c r="P2495" s="6"/>
    </row>
    <row r="2496" spans="16:16" s="2" customFormat="1" ht="30" customHeight="1">
      <c r="P2496" s="6"/>
    </row>
    <row r="2497" spans="16:16" s="2" customFormat="1" ht="30" customHeight="1">
      <c r="P2497" s="6"/>
    </row>
    <row r="2498" spans="16:16" s="2" customFormat="1" ht="30" customHeight="1">
      <c r="P2498" s="6"/>
    </row>
    <row r="2499" spans="16:16" s="2" customFormat="1" ht="30" customHeight="1">
      <c r="P2499" s="6"/>
    </row>
    <row r="2500" spans="16:16" s="2" customFormat="1" ht="30" customHeight="1">
      <c r="P2500" s="6"/>
    </row>
    <row r="2501" spans="16:16" s="2" customFormat="1" ht="30" customHeight="1">
      <c r="P2501" s="6"/>
    </row>
    <row r="2502" spans="16:16" s="2" customFormat="1" ht="30" customHeight="1">
      <c r="P2502" s="6"/>
    </row>
    <row r="2503" spans="16:16" s="2" customFormat="1" ht="30" customHeight="1">
      <c r="P2503" s="6"/>
    </row>
    <row r="2504" spans="16:16" s="2" customFormat="1" ht="30" customHeight="1">
      <c r="P2504" s="6"/>
    </row>
    <row r="2505" spans="16:16" s="2" customFormat="1" ht="30" customHeight="1">
      <c r="P2505" s="6"/>
    </row>
    <row r="2506" spans="16:16" s="2" customFormat="1" ht="30" customHeight="1">
      <c r="P2506" s="6"/>
    </row>
    <row r="2507" spans="16:16" s="2" customFormat="1" ht="30" customHeight="1">
      <c r="P2507" s="6"/>
    </row>
    <row r="2508" spans="16:16" s="2" customFormat="1" ht="30" customHeight="1">
      <c r="P2508" s="6"/>
    </row>
    <row r="2509" spans="16:16" s="2" customFormat="1" ht="30" customHeight="1">
      <c r="P2509" s="6"/>
    </row>
    <row r="2510" spans="16:16" s="2" customFormat="1" ht="30" customHeight="1">
      <c r="P2510" s="6"/>
    </row>
    <row r="2511" spans="16:16" s="2" customFormat="1" ht="30" customHeight="1">
      <c r="P2511" s="6"/>
    </row>
    <row r="2512" spans="16:16" s="2" customFormat="1" ht="30" customHeight="1">
      <c r="P2512" s="6"/>
    </row>
    <row r="2513" spans="16:16" s="2" customFormat="1" ht="30" customHeight="1">
      <c r="P2513" s="6"/>
    </row>
    <row r="2514" spans="16:16" s="2" customFormat="1" ht="30" customHeight="1">
      <c r="P2514" s="6"/>
    </row>
    <row r="2515" spans="16:16" s="2" customFormat="1" ht="30" customHeight="1">
      <c r="P2515" s="6"/>
    </row>
    <row r="2516" spans="16:16" s="2" customFormat="1" ht="30" customHeight="1">
      <c r="P2516" s="6"/>
    </row>
    <row r="2517" spans="16:16" s="2" customFormat="1" ht="30" customHeight="1">
      <c r="P2517" s="6"/>
    </row>
    <row r="2518" spans="16:16" s="2" customFormat="1" ht="30" customHeight="1">
      <c r="P2518" s="6"/>
    </row>
    <row r="2519" spans="16:16" s="2" customFormat="1" ht="30" customHeight="1">
      <c r="P2519" s="6"/>
    </row>
    <row r="2520" spans="16:16" s="2" customFormat="1" ht="30" customHeight="1">
      <c r="P2520" s="6"/>
    </row>
    <row r="2521" spans="16:16" s="2" customFormat="1" ht="30" customHeight="1">
      <c r="P2521" s="6"/>
    </row>
    <row r="2522" spans="16:16" s="2" customFormat="1" ht="30" customHeight="1">
      <c r="P2522" s="6"/>
    </row>
    <row r="2523" spans="16:16" s="2" customFormat="1" ht="30" customHeight="1">
      <c r="P2523" s="6"/>
    </row>
    <row r="2524" spans="16:16" s="2" customFormat="1" ht="30" customHeight="1">
      <c r="P2524" s="6"/>
    </row>
    <row r="2525" spans="16:16" s="2" customFormat="1" ht="30" customHeight="1">
      <c r="P2525" s="6"/>
    </row>
    <row r="2526" spans="16:16" s="2" customFormat="1" ht="30" customHeight="1">
      <c r="P2526" s="6"/>
    </row>
    <row r="2527" spans="16:16" s="2" customFormat="1" ht="30" customHeight="1">
      <c r="P2527" s="6"/>
    </row>
    <row r="2528" spans="16:16" s="2" customFormat="1" ht="30" customHeight="1">
      <c r="P2528" s="6"/>
    </row>
    <row r="2529" spans="16:16" s="2" customFormat="1" ht="30" customHeight="1">
      <c r="P2529" s="6"/>
    </row>
    <row r="2530" spans="16:16" s="2" customFormat="1" ht="30" customHeight="1">
      <c r="P2530" s="6"/>
    </row>
    <row r="2531" spans="16:16" s="2" customFormat="1" ht="30" customHeight="1">
      <c r="P2531" s="6"/>
    </row>
    <row r="2532" spans="16:16" s="2" customFormat="1" ht="30" customHeight="1">
      <c r="P2532" s="6"/>
    </row>
    <row r="2533" spans="16:16" s="2" customFormat="1" ht="30" customHeight="1">
      <c r="P2533" s="6"/>
    </row>
    <row r="2534" spans="16:16" s="2" customFormat="1" ht="30" customHeight="1">
      <c r="P2534" s="6"/>
    </row>
    <row r="2535" spans="16:16" s="2" customFormat="1" ht="30" customHeight="1">
      <c r="P2535" s="6"/>
    </row>
    <row r="2536" spans="16:16" s="2" customFormat="1" ht="30" customHeight="1">
      <c r="P2536" s="6"/>
    </row>
    <row r="2537" spans="16:16" s="2" customFormat="1" ht="30" customHeight="1">
      <c r="P2537" s="6"/>
    </row>
    <row r="2538" spans="16:16" s="2" customFormat="1" ht="30" customHeight="1">
      <c r="P2538" s="6"/>
    </row>
    <row r="2539" spans="16:16" s="2" customFormat="1" ht="30" customHeight="1">
      <c r="P2539" s="6"/>
    </row>
    <row r="2540" spans="16:16" s="2" customFormat="1" ht="30" customHeight="1">
      <c r="P2540" s="6"/>
    </row>
    <row r="2541" spans="16:16" s="2" customFormat="1" ht="30" customHeight="1">
      <c r="P2541" s="6"/>
    </row>
    <row r="2542" spans="16:16" s="2" customFormat="1" ht="30" customHeight="1">
      <c r="P2542" s="6"/>
    </row>
    <row r="2543" spans="16:16" s="2" customFormat="1" ht="30" customHeight="1">
      <c r="P2543" s="6"/>
    </row>
    <row r="2544" spans="16:16" s="2" customFormat="1" ht="30" customHeight="1">
      <c r="P2544" s="6"/>
    </row>
    <row r="2545" spans="16:16" s="2" customFormat="1" ht="30" customHeight="1">
      <c r="P2545" s="6"/>
    </row>
    <row r="2546" spans="16:16" s="2" customFormat="1" ht="30" customHeight="1">
      <c r="P2546" s="6"/>
    </row>
    <row r="2547" spans="16:16" s="2" customFormat="1" ht="30" customHeight="1">
      <c r="P2547" s="6"/>
    </row>
    <row r="2548" spans="16:16" s="2" customFormat="1" ht="30" customHeight="1">
      <c r="P2548" s="6"/>
    </row>
    <row r="2549" spans="16:16" s="2" customFormat="1" ht="30" customHeight="1">
      <c r="P2549" s="6"/>
    </row>
    <row r="2550" spans="16:16" s="2" customFormat="1" ht="30" customHeight="1">
      <c r="P2550" s="6"/>
    </row>
    <row r="2551" spans="16:16" s="2" customFormat="1" ht="30" customHeight="1">
      <c r="P2551" s="6"/>
    </row>
    <row r="2552" spans="16:16" s="2" customFormat="1" ht="30" customHeight="1">
      <c r="P2552" s="6"/>
    </row>
    <row r="2553" spans="16:16" s="2" customFormat="1" ht="30" customHeight="1">
      <c r="P2553" s="6"/>
    </row>
    <row r="2554" spans="16:16" s="2" customFormat="1" ht="30" customHeight="1">
      <c r="P2554" s="6"/>
    </row>
    <row r="2555" spans="16:16" s="2" customFormat="1" ht="30" customHeight="1">
      <c r="P2555" s="6"/>
    </row>
    <row r="2556" spans="16:16" s="2" customFormat="1" ht="30" customHeight="1">
      <c r="P2556" s="6"/>
    </row>
    <row r="2557" spans="16:16" s="2" customFormat="1" ht="30" customHeight="1">
      <c r="P2557" s="6"/>
    </row>
    <row r="2558" spans="16:16" s="2" customFormat="1" ht="30" customHeight="1">
      <c r="P2558" s="6"/>
    </row>
    <row r="2559" spans="16:16" s="2" customFormat="1" ht="30" customHeight="1">
      <c r="P2559" s="6"/>
    </row>
    <row r="2560" spans="16:16" s="2" customFormat="1" ht="30" customHeight="1">
      <c r="P2560" s="6"/>
    </row>
    <row r="2561" spans="16:16" s="2" customFormat="1" ht="30" customHeight="1">
      <c r="P2561" s="6"/>
    </row>
    <row r="2562" spans="16:16" s="2" customFormat="1" ht="30" customHeight="1">
      <c r="P2562" s="6"/>
    </row>
    <row r="2563" spans="16:16" s="2" customFormat="1" ht="30" customHeight="1">
      <c r="P2563" s="6"/>
    </row>
    <row r="2564" spans="16:16" s="2" customFormat="1" ht="30" customHeight="1">
      <c r="P2564" s="6"/>
    </row>
    <row r="2565" spans="16:16" s="2" customFormat="1" ht="30" customHeight="1">
      <c r="P2565" s="6"/>
    </row>
    <row r="2566" spans="16:16" s="2" customFormat="1" ht="30" customHeight="1">
      <c r="P2566" s="6"/>
    </row>
    <row r="2567" spans="16:16" s="2" customFormat="1" ht="30" customHeight="1">
      <c r="P2567" s="6"/>
    </row>
    <row r="2568" spans="16:16" s="2" customFormat="1" ht="30" customHeight="1">
      <c r="P2568" s="6"/>
    </row>
    <row r="2569" spans="16:16" s="2" customFormat="1" ht="30" customHeight="1">
      <c r="P2569" s="6"/>
    </row>
    <row r="2570" spans="16:16" s="2" customFormat="1" ht="30" customHeight="1">
      <c r="P2570" s="6"/>
    </row>
    <row r="2571" spans="16:16" s="2" customFormat="1" ht="30" customHeight="1">
      <c r="P2571" s="6"/>
    </row>
    <row r="2572" spans="16:16" s="2" customFormat="1" ht="30" customHeight="1">
      <c r="P2572" s="6"/>
    </row>
    <row r="2573" spans="16:16" s="2" customFormat="1" ht="30" customHeight="1">
      <c r="P2573" s="6"/>
    </row>
    <row r="2574" spans="16:16" s="2" customFormat="1" ht="30" customHeight="1">
      <c r="P2574" s="6"/>
    </row>
    <row r="2575" spans="16:16" s="2" customFormat="1" ht="30" customHeight="1">
      <c r="P2575" s="6"/>
    </row>
    <row r="2576" spans="16:16" s="2" customFormat="1" ht="30" customHeight="1">
      <c r="P2576" s="6"/>
    </row>
    <row r="2577" spans="16:16" s="2" customFormat="1" ht="30" customHeight="1">
      <c r="P2577" s="6"/>
    </row>
    <row r="2578" spans="16:16" s="2" customFormat="1" ht="30" customHeight="1">
      <c r="P2578" s="6"/>
    </row>
    <row r="2579" spans="16:16" s="2" customFormat="1" ht="30" customHeight="1">
      <c r="P2579" s="6"/>
    </row>
    <row r="2580" spans="16:16" s="2" customFormat="1" ht="30" customHeight="1">
      <c r="P2580" s="6"/>
    </row>
    <row r="2581" spans="16:16" s="2" customFormat="1" ht="30" customHeight="1">
      <c r="P2581" s="6"/>
    </row>
    <row r="2582" spans="16:16" s="2" customFormat="1" ht="30" customHeight="1">
      <c r="P2582" s="6"/>
    </row>
    <row r="2583" spans="16:16" s="2" customFormat="1" ht="30" customHeight="1">
      <c r="P2583" s="6"/>
    </row>
    <row r="2584" spans="16:16" s="2" customFormat="1" ht="30" customHeight="1">
      <c r="P2584" s="6"/>
    </row>
    <row r="2585" spans="16:16" s="2" customFormat="1" ht="30" customHeight="1">
      <c r="P2585" s="6"/>
    </row>
    <row r="2586" spans="16:16" s="2" customFormat="1" ht="30" customHeight="1">
      <c r="P2586" s="6"/>
    </row>
    <row r="2587" spans="16:16" s="2" customFormat="1" ht="30" customHeight="1">
      <c r="P2587" s="6"/>
    </row>
    <row r="2588" spans="16:16" s="2" customFormat="1" ht="30" customHeight="1">
      <c r="P2588" s="6"/>
    </row>
    <row r="2589" spans="16:16" s="2" customFormat="1" ht="30" customHeight="1">
      <c r="P2589" s="6"/>
    </row>
    <row r="2590" spans="16:16" s="2" customFormat="1" ht="30" customHeight="1">
      <c r="P2590" s="6"/>
    </row>
    <row r="2591" spans="16:16" s="2" customFormat="1" ht="30" customHeight="1">
      <c r="P2591" s="6"/>
    </row>
    <row r="2592" spans="16:16" s="2" customFormat="1" ht="30" customHeight="1">
      <c r="P2592" s="6"/>
    </row>
    <row r="2593" spans="16:16" s="2" customFormat="1" ht="30" customHeight="1">
      <c r="P2593" s="6"/>
    </row>
    <row r="2594" spans="16:16" s="2" customFormat="1" ht="30" customHeight="1">
      <c r="P2594" s="6"/>
    </row>
    <row r="2595" spans="16:16" s="2" customFormat="1" ht="30" customHeight="1">
      <c r="P2595" s="6"/>
    </row>
    <row r="2596" spans="16:16" s="2" customFormat="1" ht="30" customHeight="1">
      <c r="P2596" s="6"/>
    </row>
    <row r="2597" spans="16:16" s="2" customFormat="1" ht="30" customHeight="1">
      <c r="P2597" s="6"/>
    </row>
    <row r="2598" spans="16:16" s="2" customFormat="1" ht="30" customHeight="1">
      <c r="P2598" s="6"/>
    </row>
    <row r="2599" spans="16:16" s="2" customFormat="1" ht="30" customHeight="1">
      <c r="P2599" s="6"/>
    </row>
    <row r="2600" spans="16:16" s="2" customFormat="1" ht="30" customHeight="1">
      <c r="P2600" s="6"/>
    </row>
    <row r="2601" spans="16:16" s="2" customFormat="1" ht="30" customHeight="1">
      <c r="P2601" s="6"/>
    </row>
    <row r="2602" spans="16:16" s="2" customFormat="1" ht="30" customHeight="1">
      <c r="P2602" s="6"/>
    </row>
    <row r="2603" spans="16:16" s="2" customFormat="1" ht="30" customHeight="1">
      <c r="P2603" s="6"/>
    </row>
    <row r="2604" spans="16:16" s="2" customFormat="1" ht="30" customHeight="1">
      <c r="P2604" s="6"/>
    </row>
    <row r="2605" spans="16:16" s="2" customFormat="1" ht="30" customHeight="1">
      <c r="P2605" s="6"/>
    </row>
    <row r="2606" spans="16:16" s="2" customFormat="1" ht="30" customHeight="1">
      <c r="P2606" s="6"/>
    </row>
    <row r="2607" spans="16:16" s="2" customFormat="1" ht="30" customHeight="1">
      <c r="P2607" s="6"/>
    </row>
    <row r="2608" spans="16:16" s="2" customFormat="1" ht="30" customHeight="1">
      <c r="P2608" s="6"/>
    </row>
    <row r="2609" spans="16:16" s="2" customFormat="1" ht="30" customHeight="1">
      <c r="P2609" s="6"/>
    </row>
    <row r="2610" spans="16:16" s="2" customFormat="1" ht="30" customHeight="1">
      <c r="P2610" s="6"/>
    </row>
    <row r="2611" spans="16:16" s="2" customFormat="1" ht="30" customHeight="1">
      <c r="P2611" s="6"/>
    </row>
    <row r="2612" spans="16:16" s="2" customFormat="1" ht="30" customHeight="1">
      <c r="P2612" s="6"/>
    </row>
    <row r="2613" spans="16:16" s="2" customFormat="1" ht="30" customHeight="1">
      <c r="P2613" s="6"/>
    </row>
    <row r="2614" spans="16:16" s="2" customFormat="1" ht="30" customHeight="1">
      <c r="P2614" s="6"/>
    </row>
    <row r="2615" spans="16:16" s="2" customFormat="1" ht="30" customHeight="1">
      <c r="P2615" s="6"/>
    </row>
    <row r="2616" spans="16:16" s="2" customFormat="1" ht="30" customHeight="1">
      <c r="P2616" s="6"/>
    </row>
    <row r="2617" spans="16:16" s="2" customFormat="1" ht="30" customHeight="1">
      <c r="P2617" s="6"/>
    </row>
    <row r="2618" spans="16:16" s="2" customFormat="1" ht="30" customHeight="1">
      <c r="P2618" s="6"/>
    </row>
    <row r="2619" spans="16:16" s="2" customFormat="1" ht="30" customHeight="1">
      <c r="P2619" s="6"/>
    </row>
    <row r="2620" spans="16:16" s="2" customFormat="1" ht="30" customHeight="1">
      <c r="P2620" s="6"/>
    </row>
    <row r="2621" spans="16:16" s="2" customFormat="1" ht="30" customHeight="1">
      <c r="P2621" s="6"/>
    </row>
    <row r="2622" spans="16:16" s="2" customFormat="1" ht="30" customHeight="1">
      <c r="P2622" s="6"/>
    </row>
    <row r="2623" spans="16:16" s="2" customFormat="1" ht="30" customHeight="1">
      <c r="P2623" s="6"/>
    </row>
    <row r="2624" spans="16:16" s="2" customFormat="1" ht="30" customHeight="1">
      <c r="P2624" s="6"/>
    </row>
    <row r="2625" spans="16:16" s="2" customFormat="1" ht="30" customHeight="1">
      <c r="P2625" s="6"/>
    </row>
    <row r="2626" spans="16:16" s="2" customFormat="1" ht="30" customHeight="1">
      <c r="P2626" s="6"/>
    </row>
    <row r="2627" spans="16:16" s="2" customFormat="1" ht="30" customHeight="1">
      <c r="P2627" s="6"/>
    </row>
    <row r="2628" spans="16:16" s="2" customFormat="1" ht="30" customHeight="1">
      <c r="P2628" s="6"/>
    </row>
    <row r="2629" spans="16:16" s="2" customFormat="1" ht="30" customHeight="1">
      <c r="P2629" s="6"/>
    </row>
    <row r="2630" spans="16:16" s="2" customFormat="1" ht="30" customHeight="1">
      <c r="P2630" s="6"/>
    </row>
    <row r="2631" spans="16:16" s="2" customFormat="1" ht="30" customHeight="1">
      <c r="P2631" s="6"/>
    </row>
    <row r="2632" spans="16:16" s="2" customFormat="1" ht="30" customHeight="1">
      <c r="P2632" s="6"/>
    </row>
    <row r="2633" spans="16:16" s="2" customFormat="1" ht="30" customHeight="1">
      <c r="P2633" s="6"/>
    </row>
    <row r="2634" spans="16:16" s="2" customFormat="1" ht="30" customHeight="1">
      <c r="P2634" s="6"/>
    </row>
    <row r="2635" spans="16:16" s="2" customFormat="1" ht="30" customHeight="1">
      <c r="P2635" s="6"/>
    </row>
    <row r="2636" spans="16:16" s="2" customFormat="1" ht="30" customHeight="1">
      <c r="P2636" s="6"/>
    </row>
    <row r="2637" spans="16:16" s="2" customFormat="1" ht="30" customHeight="1">
      <c r="P2637" s="6"/>
    </row>
    <row r="2638" spans="16:16" s="2" customFormat="1" ht="30" customHeight="1">
      <c r="P2638" s="6"/>
    </row>
    <row r="2639" spans="16:16" s="2" customFormat="1" ht="30" customHeight="1">
      <c r="P2639" s="6"/>
    </row>
    <row r="2640" spans="16:16" s="2" customFormat="1" ht="30" customHeight="1">
      <c r="P2640" s="6"/>
    </row>
    <row r="2641" spans="16:16" s="2" customFormat="1" ht="30" customHeight="1">
      <c r="P2641" s="6"/>
    </row>
    <row r="2642" spans="16:16" s="2" customFormat="1" ht="30" customHeight="1">
      <c r="P2642" s="6"/>
    </row>
    <row r="2643" spans="16:16" s="2" customFormat="1" ht="30" customHeight="1">
      <c r="P2643" s="6"/>
    </row>
    <row r="2644" spans="16:16" s="2" customFormat="1" ht="30" customHeight="1">
      <c r="P2644" s="6"/>
    </row>
    <row r="2645" spans="16:16" s="2" customFormat="1" ht="30" customHeight="1">
      <c r="P2645" s="6"/>
    </row>
    <row r="2646" spans="16:16" s="2" customFormat="1" ht="30" customHeight="1">
      <c r="P2646" s="6"/>
    </row>
    <row r="2647" spans="16:16" s="2" customFormat="1" ht="30" customHeight="1">
      <c r="P2647" s="6"/>
    </row>
    <row r="2648" spans="16:16" s="2" customFormat="1" ht="30" customHeight="1">
      <c r="P2648" s="6"/>
    </row>
    <row r="2649" spans="16:16" s="2" customFormat="1" ht="30" customHeight="1">
      <c r="P2649" s="6"/>
    </row>
    <row r="2650" spans="16:16" s="2" customFormat="1" ht="30" customHeight="1">
      <c r="P2650" s="6"/>
    </row>
    <row r="2651" spans="16:16" s="2" customFormat="1" ht="30" customHeight="1">
      <c r="P2651" s="6"/>
    </row>
    <row r="2652" spans="16:16" s="2" customFormat="1" ht="30" customHeight="1">
      <c r="P2652" s="6"/>
    </row>
    <row r="2653" spans="16:16" s="2" customFormat="1" ht="30" customHeight="1">
      <c r="P2653" s="6"/>
    </row>
    <row r="2654" spans="16:16" s="2" customFormat="1" ht="30" customHeight="1">
      <c r="P2654" s="6"/>
    </row>
    <row r="2655" spans="16:16" s="2" customFormat="1" ht="30" customHeight="1">
      <c r="P2655" s="6"/>
    </row>
    <row r="2656" spans="16:16" s="2" customFormat="1" ht="30" customHeight="1">
      <c r="P2656" s="6"/>
    </row>
    <row r="2657" spans="16:16" s="2" customFormat="1" ht="30" customHeight="1">
      <c r="P2657" s="6"/>
    </row>
    <row r="2658" spans="16:16" s="2" customFormat="1" ht="30" customHeight="1">
      <c r="P2658" s="6"/>
    </row>
    <row r="2659" spans="16:16" s="2" customFormat="1" ht="30" customHeight="1">
      <c r="P2659" s="6"/>
    </row>
    <row r="2660" spans="16:16" s="2" customFormat="1" ht="30" customHeight="1">
      <c r="P2660" s="6"/>
    </row>
    <row r="2661" spans="16:16" s="2" customFormat="1" ht="30" customHeight="1">
      <c r="P2661" s="6"/>
    </row>
    <row r="2662" spans="16:16" s="2" customFormat="1" ht="30" customHeight="1">
      <c r="P2662" s="6"/>
    </row>
    <row r="2663" spans="16:16" s="2" customFormat="1" ht="30" customHeight="1">
      <c r="P2663" s="6"/>
    </row>
    <row r="2664" spans="16:16" s="2" customFormat="1" ht="30" customHeight="1">
      <c r="P2664" s="6"/>
    </row>
    <row r="2665" spans="16:16" s="2" customFormat="1" ht="30" customHeight="1">
      <c r="P2665" s="6"/>
    </row>
    <row r="2666" spans="16:16" s="2" customFormat="1" ht="30" customHeight="1">
      <c r="P2666" s="6"/>
    </row>
    <row r="2667" spans="16:16" s="2" customFormat="1" ht="30" customHeight="1">
      <c r="P2667" s="6"/>
    </row>
    <row r="2668" spans="16:16" s="2" customFormat="1" ht="30" customHeight="1">
      <c r="P2668" s="6"/>
    </row>
    <row r="2669" spans="16:16" s="2" customFormat="1" ht="30" customHeight="1">
      <c r="P2669" s="6"/>
    </row>
    <row r="2670" spans="16:16" s="2" customFormat="1" ht="30" customHeight="1">
      <c r="P2670" s="6"/>
    </row>
    <row r="2671" spans="16:16" s="2" customFormat="1" ht="30" customHeight="1">
      <c r="P2671" s="6"/>
    </row>
    <row r="2672" spans="16:16" s="2" customFormat="1" ht="30" customHeight="1">
      <c r="P2672" s="6"/>
    </row>
    <row r="2673" spans="16:16" s="2" customFormat="1" ht="30" customHeight="1">
      <c r="P2673" s="6"/>
    </row>
    <row r="2674" spans="16:16" s="2" customFormat="1" ht="30" customHeight="1">
      <c r="P2674" s="6"/>
    </row>
    <row r="2675" spans="16:16" s="2" customFormat="1" ht="30" customHeight="1">
      <c r="P2675" s="6"/>
    </row>
    <row r="2676" spans="16:16" s="2" customFormat="1" ht="30" customHeight="1">
      <c r="P2676" s="6"/>
    </row>
    <row r="2677" spans="16:16" s="2" customFormat="1" ht="30" customHeight="1">
      <c r="P2677" s="6"/>
    </row>
    <row r="2678" spans="16:16" s="2" customFormat="1" ht="30" customHeight="1">
      <c r="P2678" s="6"/>
    </row>
    <row r="2679" spans="16:16" s="2" customFormat="1" ht="30" customHeight="1">
      <c r="P2679" s="6"/>
    </row>
    <row r="2680" spans="16:16" s="2" customFormat="1" ht="30" customHeight="1">
      <c r="P2680" s="6"/>
    </row>
    <row r="2681" spans="16:16" s="2" customFormat="1" ht="30" customHeight="1">
      <c r="P2681" s="6"/>
    </row>
    <row r="2682" spans="16:16" s="2" customFormat="1" ht="30" customHeight="1">
      <c r="P2682" s="6"/>
    </row>
    <row r="2683" spans="16:16" s="2" customFormat="1" ht="30" customHeight="1">
      <c r="P2683" s="6"/>
    </row>
    <row r="2684" spans="16:16" s="2" customFormat="1" ht="30" customHeight="1">
      <c r="P2684" s="6"/>
    </row>
    <row r="2685" spans="16:16" s="2" customFormat="1" ht="30" customHeight="1">
      <c r="P2685" s="6"/>
    </row>
    <row r="2686" spans="16:16" s="2" customFormat="1" ht="30" customHeight="1">
      <c r="P2686" s="6"/>
    </row>
    <row r="2687" spans="16:16" s="2" customFormat="1" ht="30" customHeight="1">
      <c r="P2687" s="6"/>
    </row>
    <row r="2688" spans="16:16" s="2" customFormat="1" ht="30" customHeight="1">
      <c r="P2688" s="6"/>
    </row>
    <row r="2689" spans="16:16" s="2" customFormat="1" ht="30" customHeight="1">
      <c r="P2689" s="6"/>
    </row>
    <row r="2690" spans="16:16" s="2" customFormat="1" ht="30" customHeight="1">
      <c r="P2690" s="6"/>
    </row>
    <row r="2691" spans="16:16" s="2" customFormat="1" ht="30" customHeight="1">
      <c r="P2691" s="6"/>
    </row>
    <row r="2692" spans="16:16" s="2" customFormat="1" ht="30" customHeight="1">
      <c r="P2692" s="6"/>
    </row>
    <row r="2693" spans="16:16" s="2" customFormat="1" ht="30" customHeight="1">
      <c r="P2693" s="6"/>
    </row>
    <row r="2694" spans="16:16" s="2" customFormat="1" ht="30" customHeight="1">
      <c r="P2694" s="6"/>
    </row>
    <row r="2695" spans="16:16" s="2" customFormat="1" ht="30" customHeight="1">
      <c r="P2695" s="6"/>
    </row>
    <row r="2696" spans="16:16" s="2" customFormat="1" ht="30" customHeight="1">
      <c r="P2696" s="6"/>
    </row>
    <row r="2697" spans="16:16" s="2" customFormat="1" ht="30" customHeight="1">
      <c r="P2697" s="6"/>
    </row>
    <row r="2698" spans="16:16" s="2" customFormat="1" ht="30" customHeight="1">
      <c r="P2698" s="6"/>
    </row>
    <row r="2699" spans="16:16" s="2" customFormat="1" ht="30" customHeight="1">
      <c r="P2699" s="6"/>
    </row>
    <row r="2700" spans="16:16" s="2" customFormat="1" ht="30" customHeight="1">
      <c r="P2700" s="6"/>
    </row>
    <row r="2701" spans="16:16" s="2" customFormat="1" ht="30" customHeight="1">
      <c r="P2701" s="6"/>
    </row>
    <row r="2702" spans="16:16" s="2" customFormat="1" ht="30" customHeight="1">
      <c r="P2702" s="6"/>
    </row>
    <row r="2703" spans="16:16" s="2" customFormat="1" ht="30" customHeight="1">
      <c r="P2703" s="6"/>
    </row>
    <row r="2704" spans="16:16" s="2" customFormat="1" ht="30" customHeight="1">
      <c r="P2704" s="6"/>
    </row>
    <row r="2705" spans="16:16" s="2" customFormat="1" ht="30" customHeight="1">
      <c r="P2705" s="6"/>
    </row>
    <row r="2706" spans="16:16" s="2" customFormat="1" ht="30" customHeight="1">
      <c r="P2706" s="6"/>
    </row>
    <row r="2707" spans="16:16" s="2" customFormat="1" ht="30" customHeight="1">
      <c r="P2707" s="6"/>
    </row>
    <row r="2708" spans="16:16" s="2" customFormat="1" ht="30" customHeight="1">
      <c r="P2708" s="6"/>
    </row>
    <row r="2709" spans="16:16" s="2" customFormat="1" ht="30" customHeight="1">
      <c r="P2709" s="6"/>
    </row>
    <row r="2710" spans="16:16" s="2" customFormat="1" ht="30" customHeight="1">
      <c r="P2710" s="6"/>
    </row>
    <row r="2711" spans="16:16" s="2" customFormat="1" ht="30" customHeight="1">
      <c r="P2711" s="6"/>
    </row>
    <row r="2712" spans="16:16" s="2" customFormat="1" ht="30" customHeight="1">
      <c r="P2712" s="6"/>
    </row>
    <row r="2713" spans="16:16" s="2" customFormat="1" ht="30" customHeight="1">
      <c r="P2713" s="6"/>
    </row>
    <row r="2714" spans="16:16" s="2" customFormat="1" ht="30" customHeight="1">
      <c r="P2714" s="6"/>
    </row>
    <row r="2715" spans="16:16" s="2" customFormat="1" ht="30" customHeight="1">
      <c r="P2715" s="6"/>
    </row>
    <row r="2716" spans="16:16" s="2" customFormat="1" ht="30" customHeight="1">
      <c r="P2716" s="6"/>
    </row>
    <row r="2717" spans="16:16" s="2" customFormat="1" ht="30" customHeight="1">
      <c r="P2717" s="6"/>
    </row>
    <row r="2718" spans="16:16" s="2" customFormat="1" ht="30" customHeight="1">
      <c r="P2718" s="6"/>
    </row>
    <row r="2719" spans="16:16" s="2" customFormat="1" ht="30" customHeight="1">
      <c r="P2719" s="6"/>
    </row>
    <row r="2720" spans="16:16" s="2" customFormat="1" ht="30" customHeight="1">
      <c r="P2720" s="6"/>
    </row>
    <row r="2721" spans="16:16" s="2" customFormat="1" ht="30" customHeight="1">
      <c r="P2721" s="6"/>
    </row>
    <row r="2722" spans="16:16" s="2" customFormat="1" ht="30" customHeight="1">
      <c r="P2722" s="6"/>
    </row>
    <row r="2723" spans="16:16" s="2" customFormat="1" ht="30" customHeight="1">
      <c r="P2723" s="6"/>
    </row>
    <row r="2724" spans="16:16" s="2" customFormat="1" ht="30" customHeight="1">
      <c r="P2724" s="6"/>
    </row>
    <row r="2725" spans="16:16" s="2" customFormat="1" ht="30" customHeight="1">
      <c r="P2725" s="6"/>
    </row>
    <row r="2726" spans="16:16" s="2" customFormat="1" ht="30" customHeight="1">
      <c r="P2726" s="6"/>
    </row>
    <row r="2727" spans="16:16" s="2" customFormat="1" ht="30" customHeight="1">
      <c r="P2727" s="6"/>
    </row>
    <row r="2728" spans="16:16" s="2" customFormat="1" ht="30" customHeight="1">
      <c r="P2728" s="6"/>
    </row>
    <row r="2729" spans="16:16" s="2" customFormat="1" ht="30" customHeight="1">
      <c r="P2729" s="6"/>
    </row>
    <row r="2730" spans="16:16" s="2" customFormat="1" ht="30" customHeight="1">
      <c r="P2730" s="6"/>
    </row>
    <row r="2731" spans="16:16" s="2" customFormat="1" ht="30" customHeight="1">
      <c r="P2731" s="6"/>
    </row>
    <row r="2732" spans="16:16" s="2" customFormat="1" ht="30" customHeight="1">
      <c r="P2732" s="6"/>
    </row>
    <row r="2733" spans="16:16" s="2" customFormat="1" ht="30" customHeight="1">
      <c r="P2733" s="6"/>
    </row>
    <row r="2734" spans="16:16" s="2" customFormat="1" ht="30" customHeight="1">
      <c r="P2734" s="6"/>
    </row>
    <row r="2735" spans="16:16" s="2" customFormat="1" ht="30" customHeight="1">
      <c r="P2735" s="6"/>
    </row>
    <row r="2736" spans="16:16" s="2" customFormat="1" ht="30" customHeight="1">
      <c r="P2736" s="6"/>
    </row>
    <row r="2737" spans="16:16" s="2" customFormat="1" ht="30" customHeight="1">
      <c r="P2737" s="6"/>
    </row>
    <row r="2738" spans="16:16" s="2" customFormat="1" ht="30" customHeight="1">
      <c r="P2738" s="6"/>
    </row>
    <row r="2739" spans="16:16" s="2" customFormat="1" ht="30" customHeight="1">
      <c r="P2739" s="6"/>
    </row>
    <row r="2740" spans="16:16" s="2" customFormat="1" ht="30" customHeight="1">
      <c r="P2740" s="6"/>
    </row>
    <row r="2741" spans="16:16" s="2" customFormat="1" ht="30" customHeight="1">
      <c r="P2741" s="6"/>
    </row>
    <row r="2742" spans="16:16" s="2" customFormat="1" ht="30" customHeight="1">
      <c r="P2742" s="6"/>
    </row>
    <row r="2743" spans="16:16" s="2" customFormat="1" ht="30" customHeight="1">
      <c r="P2743" s="6"/>
    </row>
    <row r="2744" spans="16:16" s="2" customFormat="1" ht="30" customHeight="1">
      <c r="P2744" s="6"/>
    </row>
    <row r="2745" spans="16:16" s="2" customFormat="1" ht="30" customHeight="1">
      <c r="P2745" s="6"/>
    </row>
    <row r="2746" spans="16:16" s="2" customFormat="1" ht="30" customHeight="1">
      <c r="P2746" s="6"/>
    </row>
    <row r="2747" spans="16:16" s="2" customFormat="1" ht="30" customHeight="1">
      <c r="P2747" s="6"/>
    </row>
    <row r="2748" spans="16:16" s="2" customFormat="1" ht="30" customHeight="1">
      <c r="P2748" s="6"/>
    </row>
    <row r="2749" spans="16:16" s="2" customFormat="1" ht="30" customHeight="1">
      <c r="P2749" s="6"/>
    </row>
    <row r="2750" spans="16:16" s="2" customFormat="1" ht="30" customHeight="1">
      <c r="P2750" s="6"/>
    </row>
    <row r="2751" spans="16:16" s="2" customFormat="1" ht="30" customHeight="1">
      <c r="P2751" s="6"/>
    </row>
    <row r="2752" spans="16:16" s="2" customFormat="1" ht="30" customHeight="1">
      <c r="P2752" s="6"/>
    </row>
    <row r="2753" spans="16:16" s="2" customFormat="1" ht="30" customHeight="1">
      <c r="P2753" s="6"/>
    </row>
    <row r="2754" spans="16:16" s="2" customFormat="1" ht="30" customHeight="1">
      <c r="P2754" s="6"/>
    </row>
    <row r="2755" spans="16:16" s="2" customFormat="1" ht="30" customHeight="1">
      <c r="P2755" s="6"/>
    </row>
    <row r="2756" spans="16:16" s="2" customFormat="1" ht="30" customHeight="1">
      <c r="P2756" s="6"/>
    </row>
    <row r="2757" spans="16:16" s="2" customFormat="1" ht="30" customHeight="1">
      <c r="P2757" s="6"/>
    </row>
    <row r="2758" spans="16:16" s="2" customFormat="1" ht="30" customHeight="1">
      <c r="P2758" s="6"/>
    </row>
    <row r="2759" spans="16:16" s="2" customFormat="1" ht="30" customHeight="1">
      <c r="P2759" s="6"/>
    </row>
    <row r="2760" spans="16:16" s="2" customFormat="1" ht="30" customHeight="1">
      <c r="P2760" s="6"/>
    </row>
    <row r="2761" spans="16:16" s="2" customFormat="1" ht="30" customHeight="1">
      <c r="P2761" s="6"/>
    </row>
    <row r="2762" spans="16:16" s="2" customFormat="1" ht="30" customHeight="1">
      <c r="P2762" s="6"/>
    </row>
    <row r="2763" spans="16:16" s="2" customFormat="1" ht="30" customHeight="1">
      <c r="P2763" s="6"/>
    </row>
    <row r="2764" spans="16:16" s="2" customFormat="1" ht="30" customHeight="1">
      <c r="P2764" s="6"/>
    </row>
    <row r="2765" spans="16:16" s="2" customFormat="1" ht="30" customHeight="1">
      <c r="P2765" s="6"/>
    </row>
    <row r="2766" spans="16:16" s="2" customFormat="1" ht="30" customHeight="1">
      <c r="P2766" s="6"/>
    </row>
    <row r="2767" spans="16:16" s="2" customFormat="1" ht="30" customHeight="1">
      <c r="P2767" s="6"/>
    </row>
    <row r="2768" spans="16:16" s="2" customFormat="1" ht="30" customHeight="1">
      <c r="P2768" s="6"/>
    </row>
    <row r="2769" spans="16:16" s="2" customFormat="1" ht="30" customHeight="1">
      <c r="P2769" s="6"/>
    </row>
    <row r="2770" spans="16:16" s="2" customFormat="1" ht="30" customHeight="1">
      <c r="P2770" s="6"/>
    </row>
    <row r="2771" spans="16:16" s="2" customFormat="1" ht="30" customHeight="1">
      <c r="P2771" s="6"/>
    </row>
    <row r="2772" spans="16:16" s="2" customFormat="1" ht="30" customHeight="1">
      <c r="P2772" s="6"/>
    </row>
    <row r="2773" spans="16:16" s="2" customFormat="1" ht="30" customHeight="1">
      <c r="P2773" s="6"/>
    </row>
    <row r="2774" spans="16:16" s="2" customFormat="1" ht="30" customHeight="1">
      <c r="P2774" s="6"/>
    </row>
    <row r="2775" spans="16:16" s="2" customFormat="1" ht="30" customHeight="1">
      <c r="P2775" s="6"/>
    </row>
    <row r="2776" spans="16:16" s="2" customFormat="1" ht="30" customHeight="1">
      <c r="P2776" s="6"/>
    </row>
    <row r="2777" spans="16:16" s="2" customFormat="1" ht="30" customHeight="1">
      <c r="P2777" s="6"/>
    </row>
    <row r="2778" spans="16:16" s="2" customFormat="1" ht="30" customHeight="1">
      <c r="P2778" s="6"/>
    </row>
    <row r="2779" spans="16:16" s="2" customFormat="1" ht="30" customHeight="1">
      <c r="P2779" s="6"/>
    </row>
    <row r="2780" spans="16:16" s="2" customFormat="1" ht="30" customHeight="1">
      <c r="P2780" s="6"/>
    </row>
    <row r="2781" spans="16:16" s="2" customFormat="1" ht="30" customHeight="1">
      <c r="P2781" s="6"/>
    </row>
    <row r="2782" spans="16:16" s="2" customFormat="1" ht="30" customHeight="1">
      <c r="P2782" s="6"/>
    </row>
    <row r="2783" spans="16:16" s="2" customFormat="1" ht="30" customHeight="1">
      <c r="P2783" s="6"/>
    </row>
    <row r="2784" spans="16:16" s="2" customFormat="1" ht="30" customHeight="1">
      <c r="P2784" s="6"/>
    </row>
    <row r="2785" spans="16:16" s="2" customFormat="1" ht="30" customHeight="1">
      <c r="P2785" s="6"/>
    </row>
    <row r="2786" spans="16:16" s="2" customFormat="1" ht="30" customHeight="1">
      <c r="P2786" s="6"/>
    </row>
    <row r="2787" spans="16:16" s="2" customFormat="1" ht="30" customHeight="1">
      <c r="P2787" s="6"/>
    </row>
    <row r="2788" spans="16:16" s="2" customFormat="1" ht="30" customHeight="1">
      <c r="P2788" s="6"/>
    </row>
    <row r="2789" spans="16:16" s="2" customFormat="1" ht="30" customHeight="1">
      <c r="P2789" s="6"/>
    </row>
    <row r="2790" spans="16:16" s="2" customFormat="1" ht="30" customHeight="1">
      <c r="P2790" s="6"/>
    </row>
    <row r="2791" spans="16:16" s="2" customFormat="1" ht="30" customHeight="1">
      <c r="P2791" s="6"/>
    </row>
    <row r="2792" spans="16:16" s="2" customFormat="1" ht="30" customHeight="1">
      <c r="P2792" s="6"/>
    </row>
    <row r="2793" spans="16:16" s="2" customFormat="1" ht="30" customHeight="1">
      <c r="P2793" s="6"/>
    </row>
    <row r="2794" spans="16:16" s="2" customFormat="1" ht="30" customHeight="1">
      <c r="P2794" s="6"/>
    </row>
    <row r="2795" spans="16:16" s="2" customFormat="1" ht="30" customHeight="1">
      <c r="P2795" s="6"/>
    </row>
    <row r="2796" spans="16:16" s="2" customFormat="1" ht="30" customHeight="1">
      <c r="P2796" s="6"/>
    </row>
    <row r="2797" spans="16:16" s="2" customFormat="1" ht="30" customHeight="1">
      <c r="P2797" s="6"/>
    </row>
    <row r="2798" spans="16:16" s="2" customFormat="1" ht="30" customHeight="1">
      <c r="P2798" s="6"/>
    </row>
    <row r="2799" spans="16:16" s="2" customFormat="1" ht="30" customHeight="1">
      <c r="P2799" s="6"/>
    </row>
    <row r="2800" spans="16:16" s="2" customFormat="1" ht="30" customHeight="1">
      <c r="P2800" s="6"/>
    </row>
    <row r="2801" spans="16:16" s="2" customFormat="1" ht="30" customHeight="1">
      <c r="P2801" s="6"/>
    </row>
    <row r="2802" spans="16:16" s="2" customFormat="1" ht="30" customHeight="1">
      <c r="P2802" s="6"/>
    </row>
    <row r="2803" spans="16:16" s="2" customFormat="1" ht="30" customHeight="1">
      <c r="P2803" s="6"/>
    </row>
    <row r="2804" spans="16:16" s="2" customFormat="1" ht="30" customHeight="1">
      <c r="P2804" s="6"/>
    </row>
    <row r="2805" spans="16:16" s="2" customFormat="1" ht="30" customHeight="1">
      <c r="P2805" s="6"/>
    </row>
    <row r="2806" spans="16:16" s="2" customFormat="1" ht="30" customHeight="1">
      <c r="P2806" s="6"/>
    </row>
    <row r="2807" spans="16:16" s="2" customFormat="1" ht="30" customHeight="1">
      <c r="P2807" s="6"/>
    </row>
    <row r="2808" spans="16:16" s="2" customFormat="1" ht="30" customHeight="1">
      <c r="P2808" s="6"/>
    </row>
    <row r="2809" spans="16:16" s="2" customFormat="1" ht="30" customHeight="1">
      <c r="P2809" s="6"/>
    </row>
    <row r="2810" spans="16:16" s="2" customFormat="1" ht="30" customHeight="1">
      <c r="P2810" s="6"/>
    </row>
    <row r="2811" spans="16:16" s="2" customFormat="1" ht="30" customHeight="1">
      <c r="P2811" s="6"/>
    </row>
    <row r="2812" spans="16:16" s="2" customFormat="1" ht="30" customHeight="1">
      <c r="P2812" s="6"/>
    </row>
    <row r="2813" spans="16:16" s="2" customFormat="1" ht="30" customHeight="1">
      <c r="P2813" s="6"/>
    </row>
    <row r="2814" spans="16:16" s="2" customFormat="1" ht="30" customHeight="1">
      <c r="P2814" s="6"/>
    </row>
    <row r="2815" spans="16:16" s="2" customFormat="1" ht="30" customHeight="1">
      <c r="P2815" s="6"/>
    </row>
    <row r="2816" spans="16:16" s="2" customFormat="1" ht="30" customHeight="1">
      <c r="P2816" s="6"/>
    </row>
    <row r="2817" spans="16:16" s="2" customFormat="1" ht="30" customHeight="1">
      <c r="P2817" s="6"/>
    </row>
    <row r="2818" spans="16:16" s="2" customFormat="1" ht="30" customHeight="1">
      <c r="P2818" s="6"/>
    </row>
    <row r="2819" spans="16:16" s="2" customFormat="1" ht="30" customHeight="1">
      <c r="P2819" s="6"/>
    </row>
    <row r="2820" spans="16:16" s="2" customFormat="1" ht="30" customHeight="1">
      <c r="P2820" s="6"/>
    </row>
    <row r="2821" spans="16:16" s="2" customFormat="1" ht="30" customHeight="1">
      <c r="P2821" s="6"/>
    </row>
    <row r="2822" spans="16:16" s="2" customFormat="1" ht="30" customHeight="1">
      <c r="P2822" s="6"/>
    </row>
    <row r="2823" spans="16:16" s="2" customFormat="1" ht="30" customHeight="1">
      <c r="P2823" s="6"/>
    </row>
    <row r="2824" spans="16:16" s="2" customFormat="1" ht="30" customHeight="1">
      <c r="P2824" s="6"/>
    </row>
    <row r="2825" spans="16:16" s="2" customFormat="1" ht="30" customHeight="1">
      <c r="P2825" s="6"/>
    </row>
    <row r="2826" spans="16:16" s="2" customFormat="1" ht="30" customHeight="1">
      <c r="P2826" s="6"/>
    </row>
    <row r="2827" spans="16:16" s="2" customFormat="1" ht="30" customHeight="1">
      <c r="P2827" s="6"/>
    </row>
    <row r="2828" spans="16:16" s="2" customFormat="1" ht="30" customHeight="1">
      <c r="P2828" s="6"/>
    </row>
    <row r="2829" spans="16:16" s="2" customFormat="1" ht="30" customHeight="1">
      <c r="P2829" s="6"/>
    </row>
    <row r="2830" spans="16:16" s="2" customFormat="1" ht="30" customHeight="1">
      <c r="P2830" s="6"/>
    </row>
    <row r="2831" spans="16:16" s="2" customFormat="1" ht="30" customHeight="1">
      <c r="P2831" s="6"/>
    </row>
    <row r="2832" spans="16:16" s="2" customFormat="1" ht="30" customHeight="1">
      <c r="P2832" s="6"/>
    </row>
    <row r="2833" spans="16:16" s="2" customFormat="1" ht="30" customHeight="1">
      <c r="P2833" s="6"/>
    </row>
    <row r="2834" spans="16:16" s="2" customFormat="1" ht="30" customHeight="1">
      <c r="P2834" s="6"/>
    </row>
    <row r="2835" spans="16:16" s="2" customFormat="1" ht="30" customHeight="1">
      <c r="P2835" s="6"/>
    </row>
    <row r="2836" spans="16:16" s="2" customFormat="1" ht="30" customHeight="1">
      <c r="P2836" s="6"/>
    </row>
    <row r="2837" spans="16:16" s="2" customFormat="1" ht="30" customHeight="1">
      <c r="P2837" s="6"/>
    </row>
    <row r="2838" spans="16:16" s="2" customFormat="1" ht="30" customHeight="1">
      <c r="P2838" s="6"/>
    </row>
    <row r="2839" spans="16:16" s="2" customFormat="1" ht="30" customHeight="1">
      <c r="P2839" s="6"/>
    </row>
    <row r="2840" spans="16:16" s="2" customFormat="1" ht="30" customHeight="1">
      <c r="P2840" s="6"/>
    </row>
    <row r="2841" spans="16:16" s="2" customFormat="1" ht="30" customHeight="1">
      <c r="P2841" s="6"/>
    </row>
    <row r="2842" spans="16:16" s="2" customFormat="1" ht="30" customHeight="1">
      <c r="P2842" s="6"/>
    </row>
    <row r="2843" spans="16:16" s="2" customFormat="1" ht="30" customHeight="1">
      <c r="P2843" s="6"/>
    </row>
    <row r="2844" spans="16:16" s="2" customFormat="1" ht="30" customHeight="1">
      <c r="P2844" s="6"/>
    </row>
    <row r="2845" spans="16:16" s="2" customFormat="1" ht="30" customHeight="1">
      <c r="P2845" s="6"/>
    </row>
    <row r="2846" spans="16:16" s="2" customFormat="1" ht="30" customHeight="1">
      <c r="P2846" s="6"/>
    </row>
    <row r="2847" spans="16:16" s="2" customFormat="1" ht="30" customHeight="1">
      <c r="P2847" s="6"/>
    </row>
    <row r="2848" spans="16:16" s="2" customFormat="1" ht="30" customHeight="1">
      <c r="P2848" s="6"/>
    </row>
    <row r="2849" spans="16:16" s="2" customFormat="1" ht="30" customHeight="1">
      <c r="P2849" s="6"/>
    </row>
    <row r="2850" spans="16:16" s="2" customFormat="1" ht="30" customHeight="1">
      <c r="P2850" s="6"/>
    </row>
    <row r="2851" spans="16:16" s="2" customFormat="1" ht="30" customHeight="1">
      <c r="P2851" s="6"/>
    </row>
    <row r="2852" spans="16:16" s="2" customFormat="1" ht="30" customHeight="1">
      <c r="P2852" s="6"/>
    </row>
    <row r="2853" spans="16:16" s="2" customFormat="1" ht="30" customHeight="1">
      <c r="P2853" s="6"/>
    </row>
    <row r="2854" spans="16:16" s="2" customFormat="1" ht="30" customHeight="1">
      <c r="P2854" s="6"/>
    </row>
    <row r="2855" spans="16:16" s="2" customFormat="1" ht="30" customHeight="1">
      <c r="P2855" s="6"/>
    </row>
    <row r="2856" spans="16:16" s="2" customFormat="1" ht="30" customHeight="1">
      <c r="P2856" s="6"/>
    </row>
    <row r="2857" spans="16:16" s="2" customFormat="1" ht="30" customHeight="1">
      <c r="P2857" s="6"/>
    </row>
    <row r="2858" spans="16:16" s="2" customFormat="1" ht="30" customHeight="1">
      <c r="P2858" s="6"/>
    </row>
    <row r="2859" spans="16:16" s="2" customFormat="1" ht="30" customHeight="1">
      <c r="P2859" s="6"/>
    </row>
    <row r="2860" spans="16:16" s="2" customFormat="1" ht="30" customHeight="1">
      <c r="P2860" s="6"/>
    </row>
    <row r="2861" spans="16:16" s="2" customFormat="1" ht="30" customHeight="1">
      <c r="P2861" s="6"/>
    </row>
    <row r="2862" spans="16:16" s="2" customFormat="1" ht="30" customHeight="1">
      <c r="P2862" s="6"/>
    </row>
    <row r="2863" spans="16:16" s="2" customFormat="1" ht="30" customHeight="1">
      <c r="P2863" s="6"/>
    </row>
    <row r="2864" spans="16:16" s="2" customFormat="1" ht="30" customHeight="1">
      <c r="P2864" s="6"/>
    </row>
    <row r="2865" spans="16:16" s="2" customFormat="1" ht="30" customHeight="1">
      <c r="P2865" s="6"/>
    </row>
    <row r="2866" spans="16:16" s="2" customFormat="1" ht="30" customHeight="1">
      <c r="P2866" s="6"/>
    </row>
    <row r="2867" spans="16:16" s="2" customFormat="1" ht="30" customHeight="1">
      <c r="P2867" s="6"/>
    </row>
    <row r="2868" spans="16:16" s="2" customFormat="1" ht="30" customHeight="1">
      <c r="P2868" s="6"/>
    </row>
    <row r="2869" spans="16:16" s="2" customFormat="1" ht="30" customHeight="1">
      <c r="P2869" s="6"/>
    </row>
    <row r="2870" spans="16:16" s="2" customFormat="1" ht="30" customHeight="1">
      <c r="P2870" s="6"/>
    </row>
    <row r="2871" spans="16:16" s="2" customFormat="1" ht="30" customHeight="1">
      <c r="P2871" s="6"/>
    </row>
    <row r="2872" spans="16:16" s="2" customFormat="1" ht="30" customHeight="1">
      <c r="P2872" s="6"/>
    </row>
    <row r="2873" spans="16:16" s="2" customFormat="1" ht="30" customHeight="1">
      <c r="P2873" s="6"/>
    </row>
    <row r="2874" spans="16:16" s="2" customFormat="1" ht="30" customHeight="1">
      <c r="P2874" s="6"/>
    </row>
    <row r="2875" spans="16:16" s="2" customFormat="1" ht="30" customHeight="1">
      <c r="P2875" s="6"/>
    </row>
    <row r="2876" spans="16:16" s="2" customFormat="1" ht="30" customHeight="1">
      <c r="P2876" s="6"/>
    </row>
    <row r="2877" spans="16:16" s="2" customFormat="1" ht="30" customHeight="1">
      <c r="P2877" s="6"/>
    </row>
    <row r="2878" spans="16:16" s="2" customFormat="1" ht="30" customHeight="1">
      <c r="P2878" s="6"/>
    </row>
    <row r="2879" spans="16:16" s="2" customFormat="1" ht="30" customHeight="1">
      <c r="P2879" s="6"/>
    </row>
    <row r="2880" spans="16:16" s="2" customFormat="1" ht="30" customHeight="1">
      <c r="P2880" s="6"/>
    </row>
    <row r="2881" spans="16:16" s="2" customFormat="1" ht="30" customHeight="1">
      <c r="P2881" s="6"/>
    </row>
    <row r="2882" spans="16:16" s="2" customFormat="1" ht="30" customHeight="1">
      <c r="P2882" s="6"/>
    </row>
    <row r="2883" spans="16:16" s="2" customFormat="1" ht="30" customHeight="1">
      <c r="P2883" s="6"/>
    </row>
    <row r="2884" spans="16:16" s="2" customFormat="1" ht="30" customHeight="1">
      <c r="P2884" s="6"/>
    </row>
    <row r="2885" spans="16:16" s="2" customFormat="1" ht="30" customHeight="1">
      <c r="P2885" s="6"/>
    </row>
    <row r="2886" spans="16:16" s="2" customFormat="1" ht="30" customHeight="1">
      <c r="P2886" s="6"/>
    </row>
    <row r="2887" spans="16:16" s="2" customFormat="1" ht="30" customHeight="1">
      <c r="P2887" s="6"/>
    </row>
    <row r="2888" spans="16:16" s="2" customFormat="1" ht="30" customHeight="1">
      <c r="P2888" s="6"/>
    </row>
    <row r="2889" spans="16:16" s="2" customFormat="1" ht="30" customHeight="1">
      <c r="P2889" s="6"/>
    </row>
    <row r="2890" spans="16:16" s="2" customFormat="1" ht="30" customHeight="1">
      <c r="P2890" s="6"/>
    </row>
    <row r="2891" spans="16:16" s="2" customFormat="1" ht="30" customHeight="1">
      <c r="P2891" s="6"/>
    </row>
    <row r="2892" spans="16:16" s="2" customFormat="1" ht="30" customHeight="1">
      <c r="P2892" s="6"/>
    </row>
    <row r="2893" spans="16:16" s="2" customFormat="1" ht="30" customHeight="1">
      <c r="P2893" s="6"/>
    </row>
    <row r="2894" spans="16:16" s="2" customFormat="1" ht="30" customHeight="1">
      <c r="P2894" s="6"/>
    </row>
    <row r="2895" spans="16:16" s="2" customFormat="1" ht="30" customHeight="1">
      <c r="P2895" s="6"/>
    </row>
    <row r="2896" spans="16:16" s="2" customFormat="1" ht="30" customHeight="1">
      <c r="P2896" s="6"/>
    </row>
    <row r="2897" spans="16:16" s="2" customFormat="1" ht="30" customHeight="1">
      <c r="P2897" s="6"/>
    </row>
    <row r="2898" spans="16:16" s="2" customFormat="1" ht="30" customHeight="1">
      <c r="P2898" s="6"/>
    </row>
    <row r="2899" spans="16:16" s="2" customFormat="1" ht="30" customHeight="1">
      <c r="P2899" s="6"/>
    </row>
    <row r="2900" spans="16:16" s="2" customFormat="1" ht="30" customHeight="1">
      <c r="P2900" s="6"/>
    </row>
    <row r="2901" spans="16:16" s="2" customFormat="1" ht="30" customHeight="1">
      <c r="P2901" s="6"/>
    </row>
    <row r="2902" spans="16:16" s="2" customFormat="1" ht="30" customHeight="1">
      <c r="P2902" s="6"/>
    </row>
    <row r="2903" spans="16:16" s="2" customFormat="1" ht="30" customHeight="1">
      <c r="P2903" s="6"/>
    </row>
    <row r="2904" spans="16:16" s="2" customFormat="1" ht="30" customHeight="1">
      <c r="P2904" s="6"/>
    </row>
    <row r="2905" spans="16:16" s="2" customFormat="1" ht="30" customHeight="1">
      <c r="P2905" s="6"/>
    </row>
    <row r="2906" spans="16:16" s="2" customFormat="1" ht="30" customHeight="1">
      <c r="P2906" s="6"/>
    </row>
    <row r="2907" spans="16:16" s="2" customFormat="1" ht="30" customHeight="1">
      <c r="P2907" s="6"/>
    </row>
    <row r="2908" spans="16:16" s="2" customFormat="1" ht="30" customHeight="1">
      <c r="P2908" s="6"/>
    </row>
    <row r="2909" spans="16:16" s="2" customFormat="1" ht="30" customHeight="1">
      <c r="P2909" s="6"/>
    </row>
    <row r="2910" spans="16:16" s="2" customFormat="1" ht="30" customHeight="1">
      <c r="P2910" s="6"/>
    </row>
    <row r="2911" spans="16:16" s="2" customFormat="1" ht="30" customHeight="1">
      <c r="P2911" s="6"/>
    </row>
    <row r="2912" spans="16:16" s="2" customFormat="1" ht="30" customHeight="1">
      <c r="P2912" s="6"/>
    </row>
    <row r="2913" spans="16:16" s="2" customFormat="1" ht="30" customHeight="1">
      <c r="P2913" s="6"/>
    </row>
    <row r="2914" spans="16:16" s="2" customFormat="1" ht="30" customHeight="1">
      <c r="P2914" s="6"/>
    </row>
    <row r="2915" spans="16:16" s="2" customFormat="1" ht="30" customHeight="1">
      <c r="P2915" s="6"/>
    </row>
    <row r="2916" spans="16:16" s="2" customFormat="1" ht="30" customHeight="1">
      <c r="P2916" s="6"/>
    </row>
    <row r="2917" spans="16:16" s="2" customFormat="1" ht="30" customHeight="1">
      <c r="P2917" s="6"/>
    </row>
    <row r="2918" spans="16:16" s="2" customFormat="1" ht="30" customHeight="1">
      <c r="P2918" s="6"/>
    </row>
    <row r="2919" spans="16:16" s="2" customFormat="1" ht="30" customHeight="1">
      <c r="P2919" s="6"/>
    </row>
    <row r="2920" spans="16:16" s="2" customFormat="1" ht="30" customHeight="1">
      <c r="P2920" s="6"/>
    </row>
    <row r="2921" spans="16:16" s="2" customFormat="1" ht="30" customHeight="1">
      <c r="P2921" s="6"/>
    </row>
    <row r="2922" spans="16:16" s="2" customFormat="1" ht="30" customHeight="1">
      <c r="P2922" s="6"/>
    </row>
    <row r="2923" spans="16:16" s="2" customFormat="1" ht="30" customHeight="1">
      <c r="P2923" s="6"/>
    </row>
    <row r="2924" spans="16:16" s="2" customFormat="1" ht="30" customHeight="1">
      <c r="P2924" s="6"/>
    </row>
    <row r="2925" spans="16:16" s="2" customFormat="1" ht="30" customHeight="1">
      <c r="P2925" s="6"/>
    </row>
    <row r="2926" spans="16:16" s="2" customFormat="1" ht="30" customHeight="1">
      <c r="P2926" s="6"/>
    </row>
    <row r="2927" spans="16:16" s="2" customFormat="1" ht="30" customHeight="1">
      <c r="P2927" s="6"/>
    </row>
  </sheetData>
  <mergeCells count="2">
    <mergeCell ref="A8:O8"/>
    <mergeCell ref="A1:O1"/>
  </mergeCells>
  <phoneticPr fontId="11" type="noConversion"/>
  <printOptions horizontalCentered="1"/>
  <pageMargins left="0.59055118110236227" right="0.59055118110236227" top="0.59055118110236227" bottom="0.51181102362204722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889"/>
  <sheetViews>
    <sheetView view="pageBreakPreview" zoomScale="85" zoomScaleSheetLayoutView="85" workbookViewId="0">
      <selection activeCell="T25" sqref="T25"/>
    </sheetView>
  </sheetViews>
  <sheetFormatPr defaultColWidth="11.88671875" defaultRowHeight="30" customHeight="1"/>
  <cols>
    <col min="1" max="3" width="7.77734375" style="23" customWidth="1"/>
    <col min="4" max="15" width="7.77734375" style="2" customWidth="1"/>
    <col min="16" max="16" width="5.77734375" style="2" customWidth="1"/>
    <col min="17" max="17" width="8.44140625" style="2" customWidth="1"/>
    <col min="18" max="16384" width="11.88671875" style="2"/>
  </cols>
  <sheetData>
    <row r="1" spans="1:17" ht="20.45" customHeight="1">
      <c r="A1" s="218" t="s">
        <v>56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7" s="27" customFormat="1" ht="20.45" customHeight="1">
      <c r="A2" s="236" t="s">
        <v>17</v>
      </c>
      <c r="B2" s="237"/>
      <c r="C2" s="26" t="s">
        <v>18</v>
      </c>
      <c r="D2" s="25" t="s">
        <v>19</v>
      </c>
      <c r="E2" s="25" t="s">
        <v>20</v>
      </c>
      <c r="F2" s="25" t="s">
        <v>21</v>
      </c>
      <c r="G2" s="25" t="s">
        <v>30</v>
      </c>
      <c r="H2" s="25" t="s">
        <v>22</v>
      </c>
      <c r="I2" s="25" t="s">
        <v>23</v>
      </c>
      <c r="J2" s="25" t="s">
        <v>24</v>
      </c>
      <c r="K2" s="25" t="s">
        <v>25</v>
      </c>
      <c r="L2" s="25" t="s">
        <v>26</v>
      </c>
      <c r="M2" s="25" t="s">
        <v>27</v>
      </c>
      <c r="N2" s="25" t="s">
        <v>48</v>
      </c>
      <c r="O2" s="25" t="s">
        <v>49</v>
      </c>
      <c r="P2" s="25" t="s">
        <v>28</v>
      </c>
    </row>
    <row r="3" spans="1:17" s="27" customFormat="1" ht="20.45" customHeight="1">
      <c r="A3" s="234" t="s">
        <v>68</v>
      </c>
      <c r="B3" s="235"/>
      <c r="C3" s="22">
        <f>[5]내포신도시인구계획!D3</f>
        <v>10951</v>
      </c>
      <c r="D3" s="17">
        <v>100</v>
      </c>
      <c r="E3" s="18">
        <f>ROUNDUP(C3*D3/100,0)</f>
        <v>10951</v>
      </c>
      <c r="F3" s="18">
        <f>'[1]상위 계획검토'!$E$13</f>
        <v>305</v>
      </c>
      <c r="G3" s="18"/>
      <c r="H3" s="17">
        <f>[2]상위비교!$E$13</f>
        <v>91</v>
      </c>
      <c r="I3" s="18">
        <f>ROUND(F3/(H3/100),-1)-10</f>
        <v>330</v>
      </c>
      <c r="J3" s="18"/>
      <c r="K3" s="19">
        <f>[3]상위계획검토!$D$16</f>
        <v>1.3</v>
      </c>
      <c r="L3" s="18">
        <f>ROUND(I3*K3,0)</f>
        <v>429</v>
      </c>
      <c r="M3" s="18">
        <f>ROUND(E3*(L3/1000),0)+1</f>
        <v>4699</v>
      </c>
      <c r="N3" s="19"/>
      <c r="O3" s="18"/>
      <c r="P3" s="48"/>
    </row>
    <row r="4" spans="1:17" ht="20.45" customHeight="1">
      <c r="A4" s="234" t="s">
        <v>9</v>
      </c>
      <c r="B4" s="235"/>
      <c r="C4" s="22">
        <f>[5]내포신도시인구계획!E3</f>
        <v>56130</v>
      </c>
      <c r="D4" s="17">
        <v>100</v>
      </c>
      <c r="E4" s="18">
        <f>ROUNDUP(C4*D4/100,0)</f>
        <v>56130</v>
      </c>
      <c r="F4" s="18">
        <f>'[1]상위 계획검토'!$E$13</f>
        <v>305</v>
      </c>
      <c r="G4" s="18">
        <f>ROUND(E4*(F4/1000),0)</f>
        <v>17120</v>
      </c>
      <c r="H4" s="17">
        <f>[2]상위비교!$E$13</f>
        <v>91</v>
      </c>
      <c r="I4" s="18">
        <f>ROUND(F4/(H4/100),-1)-10</f>
        <v>330</v>
      </c>
      <c r="J4" s="18">
        <f>ROUND(E4*I4/1000,0)</f>
        <v>18523</v>
      </c>
      <c r="K4" s="19">
        <f>[3]상위계획검토!$D$16</f>
        <v>1.3</v>
      </c>
      <c r="L4" s="18">
        <f>ROUND(I4*K4,0)</f>
        <v>429</v>
      </c>
      <c r="M4" s="18">
        <f>ROUND(E4*(L4/1000),0)</f>
        <v>24080</v>
      </c>
      <c r="N4" s="19">
        <f>[3]상위계획검토!$E$22</f>
        <v>1.5</v>
      </c>
      <c r="O4" s="18">
        <f>ROUND(M4*N4,0)</f>
        <v>36120</v>
      </c>
      <c r="P4" s="20"/>
    </row>
    <row r="5" spans="1:17" ht="20.45" customHeight="1">
      <c r="A5" s="234" t="s">
        <v>10</v>
      </c>
      <c r="B5" s="235"/>
      <c r="C5" s="22">
        <f>[5]내포신도시인구계획!F3</f>
        <v>99044</v>
      </c>
      <c r="D5" s="17">
        <v>100</v>
      </c>
      <c r="E5" s="18">
        <f>ROUNDUP(C5*D5/100,0)</f>
        <v>99044</v>
      </c>
      <c r="F5" s="18">
        <f>'[1]상위 계획검토'!$F$13</f>
        <v>305</v>
      </c>
      <c r="G5" s="18">
        <f>ROUND(E5*(F5/1000),0)</f>
        <v>30208</v>
      </c>
      <c r="H5" s="17">
        <f>[2]상위비교!$E$13</f>
        <v>91</v>
      </c>
      <c r="I5" s="18">
        <f>ROUND(F5/(H5/100),-1)-10</f>
        <v>330</v>
      </c>
      <c r="J5" s="18">
        <f>ROUND(E5*I5/1000,0)</f>
        <v>32685</v>
      </c>
      <c r="K5" s="19">
        <f>[3]상위계획검토!$D$22</f>
        <v>1.3</v>
      </c>
      <c r="L5" s="18">
        <f>ROUND(I5*K5,0)</f>
        <v>429</v>
      </c>
      <c r="M5" s="18">
        <f>ROUND(E5*(L5/1000),0)</f>
        <v>42490</v>
      </c>
      <c r="N5" s="19">
        <f>[3]상위계획검토!$E$22</f>
        <v>1.5</v>
      </c>
      <c r="O5" s="18">
        <f>ROUND(M5*N5,0)</f>
        <v>63735</v>
      </c>
      <c r="P5" s="18"/>
    </row>
    <row r="6" spans="1:17" ht="20.45" customHeight="1">
      <c r="A6" s="234" t="s">
        <v>50</v>
      </c>
      <c r="B6" s="235"/>
      <c r="C6" s="22">
        <f>[5]내포신도시인구계획!G3</f>
        <v>99044</v>
      </c>
      <c r="D6" s="17">
        <v>100</v>
      </c>
      <c r="E6" s="18">
        <f>ROUNDUP(C6*D6/100,0)</f>
        <v>99044</v>
      </c>
      <c r="F6" s="18">
        <f>'[1]상위 계획검토'!$G$13</f>
        <v>305</v>
      </c>
      <c r="G6" s="18">
        <f>ROUND(E6*(F6/1000),0)</f>
        <v>30208</v>
      </c>
      <c r="H6" s="17">
        <f>[2]상위비교!$E$13</f>
        <v>91</v>
      </c>
      <c r="I6" s="18">
        <f>ROUND(F6/(H6/100),-1)-10</f>
        <v>330</v>
      </c>
      <c r="J6" s="18">
        <f>ROUND(E6*I6/1000,0)</f>
        <v>32685</v>
      </c>
      <c r="K6" s="19">
        <f>[3]상위계획검토!$D$22</f>
        <v>1.3</v>
      </c>
      <c r="L6" s="18">
        <f>ROUND(I6*K6,0)</f>
        <v>429</v>
      </c>
      <c r="M6" s="18">
        <f>ROUND(E6*(L6/1000),0)</f>
        <v>42490</v>
      </c>
      <c r="N6" s="19">
        <f>[3]상위계획검토!$E$22</f>
        <v>1.5</v>
      </c>
      <c r="O6" s="18">
        <f>ROUND(M6*N6,0)</f>
        <v>63735</v>
      </c>
      <c r="P6" s="18"/>
    </row>
    <row r="7" spans="1:17" ht="20.45" customHeight="1">
      <c r="A7" s="234" t="s">
        <v>51</v>
      </c>
      <c r="B7" s="235"/>
      <c r="C7" s="22">
        <f>[5]내포신도시인구계획!H3</f>
        <v>99044</v>
      </c>
      <c r="D7" s="17">
        <v>100</v>
      </c>
      <c r="E7" s="18">
        <f>ROUNDUP(C7*D7/100,0)</f>
        <v>99044</v>
      </c>
      <c r="F7" s="18">
        <f>'[1]상위 계획검토'!$H$13</f>
        <v>305</v>
      </c>
      <c r="G7" s="18">
        <f>ROUND(E7*(F7/1000),0)</f>
        <v>30208</v>
      </c>
      <c r="H7" s="17">
        <f>[2]상위비교!$E$13</f>
        <v>91</v>
      </c>
      <c r="I7" s="18">
        <f>ROUND(F7/(H7/100),-1)-10</f>
        <v>330</v>
      </c>
      <c r="J7" s="18">
        <f>ROUND(E7*I7/1000,0)</f>
        <v>32685</v>
      </c>
      <c r="K7" s="19">
        <f>[3]상위계획검토!$D$22</f>
        <v>1.3</v>
      </c>
      <c r="L7" s="18">
        <f>ROUND(I7*K7,0)</f>
        <v>429</v>
      </c>
      <c r="M7" s="18">
        <f>ROUND(E7*(L7/1000),0)</f>
        <v>42490</v>
      </c>
      <c r="N7" s="19">
        <f>[3]상위계획검토!$E$22</f>
        <v>1.5</v>
      </c>
      <c r="O7" s="18">
        <f>ROUND(M7*N7,0)</f>
        <v>63735</v>
      </c>
      <c r="P7" s="18"/>
    </row>
    <row r="8" spans="1:17" ht="20.45" customHeight="1">
      <c r="A8" s="42"/>
      <c r="B8" s="42"/>
      <c r="C8" s="43"/>
      <c r="D8" s="44"/>
      <c r="E8" s="45"/>
      <c r="F8" s="45"/>
      <c r="G8" s="45"/>
      <c r="H8" s="44"/>
      <c r="I8" s="45"/>
      <c r="J8" s="45"/>
      <c r="K8" s="46"/>
      <c r="L8" s="45"/>
      <c r="M8" s="45"/>
      <c r="N8" s="46"/>
      <c r="O8" s="45"/>
      <c r="P8" s="45"/>
    </row>
    <row r="9" spans="1:17" ht="20.45" customHeight="1">
      <c r="A9" s="214" t="s">
        <v>101</v>
      </c>
      <c r="B9" s="214"/>
      <c r="C9" s="214"/>
      <c r="D9" s="214"/>
      <c r="E9" s="214"/>
      <c r="F9" s="214"/>
      <c r="G9" s="214"/>
      <c r="H9" s="214"/>
      <c r="I9" s="215"/>
      <c r="J9" s="215"/>
      <c r="K9" s="215"/>
      <c r="L9" s="215"/>
      <c r="M9" s="215"/>
      <c r="N9" s="215"/>
      <c r="O9" s="215"/>
      <c r="P9" s="215"/>
    </row>
    <row r="10" spans="1:17" ht="20.45" customHeight="1">
      <c r="A10" s="236" t="s">
        <v>17</v>
      </c>
      <c r="B10" s="237"/>
      <c r="C10" s="229" t="s">
        <v>69</v>
      </c>
      <c r="D10" s="229"/>
      <c r="E10" s="236" t="s">
        <v>70</v>
      </c>
      <c r="F10" s="237"/>
      <c r="G10" s="229" t="s">
        <v>71</v>
      </c>
      <c r="H10" s="229"/>
      <c r="I10" s="229" t="s">
        <v>11</v>
      </c>
      <c r="J10" s="229"/>
      <c r="K10" s="229" t="s">
        <v>72</v>
      </c>
      <c r="L10" s="229"/>
      <c r="M10" s="229" t="s">
        <v>137</v>
      </c>
      <c r="N10" s="229"/>
      <c r="O10" s="229"/>
      <c r="P10" s="229"/>
    </row>
    <row r="11" spans="1:17" ht="20.45" customHeight="1">
      <c r="A11" s="238" t="s">
        <v>80</v>
      </c>
      <c r="B11" s="30" t="s">
        <v>63</v>
      </c>
      <c r="C11" s="230">
        <f>ROUND(M$3*'내포신도시 인구계획'!D19,0)</f>
        <v>4640</v>
      </c>
      <c r="D11" s="231"/>
      <c r="E11" s="230">
        <f>ROUND(M$4*'내포신도시 인구계획'!E19,0)</f>
        <v>15652</v>
      </c>
      <c r="F11" s="231"/>
      <c r="G11" s="230">
        <f>ROUND(M$5*'내포신도시 인구계획'!F19,0)</f>
        <v>24957</v>
      </c>
      <c r="H11" s="231"/>
      <c r="I11" s="230">
        <f>ROUND(M$6*'내포신도시 인구계획'!G19,0)</f>
        <v>24957</v>
      </c>
      <c r="J11" s="231"/>
      <c r="K11" s="230">
        <f>ROUND(M$7*'내포신도시 인구계획'!H19,0)</f>
        <v>24957</v>
      </c>
      <c r="L11" s="231"/>
      <c r="M11" s="232"/>
      <c r="N11" s="232"/>
      <c r="O11" s="232"/>
      <c r="P11" s="232"/>
    </row>
    <row r="12" spans="1:17" ht="20.45" customHeight="1">
      <c r="A12" s="239"/>
      <c r="B12" s="30" t="s">
        <v>62</v>
      </c>
      <c r="C12" s="230">
        <f>ROUND(M$3*'내포신도시 인구계획'!D20,0)</f>
        <v>59</v>
      </c>
      <c r="D12" s="231"/>
      <c r="E12" s="230">
        <f>ROUND(M$4*'내포신도시 인구계획'!E20,0)</f>
        <v>8428</v>
      </c>
      <c r="F12" s="231"/>
      <c r="G12" s="230">
        <f>ROUND(M$5*'내포신도시 인구계획'!F20,0)</f>
        <v>17533</v>
      </c>
      <c r="H12" s="231"/>
      <c r="I12" s="230">
        <f>ROUND(M$6*'내포신도시 인구계획'!G20,0)</f>
        <v>17533</v>
      </c>
      <c r="J12" s="231"/>
      <c r="K12" s="230">
        <f>ROUND(M$7*'내포신도시 인구계획'!H20,0)</f>
        <v>17533</v>
      </c>
      <c r="L12" s="231"/>
      <c r="M12" s="232"/>
      <c r="N12" s="232"/>
      <c r="O12" s="232"/>
      <c r="P12" s="232"/>
    </row>
    <row r="13" spans="1:17" ht="20.45" customHeight="1">
      <c r="A13" s="240"/>
      <c r="B13" s="52" t="s">
        <v>3</v>
      </c>
      <c r="C13" s="222">
        <f>SUM(C11:D12)</f>
        <v>4699</v>
      </c>
      <c r="D13" s="223"/>
      <c r="E13" s="222">
        <f>SUM(E11:F12)</f>
        <v>24080</v>
      </c>
      <c r="F13" s="223"/>
      <c r="G13" s="222">
        <f>SUM(G11:H12)</f>
        <v>42490</v>
      </c>
      <c r="H13" s="223"/>
      <c r="I13" s="222">
        <f>SUM(I11:J12)</f>
        <v>42490</v>
      </c>
      <c r="J13" s="223"/>
      <c r="K13" s="222">
        <f>SUM(K11:L12)</f>
        <v>42490</v>
      </c>
      <c r="L13" s="223"/>
      <c r="M13" s="224"/>
      <c r="N13" s="224"/>
      <c r="O13" s="224"/>
      <c r="P13" s="224"/>
    </row>
    <row r="14" spans="1:17" s="27" customFormat="1" ht="20.45" customHeight="1">
      <c r="A14" s="49"/>
      <c r="B14" s="49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28"/>
    </row>
    <row r="15" spans="1:17" ht="20.45" customHeight="1">
      <c r="A15" s="218" t="s">
        <v>83</v>
      </c>
      <c r="B15" s="218"/>
      <c r="C15" s="218"/>
      <c r="D15" s="218"/>
      <c r="E15" s="218"/>
      <c r="F15" s="218"/>
      <c r="G15" s="218"/>
      <c r="H15" s="218"/>
      <c r="I15" s="219"/>
      <c r="J15" s="219"/>
      <c r="K15" s="219"/>
      <c r="L15" s="219"/>
      <c r="M15" s="219"/>
      <c r="N15" s="219"/>
      <c r="O15" s="219"/>
      <c r="P15" s="219"/>
      <c r="Q15" s="3"/>
    </row>
    <row r="16" spans="1:17" ht="20.45" customHeight="1">
      <c r="A16" s="229" t="s">
        <v>17</v>
      </c>
      <c r="B16" s="229"/>
      <c r="C16" s="229" t="s">
        <v>69</v>
      </c>
      <c r="D16" s="229"/>
      <c r="E16" s="229" t="s">
        <v>70</v>
      </c>
      <c r="F16" s="229"/>
      <c r="G16" s="229" t="s">
        <v>71</v>
      </c>
      <c r="H16" s="229"/>
      <c r="I16" s="229" t="s">
        <v>11</v>
      </c>
      <c r="J16" s="229"/>
      <c r="K16" s="229" t="s">
        <v>72</v>
      </c>
      <c r="L16" s="229"/>
      <c r="M16" s="229" t="s">
        <v>137</v>
      </c>
      <c r="N16" s="229"/>
      <c r="O16" s="229"/>
      <c r="P16" s="229"/>
      <c r="Q16" s="5"/>
    </row>
    <row r="17" spans="1:17" ht="20.45" customHeight="1">
      <c r="A17" s="225" t="s">
        <v>57</v>
      </c>
      <c r="B17" s="226"/>
      <c r="C17" s="220">
        <f>[5]생활용수!C27</f>
        <v>0</v>
      </c>
      <c r="D17" s="220"/>
      <c r="E17" s="220">
        <f>[5]생활용수!E27</f>
        <v>5236</v>
      </c>
      <c r="F17" s="220"/>
      <c r="G17" s="220">
        <f>[5]생활용수!G27</f>
        <v>11517</v>
      </c>
      <c r="H17" s="220"/>
      <c r="I17" s="220">
        <f>[5]생활용수!I27</f>
        <v>11517</v>
      </c>
      <c r="J17" s="220"/>
      <c r="K17" s="220">
        <f>[5]생활용수!K27</f>
        <v>11517</v>
      </c>
      <c r="L17" s="220"/>
      <c r="M17" s="220"/>
      <c r="N17" s="220"/>
      <c r="O17" s="220"/>
      <c r="P17" s="220"/>
      <c r="Q17" s="5"/>
    </row>
    <row r="18" spans="1:17" ht="20.45" customHeight="1">
      <c r="A18" s="225" t="s">
        <v>64</v>
      </c>
      <c r="B18" s="226"/>
      <c r="C18" s="220">
        <f>[5]생활용수!C28</f>
        <v>2084</v>
      </c>
      <c r="D18" s="220"/>
      <c r="E18" s="220">
        <f>[5]생활용수!E28</f>
        <v>6231</v>
      </c>
      <c r="F18" s="220"/>
      <c r="G18" s="220">
        <f>[5]생활용수!G28</f>
        <v>12328</v>
      </c>
      <c r="H18" s="220"/>
      <c r="I18" s="220">
        <f>[5]생활용수!I28</f>
        <v>12328</v>
      </c>
      <c r="J18" s="220"/>
      <c r="K18" s="220">
        <f>[5]생활용수!K28</f>
        <v>12328</v>
      </c>
      <c r="L18" s="220"/>
      <c r="M18" s="220"/>
      <c r="N18" s="220"/>
      <c r="O18" s="220"/>
      <c r="P18" s="220"/>
      <c r="Q18" s="11"/>
    </row>
    <row r="19" spans="1:17" ht="20.45" customHeight="1">
      <c r="A19" s="225" t="s">
        <v>65</v>
      </c>
      <c r="B19" s="226"/>
      <c r="C19" s="220">
        <f>[5]생활용수!C29</f>
        <v>59</v>
      </c>
      <c r="D19" s="220"/>
      <c r="E19" s="220">
        <f>[5]생활용수!E29</f>
        <v>3349</v>
      </c>
      <c r="F19" s="220"/>
      <c r="G19" s="220">
        <f>[5]생활용수!G29</f>
        <v>5171</v>
      </c>
      <c r="H19" s="220"/>
      <c r="I19" s="220">
        <f>[5]생활용수!I29</f>
        <v>5171</v>
      </c>
      <c r="J19" s="220"/>
      <c r="K19" s="220">
        <f>[5]생활용수!K29</f>
        <v>5171</v>
      </c>
      <c r="L19" s="220"/>
      <c r="M19" s="220"/>
      <c r="N19" s="220"/>
      <c r="O19" s="220"/>
      <c r="P19" s="220"/>
      <c r="Q19" s="6"/>
    </row>
    <row r="20" spans="1:17" ht="20.45" customHeight="1">
      <c r="A20" s="225" t="s">
        <v>66</v>
      </c>
      <c r="B20" s="226"/>
      <c r="C20" s="220">
        <f>[5]생활용수!C30</f>
        <v>2556</v>
      </c>
      <c r="D20" s="220"/>
      <c r="E20" s="220">
        <f>[5]생활용수!E30</f>
        <v>6741</v>
      </c>
      <c r="F20" s="220"/>
      <c r="G20" s="220">
        <f>[5]생활용수!G30</f>
        <v>8916</v>
      </c>
      <c r="H20" s="220"/>
      <c r="I20" s="220">
        <f>[5]생활용수!I30</f>
        <v>8916</v>
      </c>
      <c r="J20" s="220"/>
      <c r="K20" s="220">
        <f>[5]생활용수!K30</f>
        <v>8916</v>
      </c>
      <c r="L20" s="220"/>
      <c r="M20" s="220"/>
      <c r="N20" s="220"/>
      <c r="O20" s="220"/>
      <c r="P20" s="220"/>
      <c r="Q20" s="12"/>
    </row>
    <row r="21" spans="1:17" s="16" customFormat="1" ht="20.45" customHeight="1">
      <c r="A21" s="225" t="s">
        <v>58</v>
      </c>
      <c r="B21" s="226"/>
      <c r="C21" s="220">
        <f>[5]생활용수!C31</f>
        <v>0</v>
      </c>
      <c r="D21" s="220"/>
      <c r="E21" s="220">
        <f>[5]생활용수!E31</f>
        <v>2523</v>
      </c>
      <c r="F21" s="220"/>
      <c r="G21" s="220">
        <f>[5]생활용수!G31</f>
        <v>4558</v>
      </c>
      <c r="H21" s="220"/>
      <c r="I21" s="220">
        <f>[5]생활용수!I31</f>
        <v>4558</v>
      </c>
      <c r="J21" s="220"/>
      <c r="K21" s="220">
        <f>[5]생활용수!K31</f>
        <v>4558</v>
      </c>
      <c r="L21" s="220"/>
      <c r="M21" s="220"/>
      <c r="N21" s="220"/>
      <c r="O21" s="220"/>
      <c r="P21" s="220"/>
      <c r="Q21" s="15"/>
    </row>
    <row r="22" spans="1:17" s="27" customFormat="1" ht="20.45" customHeight="1">
      <c r="A22" s="221" t="s">
        <v>3</v>
      </c>
      <c r="B22" s="221"/>
      <c r="C22" s="222">
        <f>SUM(C17:D21)</f>
        <v>4699</v>
      </c>
      <c r="D22" s="223"/>
      <c r="E22" s="222">
        <f>SUM(E17:F21)</f>
        <v>24080</v>
      </c>
      <c r="F22" s="223"/>
      <c r="G22" s="222">
        <f>SUM(G17:H21)</f>
        <v>42490</v>
      </c>
      <c r="H22" s="223"/>
      <c r="I22" s="222">
        <f>SUM(I17:J21)</f>
        <v>42490</v>
      </c>
      <c r="J22" s="223"/>
      <c r="K22" s="222">
        <f>SUM(K17:L21)</f>
        <v>42490</v>
      </c>
      <c r="L22" s="223"/>
      <c r="M22" s="224"/>
      <c r="N22" s="224"/>
      <c r="O22" s="224"/>
      <c r="P22" s="224"/>
      <c r="Q22" s="28"/>
    </row>
    <row r="23" spans="1:17" ht="20.45" customHeight="1">
      <c r="A23" s="47"/>
      <c r="B23" s="50"/>
      <c r="C23" s="43"/>
      <c r="D23" s="44"/>
      <c r="E23" s="45"/>
      <c r="F23" s="45"/>
      <c r="G23" s="45"/>
      <c r="H23" s="44"/>
      <c r="I23" s="45"/>
      <c r="J23" s="45"/>
      <c r="K23" s="46"/>
      <c r="L23" s="45"/>
      <c r="M23" s="45"/>
      <c r="N23" s="46"/>
      <c r="O23" s="45"/>
      <c r="P23" s="45"/>
      <c r="Q23" s="3"/>
    </row>
    <row r="24" spans="1:17" ht="20.45" customHeight="1">
      <c r="A24" s="218" t="s">
        <v>81</v>
      </c>
      <c r="B24" s="218"/>
      <c r="C24" s="218"/>
      <c r="D24" s="218"/>
      <c r="E24" s="218"/>
      <c r="F24" s="218"/>
      <c r="G24" s="218"/>
      <c r="H24" s="218"/>
      <c r="I24" s="219"/>
      <c r="J24" s="219"/>
      <c r="K24" s="219"/>
      <c r="L24" s="219"/>
      <c r="M24" s="219"/>
      <c r="N24" s="219"/>
      <c r="O24" s="219"/>
      <c r="P24" s="219"/>
      <c r="Q24" s="5"/>
    </row>
    <row r="25" spans="1:17" ht="20.45" customHeight="1">
      <c r="A25" s="229" t="s">
        <v>17</v>
      </c>
      <c r="B25" s="229"/>
      <c r="C25" s="229" t="s">
        <v>69</v>
      </c>
      <c r="D25" s="229"/>
      <c r="E25" s="236" t="s">
        <v>70</v>
      </c>
      <c r="F25" s="237"/>
      <c r="G25" s="229" t="s">
        <v>71</v>
      </c>
      <c r="H25" s="229"/>
      <c r="I25" s="229" t="s">
        <v>11</v>
      </c>
      <c r="J25" s="229"/>
      <c r="K25" s="229" t="s">
        <v>72</v>
      </c>
      <c r="L25" s="229"/>
      <c r="M25" s="229" t="s">
        <v>137</v>
      </c>
      <c r="N25" s="229"/>
      <c r="O25" s="229"/>
      <c r="P25" s="229"/>
      <c r="Q25" s="5"/>
    </row>
    <row r="26" spans="1:17" ht="20.45" customHeight="1">
      <c r="A26" s="225" t="s">
        <v>57</v>
      </c>
      <c r="B26" s="226"/>
      <c r="C26" s="230">
        <f>[5]가정용수!C27</f>
        <v>0</v>
      </c>
      <c r="D26" s="231"/>
      <c r="E26" s="232">
        <f>[5]가정용수!E27</f>
        <v>4845</v>
      </c>
      <c r="F26" s="232"/>
      <c r="G26" s="232">
        <f>[5]가정용수!G27</f>
        <v>10827</v>
      </c>
      <c r="H26" s="232"/>
      <c r="I26" s="232">
        <f>[5]가정용수!I27</f>
        <v>10827</v>
      </c>
      <c r="J26" s="232"/>
      <c r="K26" s="232">
        <f>[5]가정용수!K27</f>
        <v>10827</v>
      </c>
      <c r="L26" s="232"/>
      <c r="M26" s="232"/>
      <c r="N26" s="232"/>
      <c r="O26" s="232"/>
      <c r="P26" s="232"/>
      <c r="Q26" s="11"/>
    </row>
    <row r="27" spans="1:17" ht="20.45" customHeight="1">
      <c r="A27" s="225" t="s">
        <v>64</v>
      </c>
      <c r="B27" s="226"/>
      <c r="C27" s="232">
        <f>[5]가정용수!C28</f>
        <v>1370</v>
      </c>
      <c r="D27" s="232"/>
      <c r="E27" s="232">
        <f>[5]가정용수!E28</f>
        <v>5671</v>
      </c>
      <c r="F27" s="232"/>
      <c r="G27" s="232">
        <f>[5]가정용수!G28</f>
        <v>11340</v>
      </c>
      <c r="H27" s="232"/>
      <c r="I27" s="232">
        <f>[5]가정용수!I28</f>
        <v>11340</v>
      </c>
      <c r="J27" s="232"/>
      <c r="K27" s="232">
        <f>[5]가정용수!K28</f>
        <v>11340</v>
      </c>
      <c r="L27" s="232"/>
      <c r="M27" s="232"/>
      <c r="N27" s="232"/>
      <c r="O27" s="232"/>
      <c r="P27" s="232"/>
      <c r="Q27" s="6"/>
    </row>
    <row r="28" spans="1:17" ht="20.45" customHeight="1">
      <c r="A28" s="225" t="s">
        <v>65</v>
      </c>
      <c r="B28" s="226"/>
      <c r="C28" s="232">
        <f>[5]가정용수!C29</f>
        <v>39</v>
      </c>
      <c r="D28" s="232"/>
      <c r="E28" s="232">
        <f>[5]가정용수!E29</f>
        <v>965</v>
      </c>
      <c r="F28" s="232"/>
      <c r="G28" s="232">
        <f>[5]가정용수!G29</f>
        <v>965</v>
      </c>
      <c r="H28" s="232"/>
      <c r="I28" s="232">
        <f>[5]가정용수!I29</f>
        <v>965</v>
      </c>
      <c r="J28" s="232"/>
      <c r="K28" s="232">
        <f>[5]가정용수!K29</f>
        <v>965</v>
      </c>
      <c r="L28" s="232"/>
      <c r="M28" s="224"/>
      <c r="N28" s="224"/>
      <c r="O28" s="224"/>
      <c r="P28" s="224"/>
      <c r="Q28" s="6"/>
    </row>
    <row r="29" spans="1:17" ht="20.45" customHeight="1">
      <c r="A29" s="225" t="s">
        <v>66</v>
      </c>
      <c r="B29" s="226"/>
      <c r="C29" s="233">
        <f>[5]가정용수!C30</f>
        <v>1680</v>
      </c>
      <c r="D29" s="233"/>
      <c r="E29" s="233">
        <f>[5]가정용수!E30</f>
        <v>3897</v>
      </c>
      <c r="F29" s="233"/>
      <c r="G29" s="233">
        <f>[5]가정용수!G30</f>
        <v>3897</v>
      </c>
      <c r="H29" s="233"/>
      <c r="I29" s="233">
        <f>[5]가정용수!I30</f>
        <v>3897</v>
      </c>
      <c r="J29" s="233"/>
      <c r="K29" s="233">
        <f>[5]가정용수!K30</f>
        <v>3897</v>
      </c>
      <c r="L29" s="233"/>
      <c r="M29" s="232"/>
      <c r="N29" s="232"/>
      <c r="O29" s="232"/>
      <c r="P29" s="232"/>
      <c r="Q29" s="6"/>
    </row>
    <row r="30" spans="1:17" ht="20.45" customHeight="1">
      <c r="A30" s="225" t="s">
        <v>58</v>
      </c>
      <c r="B30" s="226"/>
      <c r="C30" s="233">
        <f>[5]가정용수!C31</f>
        <v>0</v>
      </c>
      <c r="D30" s="233"/>
      <c r="E30" s="233">
        <f>[5]가정용수!E31</f>
        <v>451</v>
      </c>
      <c r="F30" s="233"/>
      <c r="G30" s="233">
        <f>[5]가정용수!G31</f>
        <v>902</v>
      </c>
      <c r="H30" s="233"/>
      <c r="I30" s="233">
        <f>[5]가정용수!I31</f>
        <v>902</v>
      </c>
      <c r="J30" s="233"/>
      <c r="K30" s="233">
        <f>[5]가정용수!K31</f>
        <v>902</v>
      </c>
      <c r="L30" s="233"/>
      <c r="M30" s="232"/>
      <c r="N30" s="232"/>
      <c r="O30" s="232"/>
      <c r="P30" s="232"/>
      <c r="Q30" s="6"/>
    </row>
    <row r="31" spans="1:17" ht="20.45" customHeight="1">
      <c r="A31" s="221" t="s">
        <v>3</v>
      </c>
      <c r="B31" s="221"/>
      <c r="C31" s="222">
        <f>SUM(C26:D30)</f>
        <v>3089</v>
      </c>
      <c r="D31" s="223"/>
      <c r="E31" s="222">
        <f>SUM(E26:F30)</f>
        <v>15829</v>
      </c>
      <c r="F31" s="223"/>
      <c r="G31" s="222">
        <f>SUM(G26:H30)</f>
        <v>27931</v>
      </c>
      <c r="H31" s="223"/>
      <c r="I31" s="222">
        <f>SUM(I26:J30)</f>
        <v>27931</v>
      </c>
      <c r="J31" s="223"/>
      <c r="K31" s="222">
        <f>SUM(K26:L30)</f>
        <v>27931</v>
      </c>
      <c r="L31" s="223"/>
      <c r="M31" s="224"/>
      <c r="N31" s="224"/>
      <c r="O31" s="224"/>
      <c r="P31" s="224"/>
      <c r="Q31" s="6"/>
    </row>
    <row r="32" spans="1:17" ht="20.45" customHeight="1">
      <c r="A32" s="241"/>
      <c r="B32" s="241"/>
      <c r="C32" s="241"/>
      <c r="D32" s="241"/>
      <c r="E32" s="241"/>
      <c r="F32" s="241"/>
      <c r="G32" s="241"/>
      <c r="H32" s="241"/>
      <c r="I32" s="242"/>
      <c r="J32" s="242"/>
      <c r="K32" s="242"/>
      <c r="L32" s="242"/>
      <c r="M32" s="242"/>
      <c r="N32" s="242"/>
      <c r="O32" s="242"/>
      <c r="P32" s="242"/>
      <c r="Q32" s="6"/>
    </row>
    <row r="33" spans="1:17" ht="20.45" customHeight="1">
      <c r="A33" s="218" t="s">
        <v>82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6"/>
    </row>
    <row r="34" spans="1:17" ht="20.45" customHeight="1">
      <c r="A34" s="229" t="s">
        <v>17</v>
      </c>
      <c r="B34" s="229"/>
      <c r="C34" s="229" t="s">
        <v>69</v>
      </c>
      <c r="D34" s="229"/>
      <c r="E34" s="229" t="s">
        <v>70</v>
      </c>
      <c r="F34" s="229"/>
      <c r="G34" s="229" t="s">
        <v>71</v>
      </c>
      <c r="H34" s="229"/>
      <c r="I34" s="229" t="s">
        <v>11</v>
      </c>
      <c r="J34" s="229"/>
      <c r="K34" s="229" t="s">
        <v>72</v>
      </c>
      <c r="L34" s="229"/>
      <c r="M34" s="229" t="s">
        <v>137</v>
      </c>
      <c r="N34" s="229"/>
      <c r="O34" s="229"/>
      <c r="P34" s="229"/>
      <c r="Q34" s="6"/>
    </row>
    <row r="35" spans="1:17" ht="20.45" customHeight="1">
      <c r="A35" s="225" t="s">
        <v>57</v>
      </c>
      <c r="B35" s="226"/>
      <c r="C35" s="227">
        <f>[5]비가정용수!C27</f>
        <v>0</v>
      </c>
      <c r="D35" s="228"/>
      <c r="E35" s="227">
        <f>[5]비가정용수!E27</f>
        <v>391</v>
      </c>
      <c r="F35" s="228"/>
      <c r="G35" s="227">
        <f>[5]비가정용수!G27</f>
        <v>690</v>
      </c>
      <c r="H35" s="228"/>
      <c r="I35" s="227">
        <f>[5]비가정용수!I27</f>
        <v>690</v>
      </c>
      <c r="J35" s="228"/>
      <c r="K35" s="227">
        <f>[5]비가정용수!K27</f>
        <v>690</v>
      </c>
      <c r="L35" s="228"/>
      <c r="M35" s="220"/>
      <c r="N35" s="220"/>
      <c r="O35" s="220"/>
      <c r="P35" s="220"/>
      <c r="Q35" s="6"/>
    </row>
    <row r="36" spans="1:17" ht="20.45" customHeight="1">
      <c r="A36" s="225" t="s">
        <v>64</v>
      </c>
      <c r="B36" s="226"/>
      <c r="C36" s="227">
        <f>[5]비가정용수!C28</f>
        <v>714</v>
      </c>
      <c r="D36" s="228"/>
      <c r="E36" s="227">
        <f>[5]비가정용수!E28</f>
        <v>560</v>
      </c>
      <c r="F36" s="228"/>
      <c r="G36" s="227">
        <f>[5]비가정용수!G28</f>
        <v>988</v>
      </c>
      <c r="H36" s="228"/>
      <c r="I36" s="227">
        <f>[5]비가정용수!I28</f>
        <v>988</v>
      </c>
      <c r="J36" s="228"/>
      <c r="K36" s="227">
        <f>[5]비가정용수!K28</f>
        <v>988</v>
      </c>
      <c r="L36" s="228"/>
      <c r="M36" s="220"/>
      <c r="N36" s="220"/>
      <c r="O36" s="220"/>
      <c r="P36" s="220"/>
      <c r="Q36" s="6"/>
    </row>
    <row r="37" spans="1:17" ht="20.45" customHeight="1">
      <c r="A37" s="225" t="s">
        <v>65</v>
      </c>
      <c r="B37" s="226"/>
      <c r="C37" s="227">
        <f>[5]비가정용수!C29</f>
        <v>20</v>
      </c>
      <c r="D37" s="228"/>
      <c r="E37" s="227">
        <f>[5]비가정용수!E29</f>
        <v>2384</v>
      </c>
      <c r="F37" s="228"/>
      <c r="G37" s="227">
        <f>[5]비가정용수!G29</f>
        <v>4206</v>
      </c>
      <c r="H37" s="228"/>
      <c r="I37" s="227">
        <f>[5]비가정용수!I29</f>
        <v>4206</v>
      </c>
      <c r="J37" s="228"/>
      <c r="K37" s="227">
        <f>[5]비가정용수!K29</f>
        <v>4206</v>
      </c>
      <c r="L37" s="228"/>
      <c r="M37" s="220"/>
      <c r="N37" s="220"/>
      <c r="O37" s="220"/>
      <c r="P37" s="220"/>
      <c r="Q37" s="6"/>
    </row>
    <row r="38" spans="1:17" ht="20.45" customHeight="1">
      <c r="A38" s="225" t="s">
        <v>66</v>
      </c>
      <c r="B38" s="226"/>
      <c r="C38" s="227">
        <f>[5]비가정용수!C30</f>
        <v>876</v>
      </c>
      <c r="D38" s="228"/>
      <c r="E38" s="227">
        <f>[5]비가정용수!E30</f>
        <v>2844</v>
      </c>
      <c r="F38" s="228"/>
      <c r="G38" s="227">
        <f>[5]비가정용수!G30</f>
        <v>5019</v>
      </c>
      <c r="H38" s="228"/>
      <c r="I38" s="227">
        <f>[5]비가정용수!I30</f>
        <v>5019</v>
      </c>
      <c r="J38" s="228"/>
      <c r="K38" s="227">
        <f>[5]비가정용수!K30</f>
        <v>5019</v>
      </c>
      <c r="L38" s="228"/>
      <c r="M38" s="220"/>
      <c r="N38" s="220"/>
      <c r="O38" s="220"/>
      <c r="P38" s="220"/>
      <c r="Q38" s="6"/>
    </row>
    <row r="39" spans="1:17" ht="20.45" customHeight="1">
      <c r="A39" s="225" t="s">
        <v>58</v>
      </c>
      <c r="B39" s="226"/>
      <c r="C39" s="227">
        <f>[5]비가정용수!C31</f>
        <v>0</v>
      </c>
      <c r="D39" s="228"/>
      <c r="E39" s="227">
        <f>[5]비가정용수!E31</f>
        <v>2072</v>
      </c>
      <c r="F39" s="228"/>
      <c r="G39" s="227">
        <f>[5]비가정용수!G31</f>
        <v>3656</v>
      </c>
      <c r="H39" s="228"/>
      <c r="I39" s="227">
        <f>[5]비가정용수!I31</f>
        <v>3656</v>
      </c>
      <c r="J39" s="228"/>
      <c r="K39" s="227">
        <f>[5]비가정용수!K31</f>
        <v>3656</v>
      </c>
      <c r="L39" s="228"/>
      <c r="M39" s="220"/>
      <c r="N39" s="220"/>
      <c r="O39" s="220"/>
      <c r="P39" s="220"/>
      <c r="Q39" s="6"/>
    </row>
    <row r="40" spans="1:17" ht="20.45" customHeight="1">
      <c r="A40" s="221" t="s">
        <v>3</v>
      </c>
      <c r="B40" s="221"/>
      <c r="C40" s="222">
        <f>SUM(C35:D39)</f>
        <v>1610</v>
      </c>
      <c r="D40" s="223"/>
      <c r="E40" s="222">
        <f>SUM(E35:F39)</f>
        <v>8251</v>
      </c>
      <c r="F40" s="223"/>
      <c r="G40" s="222">
        <f>SUM(G35:H39)</f>
        <v>14559</v>
      </c>
      <c r="H40" s="223"/>
      <c r="I40" s="222">
        <f>SUM(I35:J39)</f>
        <v>14559</v>
      </c>
      <c r="J40" s="223"/>
      <c r="K40" s="222">
        <f>SUM(K35:L39)</f>
        <v>14559</v>
      </c>
      <c r="L40" s="223"/>
      <c r="M40" s="224"/>
      <c r="N40" s="224"/>
      <c r="O40" s="224"/>
      <c r="P40" s="224"/>
      <c r="Q40" s="6"/>
    </row>
    <row r="41" spans="1:17" ht="20.45" customHeight="1">
      <c r="A41" s="145"/>
      <c r="B41" s="145"/>
      <c r="C41" s="145"/>
      <c r="D41" s="32"/>
      <c r="E41" s="32"/>
      <c r="F41" s="32"/>
      <c r="G41" s="32"/>
      <c r="H41" s="32"/>
      <c r="Q41" s="6"/>
    </row>
    <row r="42" spans="1:17" ht="20.45" customHeight="1">
      <c r="A42" s="218" t="s">
        <v>138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6"/>
    </row>
    <row r="43" spans="1:17" ht="20.45" customHeight="1">
      <c r="A43" s="229" t="s">
        <v>17</v>
      </c>
      <c r="B43" s="229"/>
      <c r="C43" s="229" t="s">
        <v>69</v>
      </c>
      <c r="D43" s="229"/>
      <c r="E43" s="229" t="s">
        <v>70</v>
      </c>
      <c r="F43" s="229"/>
      <c r="G43" s="229" t="s">
        <v>71</v>
      </c>
      <c r="H43" s="229"/>
      <c r="I43" s="229" t="s">
        <v>11</v>
      </c>
      <c r="J43" s="229"/>
      <c r="K43" s="229" t="s">
        <v>72</v>
      </c>
      <c r="L43" s="229"/>
      <c r="M43" s="229" t="s">
        <v>137</v>
      </c>
      <c r="N43" s="229"/>
      <c r="O43" s="229"/>
      <c r="P43" s="229"/>
      <c r="Q43" s="6"/>
    </row>
    <row r="44" spans="1:17" ht="20.45" customHeight="1">
      <c r="A44" s="225" t="s">
        <v>139</v>
      </c>
      <c r="B44" s="226"/>
      <c r="C44" s="227"/>
      <c r="D44" s="228"/>
      <c r="E44" s="227">
        <f>'[6]공업용수(내포)'!$C$5</f>
        <v>1595</v>
      </c>
      <c r="F44" s="228"/>
      <c r="G44" s="227">
        <f>'[6]공업용수(내포)'!$D$5</f>
        <v>3189</v>
      </c>
      <c r="H44" s="228"/>
      <c r="I44" s="227">
        <f>'[6]공업용수(내포)'!$E$5</f>
        <v>3189</v>
      </c>
      <c r="J44" s="228"/>
      <c r="K44" s="227">
        <f>'[6]공업용수(내포)'!$F$5</f>
        <v>3189</v>
      </c>
      <c r="L44" s="228"/>
      <c r="M44" s="220" t="s">
        <v>155</v>
      </c>
      <c r="N44" s="220"/>
      <c r="O44" s="220"/>
      <c r="P44" s="220"/>
      <c r="Q44" s="6"/>
    </row>
    <row r="45" spans="1:17" ht="20.45" customHeight="1">
      <c r="A45" s="225" t="s">
        <v>140</v>
      </c>
      <c r="B45" s="226"/>
      <c r="C45" s="227"/>
      <c r="D45" s="228"/>
      <c r="E45" s="227">
        <f>'[6]공업용수(내포)'!$C$6</f>
        <v>2807</v>
      </c>
      <c r="F45" s="228"/>
      <c r="G45" s="227">
        <f>'[6]공업용수(내포)'!$D$6</f>
        <v>5613</v>
      </c>
      <c r="H45" s="228"/>
      <c r="I45" s="227">
        <f>'[6]공업용수(내포)'!$E$6</f>
        <v>5613</v>
      </c>
      <c r="J45" s="228"/>
      <c r="K45" s="227">
        <f>'[6]공업용수(내포)'!$F$6</f>
        <v>5613</v>
      </c>
      <c r="L45" s="228"/>
      <c r="M45" s="220" t="s">
        <v>155</v>
      </c>
      <c r="N45" s="220"/>
      <c r="O45" s="220"/>
      <c r="P45" s="220"/>
      <c r="Q45" s="6"/>
    </row>
    <row r="46" spans="1:17" ht="25.5" customHeight="1">
      <c r="A46" s="225" t="s">
        <v>156</v>
      </c>
      <c r="B46" s="226"/>
      <c r="C46" s="227"/>
      <c r="D46" s="228"/>
      <c r="E46" s="227">
        <f>'[6]공업용수(내포)'!$C$7</f>
        <v>4600</v>
      </c>
      <c r="F46" s="228"/>
      <c r="G46" s="227">
        <f>'[6]공업용수(내포)'!$D$7</f>
        <v>4600</v>
      </c>
      <c r="H46" s="228"/>
      <c r="I46" s="227">
        <f>'[6]공업용수(내포)'!$E$7</f>
        <v>4600</v>
      </c>
      <c r="J46" s="228"/>
      <c r="K46" s="227">
        <f>'[6]공업용수(내포)'!$F$7</f>
        <v>4600</v>
      </c>
      <c r="L46" s="228"/>
      <c r="M46" s="220" t="s">
        <v>245</v>
      </c>
      <c r="N46" s="220"/>
      <c r="O46" s="220"/>
      <c r="P46" s="220"/>
      <c r="Q46" s="6"/>
    </row>
    <row r="47" spans="1:17" ht="20.45" customHeight="1">
      <c r="A47" s="221" t="s">
        <v>3</v>
      </c>
      <c r="B47" s="221"/>
      <c r="C47" s="222">
        <f>SUM(C44:D45)</f>
        <v>0</v>
      </c>
      <c r="D47" s="223"/>
      <c r="E47" s="222">
        <f>SUM(E44:F46)</f>
        <v>9002</v>
      </c>
      <c r="F47" s="223"/>
      <c r="G47" s="222">
        <f>SUM(G44:H46)</f>
        <v>13402</v>
      </c>
      <c r="H47" s="223"/>
      <c r="I47" s="222">
        <f>SUM(I44:J46)</f>
        <v>13402</v>
      </c>
      <c r="J47" s="223"/>
      <c r="K47" s="222">
        <f>SUM(K44:L46)</f>
        <v>13402</v>
      </c>
      <c r="L47" s="223"/>
      <c r="M47" s="224"/>
      <c r="N47" s="224"/>
      <c r="O47" s="224"/>
      <c r="P47" s="224"/>
      <c r="Q47" s="6"/>
    </row>
    <row r="48" spans="1:17" ht="20.45" customHeight="1">
      <c r="Q48" s="6"/>
    </row>
    <row r="49" spans="1:17" ht="20.45" customHeight="1">
      <c r="A49" s="218" t="s">
        <v>278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6"/>
    </row>
    <row r="50" spans="1:17" ht="20.45" customHeight="1">
      <c r="A50" s="229" t="s">
        <v>17</v>
      </c>
      <c r="B50" s="229"/>
      <c r="C50" s="229" t="s">
        <v>69</v>
      </c>
      <c r="D50" s="229"/>
      <c r="E50" s="229" t="s">
        <v>70</v>
      </c>
      <c r="F50" s="229"/>
      <c r="G50" s="229" t="s">
        <v>71</v>
      </c>
      <c r="H50" s="229"/>
      <c r="I50" s="229" t="s">
        <v>11</v>
      </c>
      <c r="J50" s="229"/>
      <c r="K50" s="229" t="s">
        <v>72</v>
      </c>
      <c r="L50" s="229"/>
      <c r="M50" s="229" t="s">
        <v>137</v>
      </c>
      <c r="N50" s="229"/>
      <c r="O50" s="229"/>
      <c r="P50" s="229"/>
      <c r="Q50" s="6"/>
    </row>
    <row r="51" spans="1:17" ht="20.45" customHeight="1">
      <c r="A51" s="225" t="s">
        <v>57</v>
      </c>
      <c r="B51" s="226"/>
      <c r="C51" s="227">
        <f>C17</f>
        <v>0</v>
      </c>
      <c r="D51" s="228"/>
      <c r="E51" s="227">
        <f>E17</f>
        <v>5236</v>
      </c>
      <c r="F51" s="228"/>
      <c r="G51" s="227">
        <f>G17</f>
        <v>11517</v>
      </c>
      <c r="H51" s="228"/>
      <c r="I51" s="227">
        <f>I17</f>
        <v>11517</v>
      </c>
      <c r="J51" s="228"/>
      <c r="K51" s="227">
        <f>K17</f>
        <v>11517</v>
      </c>
      <c r="L51" s="228"/>
      <c r="M51" s="220"/>
      <c r="N51" s="220"/>
      <c r="O51" s="220"/>
      <c r="P51" s="220"/>
      <c r="Q51" s="6"/>
    </row>
    <row r="52" spans="1:17" ht="20.45" customHeight="1">
      <c r="A52" s="225" t="s">
        <v>64</v>
      </c>
      <c r="B52" s="226"/>
      <c r="C52" s="227">
        <f>C18+C46</f>
        <v>2084</v>
      </c>
      <c r="D52" s="228"/>
      <c r="E52" s="227">
        <f>E18</f>
        <v>6231</v>
      </c>
      <c r="F52" s="228"/>
      <c r="G52" s="227">
        <f>G18</f>
        <v>12328</v>
      </c>
      <c r="H52" s="228"/>
      <c r="I52" s="227">
        <f>I18</f>
        <v>12328</v>
      </c>
      <c r="J52" s="228"/>
      <c r="K52" s="227">
        <f>K18</f>
        <v>12328</v>
      </c>
      <c r="L52" s="228"/>
      <c r="M52" s="220"/>
      <c r="N52" s="220"/>
      <c r="O52" s="220"/>
      <c r="P52" s="220"/>
      <c r="Q52" s="6"/>
    </row>
    <row r="53" spans="1:17" ht="20.45" customHeight="1">
      <c r="A53" s="225" t="s">
        <v>65</v>
      </c>
      <c r="B53" s="226"/>
      <c r="C53" s="227">
        <f>C19</f>
        <v>59</v>
      </c>
      <c r="D53" s="228"/>
      <c r="E53" s="227">
        <f>E19+E46</f>
        <v>7949</v>
      </c>
      <c r="F53" s="228"/>
      <c r="G53" s="227">
        <f>G19+G46</f>
        <v>9771</v>
      </c>
      <c r="H53" s="228"/>
      <c r="I53" s="227">
        <f>I19+I46</f>
        <v>9771</v>
      </c>
      <c r="J53" s="228"/>
      <c r="K53" s="227">
        <f>K19+K46</f>
        <v>9771</v>
      </c>
      <c r="L53" s="228"/>
      <c r="M53" s="220"/>
      <c r="N53" s="220"/>
      <c r="O53" s="220"/>
      <c r="P53" s="220"/>
      <c r="Q53" s="6"/>
    </row>
    <row r="54" spans="1:17" ht="20.45" customHeight="1">
      <c r="A54" s="225" t="s">
        <v>66</v>
      </c>
      <c r="B54" s="226"/>
      <c r="C54" s="227">
        <f>C20</f>
        <v>2556</v>
      </c>
      <c r="D54" s="228"/>
      <c r="E54" s="227">
        <f>E20</f>
        <v>6741</v>
      </c>
      <c r="F54" s="228"/>
      <c r="G54" s="227">
        <f>G20</f>
        <v>8916</v>
      </c>
      <c r="H54" s="228"/>
      <c r="I54" s="227">
        <f>I20</f>
        <v>8916</v>
      </c>
      <c r="J54" s="228"/>
      <c r="K54" s="227">
        <f>K20</f>
        <v>8916</v>
      </c>
      <c r="L54" s="228"/>
      <c r="M54" s="220"/>
      <c r="N54" s="220"/>
      <c r="O54" s="220"/>
      <c r="P54" s="220"/>
      <c r="Q54" s="6"/>
    </row>
    <row r="55" spans="1:17" ht="20.45" customHeight="1">
      <c r="A55" s="225" t="s">
        <v>58</v>
      </c>
      <c r="B55" s="226"/>
      <c r="C55" s="227">
        <f>C21+C44+C45</f>
        <v>0</v>
      </c>
      <c r="D55" s="228"/>
      <c r="E55" s="227">
        <f>E21+E44+E45</f>
        <v>6925</v>
      </c>
      <c r="F55" s="228"/>
      <c r="G55" s="227">
        <f>G21+G44+G45</f>
        <v>13360</v>
      </c>
      <c r="H55" s="228"/>
      <c r="I55" s="227">
        <f>I21+I44+I45</f>
        <v>13360</v>
      </c>
      <c r="J55" s="228"/>
      <c r="K55" s="227">
        <f>K21+K44+K45</f>
        <v>13360</v>
      </c>
      <c r="L55" s="228"/>
      <c r="M55" s="220"/>
      <c r="N55" s="220"/>
      <c r="O55" s="220"/>
      <c r="P55" s="220"/>
      <c r="Q55" s="6"/>
    </row>
    <row r="56" spans="1:17" ht="20.45" customHeight="1">
      <c r="A56" s="221" t="s">
        <v>3</v>
      </c>
      <c r="B56" s="221"/>
      <c r="C56" s="222">
        <f>SUM(C51:D55)</f>
        <v>4699</v>
      </c>
      <c r="D56" s="223"/>
      <c r="E56" s="222">
        <f>SUM(E51:F55)</f>
        <v>33082</v>
      </c>
      <c r="F56" s="223"/>
      <c r="G56" s="222">
        <f>SUM(G51:H55)</f>
        <v>55892</v>
      </c>
      <c r="H56" s="223"/>
      <c r="I56" s="222">
        <f>SUM(I51:J55)</f>
        <v>55892</v>
      </c>
      <c r="J56" s="223"/>
      <c r="K56" s="222">
        <f>SUM(K51:L55)</f>
        <v>55892</v>
      </c>
      <c r="L56" s="223"/>
      <c r="M56" s="224"/>
      <c r="N56" s="224"/>
      <c r="O56" s="224"/>
      <c r="P56" s="224"/>
      <c r="Q56" s="6"/>
    </row>
    <row r="57" spans="1:17" ht="20.45" customHeight="1">
      <c r="A57" s="145"/>
      <c r="B57" s="145"/>
      <c r="C57" s="145"/>
      <c r="D57" s="32"/>
      <c r="E57" s="32"/>
      <c r="F57" s="32"/>
      <c r="G57" s="32"/>
      <c r="H57" s="32"/>
      <c r="Q57" s="6"/>
    </row>
    <row r="58" spans="1:17" ht="20.45" customHeight="1">
      <c r="A58" s="218" t="s">
        <v>279</v>
      </c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6"/>
    </row>
    <row r="59" spans="1:17" ht="20.45" customHeight="1">
      <c r="A59" s="229" t="s">
        <v>17</v>
      </c>
      <c r="B59" s="229"/>
      <c r="C59" s="229" t="s">
        <v>69</v>
      </c>
      <c r="D59" s="229"/>
      <c r="E59" s="229" t="s">
        <v>70</v>
      </c>
      <c r="F59" s="229"/>
      <c r="G59" s="229" t="s">
        <v>71</v>
      </c>
      <c r="H59" s="229"/>
      <c r="I59" s="229" t="s">
        <v>11</v>
      </c>
      <c r="J59" s="229"/>
      <c r="K59" s="229" t="s">
        <v>72</v>
      </c>
      <c r="L59" s="229"/>
      <c r="M59" s="229" t="s">
        <v>137</v>
      </c>
      <c r="N59" s="229"/>
      <c r="O59" s="229"/>
      <c r="P59" s="229"/>
      <c r="Q59" s="6"/>
    </row>
    <row r="60" spans="1:17" ht="20.45" customHeight="1">
      <c r="A60" s="225" t="s">
        <v>262</v>
      </c>
      <c r="B60" s="226"/>
      <c r="C60" s="227">
        <v>651</v>
      </c>
      <c r="D60" s="228"/>
      <c r="E60" s="227">
        <v>651</v>
      </c>
      <c r="F60" s="228"/>
      <c r="G60" s="227">
        <v>651</v>
      </c>
      <c r="H60" s="228"/>
      <c r="I60" s="227">
        <v>651</v>
      </c>
      <c r="J60" s="228"/>
      <c r="K60" s="227">
        <v>651</v>
      </c>
      <c r="L60" s="228"/>
      <c r="M60" s="220"/>
      <c r="N60" s="220"/>
      <c r="O60" s="220"/>
      <c r="P60" s="220"/>
      <c r="Q60" s="6"/>
    </row>
    <row r="61" spans="1:17" ht="20.45" customHeight="1">
      <c r="A61" s="225" t="s">
        <v>261</v>
      </c>
      <c r="B61" s="226"/>
      <c r="C61" s="227">
        <v>365</v>
      </c>
      <c r="D61" s="228"/>
      <c r="E61" s="227">
        <v>365</v>
      </c>
      <c r="F61" s="228"/>
      <c r="G61" s="227">
        <v>365</v>
      </c>
      <c r="H61" s="228"/>
      <c r="I61" s="227">
        <v>365</v>
      </c>
      <c r="J61" s="228"/>
      <c r="K61" s="227">
        <v>365</v>
      </c>
      <c r="L61" s="228"/>
      <c r="M61" s="220"/>
      <c r="N61" s="220"/>
      <c r="O61" s="220"/>
      <c r="P61" s="220"/>
      <c r="Q61" s="6"/>
    </row>
    <row r="62" spans="1:17" ht="20.45" customHeight="1">
      <c r="A62" s="243" t="s">
        <v>264</v>
      </c>
      <c r="B62" s="244"/>
      <c r="C62" s="245">
        <f>ROUND(C60*C61/1000,0)</f>
        <v>238</v>
      </c>
      <c r="D62" s="246"/>
      <c r="E62" s="245">
        <f>ROUND(E60*E61/1000,0)</f>
        <v>238</v>
      </c>
      <c r="F62" s="246"/>
      <c r="G62" s="245">
        <f>ROUND(G60*G61/1000,0)</f>
        <v>238</v>
      </c>
      <c r="H62" s="246"/>
      <c r="I62" s="245">
        <f>ROUND(I60*I61/1000,0)</f>
        <v>238</v>
      </c>
      <c r="J62" s="246"/>
      <c r="K62" s="245">
        <f>ROUND(K60*K61/1000,0)</f>
        <v>238</v>
      </c>
      <c r="L62" s="246"/>
      <c r="M62" s="220" t="s">
        <v>263</v>
      </c>
      <c r="N62" s="220"/>
      <c r="O62" s="220"/>
      <c r="P62" s="220"/>
      <c r="Q62" s="6"/>
    </row>
    <row r="63" spans="1:17" ht="20.45" customHeight="1">
      <c r="A63" s="145"/>
      <c r="B63" s="145"/>
      <c r="C63" s="145"/>
      <c r="D63" s="32"/>
      <c r="E63" s="32"/>
      <c r="F63" s="32"/>
      <c r="G63" s="32"/>
      <c r="H63" s="32"/>
      <c r="Q63" s="6"/>
    </row>
    <row r="64" spans="1:17" ht="15" customHeight="1">
      <c r="A64" s="145"/>
      <c r="B64" s="145"/>
      <c r="C64" s="145"/>
      <c r="D64" s="32"/>
      <c r="E64" s="32"/>
      <c r="F64" s="32"/>
      <c r="G64" s="32"/>
      <c r="H64" s="32"/>
      <c r="Q64" s="6"/>
    </row>
    <row r="65" spans="17:17" ht="15" customHeight="1">
      <c r="Q65" s="6"/>
    </row>
    <row r="66" spans="17:17" ht="15" customHeight="1">
      <c r="Q66" s="6"/>
    </row>
    <row r="67" spans="17:17" ht="15" customHeight="1">
      <c r="Q67" s="6"/>
    </row>
    <row r="68" spans="17:17" ht="15.75" customHeight="1">
      <c r="Q68" s="6"/>
    </row>
    <row r="69" spans="17:17" ht="15" customHeight="1">
      <c r="Q69" s="6"/>
    </row>
    <row r="70" spans="17:17" ht="15" customHeight="1">
      <c r="Q70" s="6"/>
    </row>
    <row r="71" spans="17:17" ht="15" customHeight="1">
      <c r="Q71" s="6"/>
    </row>
    <row r="72" spans="17:17" ht="15" customHeight="1">
      <c r="Q72" s="6"/>
    </row>
    <row r="73" spans="17:17" ht="15" customHeight="1">
      <c r="Q73" s="6"/>
    </row>
    <row r="74" spans="17:17" ht="15" customHeight="1">
      <c r="Q74" s="6"/>
    </row>
    <row r="75" spans="17:17" ht="15" customHeight="1">
      <c r="Q75" s="6"/>
    </row>
    <row r="76" spans="17:17" ht="15" customHeight="1">
      <c r="Q76" s="6"/>
    </row>
    <row r="77" spans="17:17" ht="15" customHeight="1">
      <c r="Q77" s="6"/>
    </row>
    <row r="78" spans="17:17" ht="15" customHeight="1">
      <c r="Q78" s="6"/>
    </row>
    <row r="79" spans="17:17" ht="15" customHeight="1">
      <c r="Q79" s="6"/>
    </row>
    <row r="80" spans="17:17" ht="15" customHeight="1">
      <c r="Q80" s="6"/>
    </row>
    <row r="81" spans="17:17" ht="15" customHeight="1">
      <c r="Q81" s="6"/>
    </row>
    <row r="82" spans="17:17" ht="15" customHeight="1">
      <c r="Q82" s="6"/>
    </row>
    <row r="83" spans="17:17" ht="15" customHeight="1">
      <c r="Q83" s="6"/>
    </row>
    <row r="84" spans="17:17" ht="15" customHeight="1">
      <c r="Q84" s="6"/>
    </row>
    <row r="85" spans="17:17" ht="15" customHeight="1">
      <c r="Q85" s="6"/>
    </row>
    <row r="86" spans="17:17" ht="15" customHeight="1">
      <c r="Q86" s="6"/>
    </row>
    <row r="87" spans="17:17" ht="15" customHeight="1">
      <c r="Q87" s="6"/>
    </row>
    <row r="88" spans="17:17" ht="15" customHeight="1">
      <c r="Q88" s="6"/>
    </row>
    <row r="89" spans="17:17" ht="15" customHeight="1">
      <c r="Q89" s="6"/>
    </row>
    <row r="90" spans="17:17" ht="15" customHeight="1">
      <c r="Q90" s="6"/>
    </row>
    <row r="91" spans="17:17" ht="15" customHeight="1">
      <c r="Q91" s="6"/>
    </row>
    <row r="92" spans="17:17" ht="15" customHeight="1">
      <c r="Q92" s="6"/>
    </row>
    <row r="93" spans="17:17" ht="15" customHeight="1">
      <c r="Q93" s="6"/>
    </row>
    <row r="94" spans="17:17" ht="15" customHeight="1">
      <c r="Q94" s="6"/>
    </row>
    <row r="95" spans="17:17" ht="15" customHeight="1">
      <c r="Q95" s="6"/>
    </row>
    <row r="96" spans="17:17" ht="15" customHeight="1">
      <c r="Q96" s="6"/>
    </row>
    <row r="97" spans="17:17" ht="15" customHeight="1">
      <c r="Q97" s="6"/>
    </row>
    <row r="98" spans="17:17" ht="15" customHeight="1">
      <c r="Q98" s="6"/>
    </row>
    <row r="99" spans="17:17" ht="15" customHeight="1">
      <c r="Q99" s="6"/>
    </row>
    <row r="100" spans="17:17" ht="15" customHeight="1">
      <c r="Q100" s="6"/>
    </row>
    <row r="101" spans="17:17" ht="15" customHeight="1">
      <c r="Q101" s="6"/>
    </row>
    <row r="102" spans="17:17" ht="15" customHeight="1">
      <c r="Q102" s="6"/>
    </row>
    <row r="103" spans="17:17" ht="15" customHeight="1">
      <c r="Q103" s="6"/>
    </row>
    <row r="104" spans="17:17" ht="15" customHeight="1">
      <c r="Q104" s="6"/>
    </row>
    <row r="105" spans="17:17" ht="15" customHeight="1">
      <c r="Q105" s="6"/>
    </row>
    <row r="106" spans="17:17" ht="15" customHeight="1">
      <c r="Q106" s="6"/>
    </row>
    <row r="107" spans="17:17" ht="15" customHeight="1">
      <c r="Q107" s="6"/>
    </row>
    <row r="108" spans="17:17" ht="15" customHeight="1">
      <c r="Q108" s="6"/>
    </row>
    <row r="109" spans="17:17" ht="15" customHeight="1">
      <c r="Q109" s="6"/>
    </row>
    <row r="110" spans="17:17" ht="15" customHeight="1">
      <c r="Q110" s="6"/>
    </row>
    <row r="111" spans="17:17" ht="15" customHeight="1">
      <c r="Q111" s="6"/>
    </row>
    <row r="112" spans="17:17" ht="15" customHeight="1">
      <c r="Q112" s="6"/>
    </row>
    <row r="113" spans="17:17" ht="15" customHeight="1">
      <c r="Q113" s="6"/>
    </row>
    <row r="114" spans="17:17" ht="15" customHeight="1">
      <c r="Q114" s="6"/>
    </row>
    <row r="115" spans="17:17" ht="15" customHeight="1">
      <c r="Q115" s="6"/>
    </row>
    <row r="116" spans="17:17" ht="15" customHeight="1">
      <c r="Q116" s="6"/>
    </row>
    <row r="117" spans="17:17" ht="15" customHeight="1">
      <c r="Q117" s="6"/>
    </row>
    <row r="118" spans="17:17" ht="15" customHeight="1">
      <c r="Q118" s="6"/>
    </row>
    <row r="119" spans="17:17" ht="15" customHeight="1">
      <c r="Q119" s="6"/>
    </row>
    <row r="120" spans="17:17" ht="15" customHeight="1">
      <c r="Q120" s="6"/>
    </row>
    <row r="121" spans="17:17" ht="15" customHeight="1">
      <c r="Q121" s="6"/>
    </row>
    <row r="122" spans="17:17" ht="15" customHeight="1">
      <c r="Q122" s="6"/>
    </row>
    <row r="123" spans="17:17" ht="15" customHeight="1">
      <c r="Q123" s="6"/>
    </row>
    <row r="124" spans="17:17" ht="15" customHeight="1">
      <c r="Q124" s="6"/>
    </row>
    <row r="125" spans="17:17" ht="15" customHeight="1">
      <c r="Q125" s="6"/>
    </row>
    <row r="126" spans="17:17" ht="15" customHeight="1">
      <c r="Q126" s="6"/>
    </row>
    <row r="127" spans="17:17" ht="15" customHeight="1">
      <c r="Q127" s="6"/>
    </row>
    <row r="128" spans="17:17" ht="15" customHeight="1">
      <c r="Q128" s="6"/>
    </row>
    <row r="129" spans="17:17" ht="15" customHeight="1">
      <c r="Q129" s="6"/>
    </row>
    <row r="130" spans="17:17" ht="15" customHeight="1">
      <c r="Q130" s="6"/>
    </row>
    <row r="131" spans="17:17" ht="15" customHeight="1">
      <c r="Q131" s="6"/>
    </row>
    <row r="132" spans="17:17" ht="15" customHeight="1">
      <c r="Q132" s="6"/>
    </row>
    <row r="133" spans="17:17" ht="15" customHeight="1">
      <c r="Q133" s="6"/>
    </row>
    <row r="134" spans="17:17" ht="15" customHeight="1">
      <c r="Q134" s="6"/>
    </row>
    <row r="135" spans="17:17" ht="15" customHeight="1">
      <c r="Q135" s="6"/>
    </row>
    <row r="136" spans="17:17" ht="15" customHeight="1">
      <c r="Q136" s="6"/>
    </row>
    <row r="137" spans="17:17" ht="15" customHeight="1">
      <c r="Q137" s="6"/>
    </row>
    <row r="138" spans="17:17" ht="30" customHeight="1">
      <c r="Q138" s="6"/>
    </row>
    <row r="139" spans="17:17" ht="30" customHeight="1">
      <c r="Q139" s="6"/>
    </row>
    <row r="140" spans="17:17" ht="30" customHeight="1">
      <c r="Q140" s="6"/>
    </row>
    <row r="141" spans="17:17" ht="30" customHeight="1">
      <c r="Q141" s="6"/>
    </row>
    <row r="142" spans="17:17" ht="30" customHeight="1">
      <c r="Q142" s="6"/>
    </row>
    <row r="143" spans="17:17" ht="30" customHeight="1">
      <c r="Q143" s="6"/>
    </row>
    <row r="144" spans="17:17" ht="30" customHeight="1">
      <c r="Q144" s="6"/>
    </row>
    <row r="145" spans="1:17" ht="30" customHeight="1">
      <c r="Q145" s="6"/>
    </row>
    <row r="146" spans="1:17" ht="30" customHeight="1">
      <c r="Q146" s="6"/>
    </row>
    <row r="147" spans="1:17" ht="30" customHeight="1">
      <c r="Q147" s="6"/>
    </row>
    <row r="148" spans="1:17" ht="30" customHeight="1">
      <c r="Q148" s="6"/>
    </row>
    <row r="149" spans="1:17" ht="30" customHeight="1">
      <c r="Q149" s="6"/>
    </row>
    <row r="150" spans="1:17" ht="30" customHeight="1">
      <c r="Q150" s="6"/>
    </row>
    <row r="151" spans="1:17" ht="30" customHeight="1">
      <c r="Q151" s="6"/>
    </row>
    <row r="152" spans="1:17" ht="30" customHeight="1">
      <c r="Q152" s="6"/>
    </row>
    <row r="153" spans="1:17" ht="30" customHeight="1">
      <c r="Q153" s="6"/>
    </row>
    <row r="154" spans="1:17" ht="30" customHeight="1">
      <c r="Q154" s="6"/>
    </row>
    <row r="155" spans="1:17" s="35" customFormat="1" ht="30" customHeight="1">
      <c r="A155" s="23"/>
      <c r="B155" s="23"/>
      <c r="C155" s="2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6"/>
    </row>
    <row r="156" spans="1:17" s="35" customFormat="1" ht="30" customHeight="1">
      <c r="A156" s="23"/>
      <c r="B156" s="23"/>
      <c r="C156" s="2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6"/>
    </row>
    <row r="157" spans="1:17" s="35" customFormat="1" ht="30" customHeight="1">
      <c r="A157" s="23"/>
      <c r="B157" s="23"/>
      <c r="C157" s="2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6"/>
    </row>
    <row r="158" spans="1:17" s="35" customFormat="1" ht="30" customHeight="1">
      <c r="A158" s="23"/>
      <c r="B158" s="23"/>
      <c r="C158" s="2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6"/>
    </row>
    <row r="159" spans="1:17" s="35" customFormat="1" ht="30" customHeight="1">
      <c r="A159" s="23"/>
      <c r="B159" s="23"/>
      <c r="C159" s="2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6"/>
    </row>
    <row r="160" spans="1:17" s="35" customFormat="1" ht="30" customHeight="1">
      <c r="A160" s="23"/>
      <c r="B160" s="23"/>
      <c r="C160" s="2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6"/>
    </row>
    <row r="161" spans="1:17" s="35" customFormat="1" ht="30" customHeight="1">
      <c r="A161" s="23"/>
      <c r="B161" s="23"/>
      <c r="C161" s="2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6"/>
    </row>
    <row r="162" spans="1:17" s="35" customFormat="1" ht="30" customHeight="1">
      <c r="A162" s="23"/>
      <c r="B162" s="23"/>
      <c r="C162" s="2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6"/>
    </row>
    <row r="163" spans="1:17" s="35" customFormat="1" ht="30" customHeight="1">
      <c r="A163" s="23"/>
      <c r="B163" s="23"/>
      <c r="C163" s="2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6"/>
    </row>
    <row r="164" spans="1:17" s="35" customFormat="1" ht="30" customHeight="1">
      <c r="A164" s="23"/>
      <c r="B164" s="23"/>
      <c r="C164" s="2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6"/>
    </row>
    <row r="165" spans="1:17" s="35" customFormat="1" ht="30" customHeight="1">
      <c r="A165" s="23"/>
      <c r="B165" s="23"/>
      <c r="C165" s="2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6"/>
    </row>
    <row r="166" spans="1:17" s="35" customFormat="1" ht="30" customHeight="1">
      <c r="A166" s="23"/>
      <c r="B166" s="23"/>
      <c r="C166" s="2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6"/>
    </row>
    <row r="167" spans="1:17" s="35" customFormat="1" ht="30" customHeight="1">
      <c r="A167" s="23"/>
      <c r="B167" s="23"/>
      <c r="C167" s="2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6"/>
    </row>
    <row r="168" spans="1:17" s="35" customFormat="1" ht="30" customHeight="1">
      <c r="A168" s="23"/>
      <c r="B168" s="23"/>
      <c r="C168" s="2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6"/>
    </row>
    <row r="169" spans="1:17" s="35" customFormat="1" ht="30" customHeight="1">
      <c r="A169" s="23"/>
      <c r="B169" s="23"/>
      <c r="C169" s="2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6"/>
    </row>
    <row r="170" spans="1:17" s="35" customFormat="1" ht="30" customHeight="1">
      <c r="A170" s="23"/>
      <c r="B170" s="23"/>
      <c r="C170" s="2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6"/>
    </row>
    <row r="171" spans="1:17" s="35" customFormat="1" ht="30" customHeight="1">
      <c r="A171" s="23"/>
      <c r="B171" s="23"/>
      <c r="C171" s="2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6"/>
    </row>
    <row r="172" spans="1:17" s="35" customFormat="1" ht="30" customHeight="1">
      <c r="A172" s="23"/>
      <c r="B172" s="23"/>
      <c r="C172" s="2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6"/>
    </row>
    <row r="173" spans="1:17" s="35" customFormat="1" ht="30" customHeight="1">
      <c r="A173" s="23"/>
      <c r="B173" s="23"/>
      <c r="C173" s="2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6"/>
    </row>
    <row r="174" spans="1:17" s="35" customFormat="1" ht="30" customHeight="1">
      <c r="A174" s="23"/>
      <c r="B174" s="23"/>
      <c r="C174" s="2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6"/>
    </row>
    <row r="175" spans="1:17" s="35" customFormat="1" ht="30" customHeight="1">
      <c r="A175" s="23"/>
      <c r="B175" s="23"/>
      <c r="C175" s="2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6"/>
    </row>
    <row r="176" spans="1:17" s="35" customFormat="1" ht="30" customHeight="1">
      <c r="A176" s="23"/>
      <c r="B176" s="23"/>
      <c r="C176" s="2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6"/>
    </row>
    <row r="177" spans="1:17" s="35" customFormat="1" ht="30" customHeight="1">
      <c r="A177" s="23"/>
      <c r="B177" s="23"/>
      <c r="C177" s="2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6"/>
    </row>
    <row r="178" spans="1:17" s="35" customFormat="1" ht="30" customHeight="1">
      <c r="A178" s="23"/>
      <c r="B178" s="23"/>
      <c r="C178" s="2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6"/>
    </row>
    <row r="179" spans="1:17" s="35" customFormat="1" ht="30" customHeight="1">
      <c r="A179" s="23"/>
      <c r="B179" s="23"/>
      <c r="C179" s="2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6"/>
    </row>
    <row r="180" spans="1:17" s="35" customFormat="1" ht="30" customHeight="1">
      <c r="A180" s="23"/>
      <c r="B180" s="23"/>
      <c r="C180" s="2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6"/>
    </row>
    <row r="181" spans="1:17" s="35" customFormat="1" ht="30" customHeight="1">
      <c r="A181" s="23"/>
      <c r="B181" s="23"/>
      <c r="C181" s="2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6"/>
    </row>
    <row r="182" spans="1:17" s="35" customFormat="1" ht="30" customHeight="1">
      <c r="A182" s="23"/>
      <c r="B182" s="23"/>
      <c r="C182" s="2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6"/>
    </row>
    <row r="183" spans="1:17" s="35" customFormat="1" ht="30" customHeight="1">
      <c r="A183" s="23"/>
      <c r="B183" s="23"/>
      <c r="C183" s="2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6"/>
    </row>
    <row r="184" spans="1:17" s="35" customFormat="1" ht="30" customHeight="1">
      <c r="A184" s="23"/>
      <c r="B184" s="23"/>
      <c r="C184" s="2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6"/>
    </row>
    <row r="185" spans="1:17" s="35" customFormat="1" ht="30" customHeight="1">
      <c r="A185" s="23"/>
      <c r="B185" s="23"/>
      <c r="C185" s="2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6"/>
    </row>
    <row r="186" spans="1:17" s="35" customFormat="1" ht="30" customHeight="1">
      <c r="A186" s="23"/>
      <c r="B186" s="23"/>
      <c r="C186" s="2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6"/>
    </row>
    <row r="187" spans="1:17" s="35" customFormat="1" ht="30" customHeight="1">
      <c r="A187" s="23"/>
      <c r="B187" s="23"/>
      <c r="C187" s="2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6"/>
    </row>
    <row r="188" spans="1:17" s="35" customFormat="1" ht="30" customHeight="1">
      <c r="A188" s="23"/>
      <c r="B188" s="23"/>
      <c r="C188" s="2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6"/>
    </row>
    <row r="189" spans="1:17" s="35" customFormat="1" ht="30" customHeight="1">
      <c r="A189" s="23"/>
      <c r="B189" s="23"/>
      <c r="C189" s="2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6"/>
    </row>
    <row r="190" spans="1:17" s="35" customFormat="1" ht="30" customHeight="1">
      <c r="A190" s="23"/>
      <c r="B190" s="23"/>
      <c r="C190" s="2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6"/>
    </row>
    <row r="191" spans="1:17" s="35" customFormat="1" ht="30" customHeight="1">
      <c r="A191" s="23"/>
      <c r="B191" s="23"/>
      <c r="C191" s="2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6"/>
    </row>
    <row r="192" spans="1:17" s="35" customFormat="1" ht="30" customHeight="1">
      <c r="A192" s="23"/>
      <c r="B192" s="23"/>
      <c r="C192" s="2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6"/>
    </row>
    <row r="193" spans="1:17" s="35" customFormat="1" ht="30" customHeight="1">
      <c r="A193" s="23"/>
      <c r="B193" s="23"/>
      <c r="C193" s="2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6"/>
    </row>
    <row r="194" spans="1:17" s="35" customFormat="1" ht="30" customHeight="1">
      <c r="A194" s="23"/>
      <c r="B194" s="23"/>
      <c r="C194" s="2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6"/>
    </row>
    <row r="195" spans="1:17" s="35" customFormat="1" ht="30" customHeight="1">
      <c r="A195" s="23"/>
      <c r="B195" s="23"/>
      <c r="C195" s="2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6"/>
    </row>
    <row r="196" spans="1:17" s="35" customFormat="1" ht="30" customHeight="1">
      <c r="A196" s="23"/>
      <c r="B196" s="23"/>
      <c r="C196" s="2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6"/>
    </row>
    <row r="197" spans="1:17" s="35" customFormat="1" ht="30" customHeight="1">
      <c r="A197" s="23"/>
      <c r="B197" s="23"/>
      <c r="C197" s="2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6"/>
    </row>
    <row r="198" spans="1:17" s="35" customFormat="1" ht="30" customHeight="1">
      <c r="A198" s="23"/>
      <c r="B198" s="23"/>
      <c r="C198" s="2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6"/>
    </row>
    <row r="199" spans="1:17" s="35" customFormat="1" ht="30" customHeight="1">
      <c r="A199" s="23"/>
      <c r="B199" s="23"/>
      <c r="C199" s="2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6"/>
    </row>
    <row r="200" spans="1:17" s="35" customFormat="1" ht="30" customHeight="1">
      <c r="A200" s="23"/>
      <c r="B200" s="23"/>
      <c r="C200" s="2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6"/>
    </row>
    <row r="201" spans="1:17" s="35" customFormat="1" ht="30" customHeight="1">
      <c r="A201" s="23"/>
      <c r="B201" s="23"/>
      <c r="C201" s="2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6"/>
    </row>
    <row r="202" spans="1:17" s="35" customFormat="1" ht="30" customHeight="1">
      <c r="A202" s="23"/>
      <c r="B202" s="23"/>
      <c r="C202" s="2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6"/>
    </row>
    <row r="203" spans="1:17" s="35" customFormat="1" ht="30" customHeight="1">
      <c r="A203" s="23"/>
      <c r="B203" s="23"/>
      <c r="C203" s="2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6"/>
    </row>
    <row r="204" spans="1:17" s="35" customFormat="1" ht="30" customHeight="1">
      <c r="A204" s="23"/>
      <c r="B204" s="23"/>
      <c r="C204" s="2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6"/>
    </row>
    <row r="205" spans="1:17" s="35" customFormat="1" ht="30" customHeight="1">
      <c r="A205" s="23"/>
      <c r="B205" s="23"/>
      <c r="C205" s="2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6"/>
    </row>
    <row r="206" spans="1:17" s="35" customFormat="1" ht="30" customHeight="1">
      <c r="A206" s="23"/>
      <c r="B206" s="23"/>
      <c r="C206" s="2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6"/>
    </row>
    <row r="207" spans="1:17" s="35" customFormat="1" ht="30" customHeight="1">
      <c r="A207" s="23"/>
      <c r="B207" s="23"/>
      <c r="C207" s="2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6"/>
    </row>
    <row r="208" spans="1:17" s="35" customFormat="1" ht="30" customHeight="1">
      <c r="A208" s="23"/>
      <c r="B208" s="23"/>
      <c r="C208" s="2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6"/>
    </row>
    <row r="209" spans="1:17" s="35" customFormat="1" ht="30" customHeight="1">
      <c r="A209" s="23"/>
      <c r="B209" s="23"/>
      <c r="C209" s="2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6"/>
    </row>
    <row r="210" spans="1:17" s="35" customFormat="1" ht="30" customHeight="1">
      <c r="A210" s="23"/>
      <c r="B210" s="23"/>
      <c r="C210" s="2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6"/>
    </row>
    <row r="211" spans="1:17" s="35" customFormat="1" ht="30" customHeight="1">
      <c r="A211" s="23"/>
      <c r="B211" s="23"/>
      <c r="C211" s="2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6"/>
    </row>
    <row r="212" spans="1:17" s="35" customFormat="1" ht="30" customHeight="1">
      <c r="A212" s="23"/>
      <c r="B212" s="23"/>
      <c r="C212" s="2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6"/>
    </row>
    <row r="213" spans="1:17" s="35" customFormat="1" ht="30" customHeight="1">
      <c r="A213" s="23"/>
      <c r="B213" s="23"/>
      <c r="C213" s="2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6"/>
    </row>
    <row r="214" spans="1:17" s="35" customFormat="1" ht="30" customHeight="1">
      <c r="A214" s="23"/>
      <c r="B214" s="23"/>
      <c r="C214" s="2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6"/>
    </row>
    <row r="215" spans="1:17" s="35" customFormat="1" ht="30" customHeight="1">
      <c r="A215" s="23"/>
      <c r="B215" s="23"/>
      <c r="C215" s="2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6"/>
    </row>
    <row r="216" spans="1:17" s="35" customFormat="1" ht="30" customHeight="1">
      <c r="A216" s="23"/>
      <c r="B216" s="23"/>
      <c r="C216" s="2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6"/>
    </row>
    <row r="217" spans="1:17" s="35" customFormat="1" ht="30" customHeight="1">
      <c r="A217" s="23"/>
      <c r="B217" s="23"/>
      <c r="C217" s="2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6"/>
    </row>
    <row r="218" spans="1:17" s="35" customFormat="1" ht="30" customHeight="1">
      <c r="A218" s="23"/>
      <c r="B218" s="23"/>
      <c r="C218" s="2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6"/>
    </row>
    <row r="219" spans="1:17" s="35" customFormat="1" ht="30" customHeight="1">
      <c r="A219" s="23"/>
      <c r="B219" s="23"/>
      <c r="C219" s="2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6"/>
    </row>
    <row r="220" spans="1:17" s="35" customFormat="1" ht="30" customHeight="1">
      <c r="A220" s="23"/>
      <c r="B220" s="23"/>
      <c r="C220" s="2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6"/>
    </row>
    <row r="221" spans="1:17" s="35" customFormat="1" ht="30" customHeight="1">
      <c r="A221" s="23"/>
      <c r="B221" s="23"/>
      <c r="C221" s="2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6"/>
    </row>
    <row r="222" spans="1:17" s="35" customFormat="1" ht="30" customHeight="1">
      <c r="A222" s="23"/>
      <c r="B222" s="23"/>
      <c r="C222" s="2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6"/>
    </row>
    <row r="223" spans="1:17" s="35" customFormat="1" ht="30" customHeight="1">
      <c r="A223" s="23"/>
      <c r="B223" s="23"/>
      <c r="C223" s="2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6"/>
    </row>
    <row r="224" spans="1:17" s="35" customFormat="1" ht="30" customHeight="1">
      <c r="A224" s="23"/>
      <c r="B224" s="23"/>
      <c r="C224" s="2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6"/>
    </row>
    <row r="225" spans="1:17" s="35" customFormat="1" ht="30" customHeight="1">
      <c r="A225" s="23"/>
      <c r="B225" s="23"/>
      <c r="C225" s="2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6"/>
    </row>
    <row r="226" spans="1:17" s="35" customFormat="1" ht="30" customHeight="1">
      <c r="A226" s="23"/>
      <c r="B226" s="23"/>
      <c r="C226" s="2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6"/>
    </row>
    <row r="227" spans="1:17" s="35" customFormat="1" ht="30" customHeight="1">
      <c r="A227" s="23"/>
      <c r="B227" s="23"/>
      <c r="C227" s="2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6"/>
    </row>
    <row r="228" spans="1:17" s="35" customFormat="1" ht="30" customHeight="1">
      <c r="A228" s="23"/>
      <c r="B228" s="23"/>
      <c r="C228" s="2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6"/>
    </row>
    <row r="229" spans="1:17" s="35" customFormat="1" ht="30" customHeight="1">
      <c r="A229" s="23"/>
      <c r="B229" s="23"/>
      <c r="C229" s="2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6"/>
    </row>
    <row r="230" spans="1:17" s="35" customFormat="1" ht="30" customHeight="1">
      <c r="A230" s="23"/>
      <c r="B230" s="23"/>
      <c r="C230" s="2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6"/>
    </row>
    <row r="231" spans="1:17" s="35" customFormat="1" ht="30" customHeight="1">
      <c r="A231" s="23"/>
      <c r="B231" s="23"/>
      <c r="C231" s="2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6"/>
    </row>
    <row r="232" spans="1:17" s="35" customFormat="1" ht="30" customHeight="1">
      <c r="A232" s="23"/>
      <c r="B232" s="23"/>
      <c r="C232" s="2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6"/>
    </row>
    <row r="233" spans="1:17" s="35" customFormat="1" ht="30" customHeight="1">
      <c r="A233" s="23"/>
      <c r="B233" s="23"/>
      <c r="C233" s="2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6"/>
    </row>
    <row r="234" spans="1:17" s="35" customFormat="1" ht="30" customHeight="1">
      <c r="A234" s="23"/>
      <c r="B234" s="23"/>
      <c r="C234" s="2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6"/>
    </row>
    <row r="235" spans="1:17" s="35" customFormat="1" ht="30" customHeight="1">
      <c r="A235" s="23"/>
      <c r="B235" s="23"/>
      <c r="C235" s="2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6"/>
    </row>
    <row r="236" spans="1:17" s="35" customFormat="1" ht="30" customHeight="1">
      <c r="A236" s="23"/>
      <c r="B236" s="23"/>
      <c r="C236" s="2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6"/>
    </row>
    <row r="237" spans="1:17" s="35" customFormat="1" ht="30" customHeight="1">
      <c r="A237" s="23"/>
      <c r="B237" s="23"/>
      <c r="C237" s="2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6"/>
    </row>
    <row r="238" spans="1:17" s="35" customFormat="1" ht="30" customHeight="1">
      <c r="A238" s="23"/>
      <c r="B238" s="23"/>
      <c r="C238" s="2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6"/>
    </row>
    <row r="239" spans="1:17" s="35" customFormat="1" ht="30" customHeight="1">
      <c r="A239" s="23"/>
      <c r="B239" s="23"/>
      <c r="C239" s="2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6"/>
    </row>
    <row r="240" spans="1:17" s="35" customFormat="1" ht="30" customHeight="1">
      <c r="A240" s="23"/>
      <c r="B240" s="23"/>
      <c r="C240" s="2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6"/>
    </row>
    <row r="241" spans="1:17" s="35" customFormat="1" ht="30" customHeight="1">
      <c r="A241" s="23"/>
      <c r="B241" s="23"/>
      <c r="C241" s="2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6"/>
    </row>
    <row r="242" spans="1:17" s="35" customFormat="1" ht="30" customHeight="1">
      <c r="A242" s="23"/>
      <c r="B242" s="23"/>
      <c r="C242" s="2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6"/>
    </row>
    <row r="243" spans="1:17" s="35" customFormat="1" ht="30" customHeight="1">
      <c r="A243" s="23"/>
      <c r="B243" s="23"/>
      <c r="C243" s="2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6"/>
    </row>
    <row r="244" spans="1:17" s="35" customFormat="1" ht="30" customHeight="1">
      <c r="A244" s="23"/>
      <c r="B244" s="23"/>
      <c r="C244" s="2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6"/>
    </row>
    <row r="245" spans="1:17" s="35" customFormat="1" ht="30" customHeight="1">
      <c r="A245" s="23"/>
      <c r="B245" s="23"/>
      <c r="C245" s="2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6"/>
    </row>
    <row r="246" spans="1:17" s="35" customFormat="1" ht="30" customHeight="1">
      <c r="A246" s="23"/>
      <c r="B246" s="23"/>
      <c r="C246" s="2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6"/>
    </row>
    <row r="247" spans="1:17" s="35" customFormat="1" ht="30" customHeight="1">
      <c r="A247" s="23"/>
      <c r="B247" s="23"/>
      <c r="C247" s="2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6"/>
    </row>
    <row r="248" spans="1:17" s="35" customFormat="1" ht="30" customHeight="1">
      <c r="A248" s="23"/>
      <c r="B248" s="23"/>
      <c r="C248" s="2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6"/>
    </row>
    <row r="249" spans="1:17" s="35" customFormat="1" ht="30" customHeight="1">
      <c r="A249" s="23"/>
      <c r="B249" s="23"/>
      <c r="C249" s="2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6"/>
    </row>
    <row r="250" spans="1:17" s="35" customFormat="1" ht="30" customHeight="1">
      <c r="A250" s="23"/>
      <c r="B250" s="23"/>
      <c r="C250" s="2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6"/>
    </row>
    <row r="251" spans="1:17" s="35" customFormat="1" ht="30" customHeight="1">
      <c r="A251" s="23"/>
      <c r="B251" s="23"/>
      <c r="C251" s="2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6"/>
    </row>
    <row r="252" spans="1:17" s="35" customFormat="1" ht="30" customHeight="1">
      <c r="A252" s="23"/>
      <c r="B252" s="23"/>
      <c r="C252" s="2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6"/>
    </row>
    <row r="253" spans="1:17" s="35" customFormat="1" ht="30" customHeight="1">
      <c r="A253" s="23"/>
      <c r="B253" s="23"/>
      <c r="C253" s="2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6"/>
    </row>
    <row r="254" spans="1:17" s="35" customFormat="1" ht="30" customHeight="1">
      <c r="A254" s="23"/>
      <c r="B254" s="23"/>
      <c r="C254" s="2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6"/>
    </row>
    <row r="255" spans="1:17" s="35" customFormat="1" ht="30" customHeight="1">
      <c r="A255" s="23"/>
      <c r="B255" s="23"/>
      <c r="C255" s="2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6"/>
    </row>
    <row r="256" spans="1:17" s="35" customFormat="1" ht="30" customHeight="1">
      <c r="A256" s="23"/>
      <c r="B256" s="23"/>
      <c r="C256" s="2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6"/>
    </row>
    <row r="257" spans="1:17" s="35" customFormat="1" ht="30" customHeight="1">
      <c r="A257" s="23"/>
      <c r="B257" s="23"/>
      <c r="C257" s="2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6"/>
    </row>
    <row r="258" spans="1:17" s="35" customFormat="1" ht="30" customHeight="1">
      <c r="A258" s="23"/>
      <c r="B258" s="23"/>
      <c r="C258" s="2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6"/>
    </row>
    <row r="259" spans="1:17" s="35" customFormat="1" ht="30" customHeight="1">
      <c r="A259" s="23"/>
      <c r="B259" s="23"/>
      <c r="C259" s="2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6"/>
    </row>
    <row r="260" spans="1:17" s="35" customFormat="1" ht="30" customHeight="1">
      <c r="A260" s="23"/>
      <c r="B260" s="23"/>
      <c r="C260" s="2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6"/>
    </row>
    <row r="261" spans="1:17" s="35" customFormat="1" ht="30" customHeight="1">
      <c r="A261" s="23"/>
      <c r="B261" s="23"/>
      <c r="C261" s="2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6"/>
    </row>
    <row r="262" spans="1:17" s="35" customFormat="1" ht="30" customHeight="1">
      <c r="A262" s="23"/>
      <c r="B262" s="23"/>
      <c r="C262" s="2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6"/>
    </row>
    <row r="263" spans="1:17" s="35" customFormat="1" ht="30" customHeight="1">
      <c r="A263" s="23"/>
      <c r="B263" s="23"/>
      <c r="C263" s="2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6"/>
    </row>
    <row r="264" spans="1:17" s="35" customFormat="1" ht="30" customHeight="1">
      <c r="A264" s="23"/>
      <c r="B264" s="23"/>
      <c r="C264" s="2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6"/>
    </row>
    <row r="265" spans="1:17" s="35" customFormat="1" ht="30" customHeight="1">
      <c r="A265" s="23"/>
      <c r="B265" s="23"/>
      <c r="C265" s="2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6"/>
    </row>
    <row r="266" spans="1:17" s="35" customFormat="1" ht="30" customHeight="1">
      <c r="A266" s="23"/>
      <c r="B266" s="23"/>
      <c r="C266" s="2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6"/>
    </row>
    <row r="267" spans="1:17" s="35" customFormat="1" ht="30" customHeight="1">
      <c r="A267" s="23"/>
      <c r="B267" s="23"/>
      <c r="C267" s="2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6"/>
    </row>
    <row r="268" spans="1:17" s="35" customFormat="1" ht="30" customHeight="1">
      <c r="A268" s="23"/>
      <c r="B268" s="23"/>
      <c r="C268" s="2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6"/>
    </row>
    <row r="269" spans="1:17" s="35" customFormat="1" ht="30" customHeight="1">
      <c r="A269" s="23"/>
      <c r="B269" s="23"/>
      <c r="C269" s="2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6"/>
    </row>
    <row r="270" spans="1:17" s="35" customFormat="1" ht="30" customHeight="1">
      <c r="A270" s="23"/>
      <c r="B270" s="23"/>
      <c r="C270" s="2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6"/>
    </row>
    <row r="271" spans="1:17" s="35" customFormat="1" ht="30" customHeight="1">
      <c r="A271" s="23"/>
      <c r="B271" s="23"/>
      <c r="C271" s="2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6"/>
    </row>
    <row r="272" spans="1:17" s="35" customFormat="1" ht="30" customHeight="1">
      <c r="A272" s="23"/>
      <c r="B272" s="23"/>
      <c r="C272" s="2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6"/>
    </row>
    <row r="273" spans="1:17" s="35" customFormat="1" ht="30" customHeight="1">
      <c r="A273" s="23"/>
      <c r="B273" s="23"/>
      <c r="C273" s="2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6"/>
    </row>
    <row r="274" spans="1:17" s="35" customFormat="1" ht="30" customHeight="1">
      <c r="A274" s="23"/>
      <c r="B274" s="23"/>
      <c r="C274" s="2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6"/>
    </row>
    <row r="275" spans="1:17" s="35" customFormat="1" ht="30" customHeight="1">
      <c r="A275" s="23"/>
      <c r="B275" s="23"/>
      <c r="C275" s="2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6"/>
    </row>
    <row r="276" spans="1:17" s="35" customFormat="1" ht="30" customHeight="1">
      <c r="A276" s="23"/>
      <c r="B276" s="23"/>
      <c r="C276" s="2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6"/>
    </row>
    <row r="277" spans="1:17" s="35" customFormat="1" ht="30" customHeight="1">
      <c r="A277" s="23"/>
      <c r="B277" s="23"/>
      <c r="C277" s="2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6"/>
    </row>
    <row r="278" spans="1:17" s="35" customFormat="1" ht="30" customHeight="1">
      <c r="A278" s="23"/>
      <c r="B278" s="23"/>
      <c r="C278" s="2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6"/>
    </row>
    <row r="279" spans="1:17" s="35" customFormat="1" ht="30" customHeight="1">
      <c r="A279" s="23"/>
      <c r="B279" s="23"/>
      <c r="C279" s="2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6"/>
    </row>
    <row r="280" spans="1:17" s="35" customFormat="1" ht="30" customHeight="1">
      <c r="A280" s="23"/>
      <c r="B280" s="23"/>
      <c r="C280" s="2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6"/>
    </row>
    <row r="281" spans="1:17" s="35" customFormat="1" ht="30" customHeight="1">
      <c r="A281" s="23"/>
      <c r="B281" s="23"/>
      <c r="C281" s="2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6"/>
    </row>
    <row r="282" spans="1:17" s="35" customFormat="1" ht="30" customHeight="1">
      <c r="A282" s="23"/>
      <c r="B282" s="23"/>
      <c r="C282" s="2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6"/>
    </row>
    <row r="283" spans="1:17" s="35" customFormat="1" ht="30" customHeight="1">
      <c r="A283" s="23"/>
      <c r="B283" s="23"/>
      <c r="C283" s="2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6"/>
    </row>
    <row r="284" spans="1:17" s="35" customFormat="1" ht="30" customHeight="1">
      <c r="A284" s="23"/>
      <c r="B284" s="23"/>
      <c r="C284" s="2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6"/>
    </row>
    <row r="285" spans="1:17" s="35" customFormat="1" ht="30" customHeight="1">
      <c r="A285" s="23"/>
      <c r="B285" s="23"/>
      <c r="C285" s="2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6"/>
    </row>
    <row r="286" spans="1:17" s="35" customFormat="1" ht="30" customHeight="1">
      <c r="A286" s="23"/>
      <c r="B286" s="23"/>
      <c r="C286" s="2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6"/>
    </row>
    <row r="287" spans="1:17" s="35" customFormat="1" ht="30" customHeight="1">
      <c r="A287" s="23"/>
      <c r="B287" s="23"/>
      <c r="C287" s="2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6"/>
    </row>
    <row r="288" spans="1:17" s="35" customFormat="1" ht="30" customHeight="1">
      <c r="A288" s="23"/>
      <c r="B288" s="23"/>
      <c r="C288" s="2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6"/>
    </row>
    <row r="289" spans="1:17" s="35" customFormat="1" ht="30" customHeight="1">
      <c r="A289" s="23"/>
      <c r="B289" s="23"/>
      <c r="C289" s="2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6"/>
    </row>
    <row r="290" spans="1:17" s="35" customFormat="1" ht="30" customHeight="1">
      <c r="A290" s="23"/>
      <c r="B290" s="23"/>
      <c r="C290" s="2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6"/>
    </row>
    <row r="291" spans="1:17" s="35" customFormat="1" ht="30" customHeight="1">
      <c r="A291" s="23"/>
      <c r="B291" s="23"/>
      <c r="C291" s="2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6"/>
    </row>
    <row r="292" spans="1:17" s="35" customFormat="1" ht="30" customHeight="1">
      <c r="A292" s="23"/>
      <c r="B292" s="23"/>
      <c r="C292" s="2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6"/>
    </row>
    <row r="293" spans="1:17" s="35" customFormat="1" ht="30" customHeight="1">
      <c r="A293" s="23"/>
      <c r="B293" s="23"/>
      <c r="C293" s="2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6"/>
    </row>
    <row r="294" spans="1:17" s="35" customFormat="1" ht="30" customHeight="1">
      <c r="A294" s="23"/>
      <c r="B294" s="23"/>
      <c r="C294" s="2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6"/>
    </row>
    <row r="295" spans="1:17" s="35" customFormat="1" ht="30" customHeight="1">
      <c r="A295" s="23"/>
      <c r="B295" s="23"/>
      <c r="C295" s="2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6"/>
    </row>
    <row r="296" spans="1:17" s="35" customFormat="1" ht="30" customHeight="1">
      <c r="A296" s="23"/>
      <c r="B296" s="23"/>
      <c r="C296" s="2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6"/>
    </row>
    <row r="297" spans="1:17" s="35" customFormat="1" ht="30" customHeight="1">
      <c r="A297" s="23"/>
      <c r="B297" s="23"/>
      <c r="C297" s="2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6"/>
    </row>
    <row r="298" spans="1:17" s="35" customFormat="1" ht="30" customHeight="1">
      <c r="A298" s="23"/>
      <c r="B298" s="23"/>
      <c r="C298" s="2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6"/>
    </row>
    <row r="299" spans="1:17" s="35" customFormat="1" ht="30" customHeight="1">
      <c r="A299" s="23"/>
      <c r="B299" s="23"/>
      <c r="C299" s="2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6"/>
    </row>
    <row r="300" spans="1:17" s="35" customFormat="1" ht="30" customHeight="1">
      <c r="A300" s="23"/>
      <c r="B300" s="23"/>
      <c r="C300" s="2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6"/>
    </row>
    <row r="301" spans="1:17" s="35" customFormat="1" ht="30" customHeight="1">
      <c r="A301" s="23"/>
      <c r="B301" s="23"/>
      <c r="C301" s="2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6"/>
    </row>
    <row r="302" spans="1:17" s="35" customFormat="1" ht="30" customHeight="1">
      <c r="A302" s="23"/>
      <c r="B302" s="23"/>
      <c r="C302" s="2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6"/>
    </row>
    <row r="303" spans="1:17" s="35" customFormat="1" ht="30" customHeight="1">
      <c r="A303" s="23"/>
      <c r="B303" s="23"/>
      <c r="C303" s="2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6"/>
    </row>
    <row r="304" spans="1:17" s="35" customFormat="1" ht="30" customHeight="1">
      <c r="A304" s="23"/>
      <c r="B304" s="23"/>
      <c r="C304" s="2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6"/>
    </row>
    <row r="305" spans="1:17" s="35" customFormat="1" ht="30" customHeight="1">
      <c r="A305" s="23"/>
      <c r="B305" s="23"/>
      <c r="C305" s="2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6"/>
    </row>
    <row r="306" spans="1:17" s="35" customFormat="1" ht="30" customHeight="1">
      <c r="A306" s="23"/>
      <c r="B306" s="23"/>
      <c r="C306" s="2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6"/>
    </row>
    <row r="307" spans="1:17" s="35" customFormat="1" ht="30" customHeight="1">
      <c r="A307" s="23"/>
      <c r="B307" s="23"/>
      <c r="C307" s="2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6"/>
    </row>
    <row r="308" spans="1:17" s="35" customFormat="1" ht="30" customHeight="1">
      <c r="A308" s="23"/>
      <c r="B308" s="23"/>
      <c r="C308" s="2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6"/>
    </row>
    <row r="309" spans="1:17" s="35" customFormat="1" ht="30" customHeight="1">
      <c r="A309" s="23"/>
      <c r="B309" s="23"/>
      <c r="C309" s="2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6"/>
    </row>
    <row r="310" spans="1:17" s="35" customFormat="1" ht="30" customHeight="1">
      <c r="A310" s="23"/>
      <c r="B310" s="23"/>
      <c r="C310" s="2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6"/>
    </row>
    <row r="311" spans="1:17" s="35" customFormat="1" ht="30" customHeight="1">
      <c r="A311" s="23"/>
      <c r="B311" s="23"/>
      <c r="C311" s="2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6"/>
    </row>
    <row r="312" spans="1:17" s="35" customFormat="1" ht="30" customHeight="1">
      <c r="A312" s="23"/>
      <c r="B312" s="23"/>
      <c r="C312" s="2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6"/>
    </row>
    <row r="313" spans="1:17" s="35" customFormat="1" ht="30" customHeight="1">
      <c r="A313" s="23"/>
      <c r="B313" s="23"/>
      <c r="C313" s="2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6"/>
    </row>
    <row r="314" spans="1:17" s="35" customFormat="1" ht="30" customHeight="1">
      <c r="A314" s="23"/>
      <c r="B314" s="23"/>
      <c r="C314" s="2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6"/>
    </row>
    <row r="315" spans="1:17" s="35" customFormat="1" ht="30" customHeight="1">
      <c r="A315" s="23"/>
      <c r="B315" s="23"/>
      <c r="C315" s="2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6"/>
    </row>
    <row r="316" spans="1:17" s="35" customFormat="1" ht="30" customHeight="1">
      <c r="A316" s="23"/>
      <c r="B316" s="23"/>
      <c r="C316" s="2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6"/>
    </row>
    <row r="317" spans="1:17" s="35" customFormat="1" ht="30" customHeight="1">
      <c r="A317" s="23"/>
      <c r="B317" s="23"/>
      <c r="C317" s="2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6"/>
    </row>
    <row r="318" spans="1:17" s="35" customFormat="1" ht="30" customHeight="1">
      <c r="A318" s="23"/>
      <c r="B318" s="23"/>
      <c r="C318" s="2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6"/>
    </row>
    <row r="319" spans="1:17" s="35" customFormat="1" ht="30" customHeight="1">
      <c r="A319" s="23"/>
      <c r="B319" s="23"/>
      <c r="C319" s="2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6"/>
    </row>
    <row r="320" spans="1:17" s="35" customFormat="1" ht="30" customHeight="1">
      <c r="A320" s="23"/>
      <c r="B320" s="23"/>
      <c r="C320" s="2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6"/>
    </row>
    <row r="321" spans="1:17" s="35" customFormat="1" ht="30" customHeight="1">
      <c r="A321" s="23"/>
      <c r="B321" s="23"/>
      <c r="C321" s="2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6"/>
    </row>
    <row r="322" spans="1:17" s="35" customFormat="1" ht="30" customHeight="1">
      <c r="A322" s="23"/>
      <c r="B322" s="23"/>
      <c r="C322" s="2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6"/>
    </row>
    <row r="323" spans="1:17" s="35" customFormat="1" ht="30" customHeight="1">
      <c r="A323" s="23"/>
      <c r="B323" s="23"/>
      <c r="C323" s="2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6"/>
    </row>
    <row r="324" spans="1:17" s="35" customFormat="1" ht="30" customHeight="1">
      <c r="A324" s="23"/>
      <c r="B324" s="23"/>
      <c r="C324" s="2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6"/>
    </row>
    <row r="325" spans="1:17" s="35" customFormat="1" ht="30" customHeight="1">
      <c r="A325" s="23"/>
      <c r="B325" s="23"/>
      <c r="C325" s="2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6"/>
    </row>
    <row r="326" spans="1:17" s="35" customFormat="1" ht="30" customHeight="1">
      <c r="A326" s="23"/>
      <c r="B326" s="23"/>
      <c r="C326" s="2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6"/>
    </row>
    <row r="327" spans="1:17" s="35" customFormat="1" ht="30" customHeight="1">
      <c r="A327" s="23"/>
      <c r="B327" s="23"/>
      <c r="C327" s="2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6"/>
    </row>
    <row r="328" spans="1:17" s="35" customFormat="1" ht="30" customHeight="1">
      <c r="A328" s="23"/>
      <c r="B328" s="23"/>
      <c r="C328" s="2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6"/>
    </row>
    <row r="329" spans="1:17" s="35" customFormat="1" ht="30" customHeight="1">
      <c r="A329" s="23"/>
      <c r="B329" s="23"/>
      <c r="C329" s="2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6"/>
    </row>
    <row r="330" spans="1:17" s="35" customFormat="1" ht="30" customHeight="1">
      <c r="A330" s="23"/>
      <c r="B330" s="23"/>
      <c r="C330" s="2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6"/>
    </row>
    <row r="331" spans="1:17" s="35" customFormat="1" ht="30" customHeight="1">
      <c r="A331" s="23"/>
      <c r="B331" s="23"/>
      <c r="C331" s="2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6"/>
    </row>
    <row r="332" spans="1:17" s="35" customFormat="1" ht="30" customHeight="1">
      <c r="A332" s="23"/>
      <c r="B332" s="23"/>
      <c r="C332" s="2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6"/>
    </row>
    <row r="333" spans="1:17" s="35" customFormat="1" ht="30" customHeight="1">
      <c r="A333" s="23"/>
      <c r="B333" s="23"/>
      <c r="C333" s="2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6"/>
    </row>
    <row r="334" spans="1:17" s="35" customFormat="1" ht="30" customHeight="1">
      <c r="A334" s="23"/>
      <c r="B334" s="23"/>
      <c r="C334" s="2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6"/>
    </row>
    <row r="335" spans="1:17" s="35" customFormat="1" ht="30" customHeight="1">
      <c r="A335" s="23"/>
      <c r="B335" s="23"/>
      <c r="C335" s="2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6"/>
    </row>
    <row r="336" spans="1:17" s="35" customFormat="1" ht="30" customHeight="1">
      <c r="A336" s="23"/>
      <c r="B336" s="23"/>
      <c r="C336" s="2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6"/>
    </row>
    <row r="337" spans="1:17" s="35" customFormat="1" ht="30" customHeight="1">
      <c r="A337" s="23"/>
      <c r="B337" s="23"/>
      <c r="C337" s="2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6"/>
    </row>
    <row r="338" spans="1:17" s="35" customFormat="1" ht="30" customHeight="1">
      <c r="A338" s="23"/>
      <c r="B338" s="23"/>
      <c r="C338" s="2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6"/>
    </row>
    <row r="339" spans="1:17" s="35" customFormat="1" ht="30" customHeight="1">
      <c r="A339" s="23"/>
      <c r="B339" s="23"/>
      <c r="C339" s="2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6"/>
    </row>
    <row r="340" spans="1:17" s="35" customFormat="1" ht="30" customHeight="1">
      <c r="A340" s="23"/>
      <c r="B340" s="23"/>
      <c r="C340" s="2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6"/>
    </row>
    <row r="341" spans="1:17" s="35" customFormat="1" ht="30" customHeight="1">
      <c r="A341" s="23"/>
      <c r="B341" s="23"/>
      <c r="C341" s="2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6"/>
    </row>
    <row r="342" spans="1:17" s="35" customFormat="1" ht="30" customHeight="1">
      <c r="A342" s="23"/>
      <c r="B342" s="23"/>
      <c r="C342" s="2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6"/>
    </row>
    <row r="343" spans="1:17" s="35" customFormat="1" ht="30" customHeight="1">
      <c r="A343" s="23"/>
      <c r="B343" s="23"/>
      <c r="C343" s="2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6"/>
    </row>
    <row r="344" spans="1:17" s="35" customFormat="1" ht="30" customHeight="1">
      <c r="A344" s="23"/>
      <c r="B344" s="23"/>
      <c r="C344" s="2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6"/>
    </row>
    <row r="345" spans="1:17" s="35" customFormat="1" ht="30" customHeight="1">
      <c r="A345" s="23"/>
      <c r="B345" s="23"/>
      <c r="C345" s="2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6"/>
    </row>
    <row r="346" spans="1:17" s="35" customFormat="1" ht="30" customHeight="1">
      <c r="A346" s="23"/>
      <c r="B346" s="23"/>
      <c r="C346" s="2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6"/>
    </row>
    <row r="347" spans="1:17" s="35" customFormat="1" ht="30" customHeight="1">
      <c r="A347" s="23"/>
      <c r="B347" s="23"/>
      <c r="C347" s="2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6"/>
    </row>
    <row r="348" spans="1:17" s="35" customFormat="1" ht="30" customHeight="1">
      <c r="A348" s="23"/>
      <c r="B348" s="23"/>
      <c r="C348" s="2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6"/>
    </row>
    <row r="349" spans="1:17" s="35" customFormat="1" ht="30" customHeight="1">
      <c r="A349" s="23"/>
      <c r="B349" s="23"/>
      <c r="C349" s="2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6"/>
    </row>
    <row r="350" spans="1:17" s="35" customFormat="1" ht="30" customHeight="1">
      <c r="A350" s="23"/>
      <c r="B350" s="23"/>
      <c r="C350" s="2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6"/>
    </row>
    <row r="351" spans="1:17" s="35" customFormat="1" ht="30" customHeight="1">
      <c r="A351" s="23"/>
      <c r="B351" s="23"/>
      <c r="C351" s="2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6"/>
    </row>
    <row r="352" spans="1:17" s="35" customFormat="1" ht="30" customHeight="1">
      <c r="A352" s="23"/>
      <c r="B352" s="23"/>
      <c r="C352" s="2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6"/>
    </row>
    <row r="353" spans="1:17" s="35" customFormat="1" ht="30" customHeight="1">
      <c r="A353" s="23"/>
      <c r="B353" s="23"/>
      <c r="C353" s="2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6"/>
    </row>
    <row r="354" spans="1:17" s="35" customFormat="1" ht="30" customHeight="1">
      <c r="A354" s="23"/>
      <c r="B354" s="23"/>
      <c r="C354" s="2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6"/>
    </row>
    <row r="355" spans="1:17" s="35" customFormat="1" ht="30" customHeight="1">
      <c r="A355" s="23"/>
      <c r="B355" s="23"/>
      <c r="C355" s="2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6"/>
    </row>
    <row r="356" spans="1:17" s="35" customFormat="1" ht="30" customHeight="1">
      <c r="A356" s="23"/>
      <c r="B356" s="23"/>
      <c r="C356" s="2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6"/>
    </row>
    <row r="357" spans="1:17" s="35" customFormat="1" ht="30" customHeight="1">
      <c r="A357" s="23"/>
      <c r="B357" s="23"/>
      <c r="C357" s="2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6"/>
    </row>
    <row r="358" spans="1:17" s="35" customFormat="1" ht="30" customHeight="1">
      <c r="A358" s="23"/>
      <c r="B358" s="23"/>
      <c r="C358" s="2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6"/>
    </row>
    <row r="359" spans="1:17" s="35" customFormat="1" ht="30" customHeight="1">
      <c r="A359" s="23"/>
      <c r="B359" s="23"/>
      <c r="C359" s="2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6"/>
    </row>
    <row r="360" spans="1:17" s="35" customFormat="1" ht="30" customHeight="1">
      <c r="A360" s="23"/>
      <c r="B360" s="23"/>
      <c r="C360" s="2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6"/>
    </row>
    <row r="361" spans="1:17" s="35" customFormat="1" ht="30" customHeight="1">
      <c r="A361" s="23"/>
      <c r="B361" s="23"/>
      <c r="C361" s="2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6"/>
    </row>
    <row r="362" spans="1:17" s="35" customFormat="1" ht="30" customHeight="1">
      <c r="A362" s="23"/>
      <c r="B362" s="23"/>
      <c r="C362" s="2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6"/>
    </row>
    <row r="363" spans="1:17" s="35" customFormat="1" ht="30" customHeight="1">
      <c r="A363" s="23"/>
      <c r="B363" s="23"/>
      <c r="C363" s="2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6"/>
    </row>
    <row r="364" spans="1:17" s="35" customFormat="1" ht="30" customHeight="1">
      <c r="A364" s="23"/>
      <c r="B364" s="23"/>
      <c r="C364" s="2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6"/>
    </row>
    <row r="365" spans="1:17" s="35" customFormat="1" ht="30" customHeight="1">
      <c r="A365" s="23"/>
      <c r="B365" s="23"/>
      <c r="C365" s="2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6"/>
    </row>
    <row r="366" spans="1:17" s="35" customFormat="1" ht="30" customHeight="1">
      <c r="A366" s="23"/>
      <c r="B366" s="23"/>
      <c r="C366" s="2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6"/>
    </row>
    <row r="367" spans="1:17" s="35" customFormat="1" ht="30" customHeight="1">
      <c r="A367" s="23"/>
      <c r="B367" s="23"/>
      <c r="C367" s="2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6"/>
    </row>
    <row r="368" spans="1:17" s="35" customFormat="1" ht="30" customHeight="1">
      <c r="A368" s="23"/>
      <c r="B368" s="23"/>
      <c r="C368" s="2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6"/>
    </row>
    <row r="369" spans="1:17" s="35" customFormat="1" ht="30" customHeight="1">
      <c r="A369" s="23"/>
      <c r="B369" s="23"/>
      <c r="C369" s="2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6"/>
    </row>
    <row r="370" spans="1:17" s="35" customFormat="1" ht="30" customHeight="1">
      <c r="A370" s="23"/>
      <c r="B370" s="23"/>
      <c r="C370" s="2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6"/>
    </row>
    <row r="371" spans="1:17" s="35" customFormat="1" ht="30" customHeight="1">
      <c r="A371" s="23"/>
      <c r="B371" s="23"/>
      <c r="C371" s="2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6"/>
    </row>
    <row r="372" spans="1:17" s="35" customFormat="1" ht="30" customHeight="1">
      <c r="A372" s="23"/>
      <c r="B372" s="23"/>
      <c r="C372" s="2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6"/>
    </row>
    <row r="373" spans="1:17" s="35" customFormat="1" ht="30" customHeight="1">
      <c r="A373" s="23"/>
      <c r="B373" s="23"/>
      <c r="C373" s="2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6"/>
    </row>
    <row r="374" spans="1:17" s="35" customFormat="1" ht="30" customHeight="1">
      <c r="A374" s="23"/>
      <c r="B374" s="23"/>
      <c r="C374" s="2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6"/>
    </row>
    <row r="375" spans="1:17" s="35" customFormat="1" ht="30" customHeight="1">
      <c r="A375" s="23"/>
      <c r="B375" s="23"/>
      <c r="C375" s="2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6"/>
    </row>
    <row r="376" spans="1:17" s="35" customFormat="1" ht="30" customHeight="1">
      <c r="A376" s="23"/>
      <c r="B376" s="23"/>
      <c r="C376" s="2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6"/>
    </row>
    <row r="377" spans="1:17" s="35" customFormat="1" ht="30" customHeight="1">
      <c r="A377" s="23"/>
      <c r="B377" s="23"/>
      <c r="C377" s="2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6"/>
    </row>
    <row r="378" spans="1:17" s="35" customFormat="1" ht="30" customHeight="1">
      <c r="A378" s="23"/>
      <c r="B378" s="23"/>
      <c r="C378" s="2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6"/>
    </row>
    <row r="379" spans="1:17" s="35" customFormat="1" ht="30" customHeight="1">
      <c r="A379" s="23"/>
      <c r="B379" s="23"/>
      <c r="C379" s="2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6"/>
    </row>
    <row r="380" spans="1:17" s="35" customFormat="1" ht="30" customHeight="1">
      <c r="A380" s="23"/>
      <c r="B380" s="23"/>
      <c r="C380" s="2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6"/>
    </row>
    <row r="381" spans="1:17" s="35" customFormat="1" ht="30" customHeight="1">
      <c r="A381" s="23"/>
      <c r="B381" s="23"/>
      <c r="C381" s="2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6"/>
    </row>
    <row r="382" spans="1:17" s="35" customFormat="1" ht="30" customHeight="1">
      <c r="A382" s="23"/>
      <c r="B382" s="23"/>
      <c r="C382" s="2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6"/>
    </row>
    <row r="383" spans="1:17" s="35" customFormat="1" ht="30" customHeight="1">
      <c r="A383" s="23"/>
      <c r="B383" s="23"/>
      <c r="C383" s="2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6"/>
    </row>
    <row r="384" spans="1:17" s="35" customFormat="1" ht="30" customHeight="1">
      <c r="A384" s="23"/>
      <c r="B384" s="23"/>
      <c r="C384" s="2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6"/>
    </row>
    <row r="385" spans="1:17" s="35" customFormat="1" ht="30" customHeight="1">
      <c r="A385" s="23"/>
      <c r="B385" s="23"/>
      <c r="C385" s="2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6"/>
    </row>
    <row r="386" spans="1:17" s="35" customFormat="1" ht="30" customHeight="1">
      <c r="A386" s="23"/>
      <c r="B386" s="23"/>
      <c r="C386" s="2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6"/>
    </row>
    <row r="387" spans="1:17" s="35" customFormat="1" ht="30" customHeight="1">
      <c r="A387" s="23"/>
      <c r="B387" s="23"/>
      <c r="C387" s="2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6"/>
    </row>
    <row r="388" spans="1:17" s="35" customFormat="1" ht="30" customHeight="1">
      <c r="A388" s="23"/>
      <c r="B388" s="23"/>
      <c r="C388" s="2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6"/>
    </row>
    <row r="389" spans="1:17" s="35" customFormat="1" ht="30" customHeight="1">
      <c r="A389" s="23"/>
      <c r="B389" s="23"/>
      <c r="C389" s="2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6"/>
    </row>
    <row r="390" spans="1:17" s="35" customFormat="1" ht="30" customHeight="1">
      <c r="A390" s="23"/>
      <c r="B390" s="23"/>
      <c r="C390" s="2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6"/>
    </row>
    <row r="391" spans="1:17" s="35" customFormat="1" ht="30" customHeight="1">
      <c r="A391" s="23"/>
      <c r="B391" s="23"/>
      <c r="C391" s="2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6"/>
    </row>
    <row r="392" spans="1:17" s="35" customFormat="1" ht="30" customHeight="1">
      <c r="A392" s="23"/>
      <c r="B392" s="23"/>
      <c r="C392" s="2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6"/>
    </row>
    <row r="393" spans="1:17" s="35" customFormat="1" ht="30" customHeight="1">
      <c r="A393" s="23"/>
      <c r="B393" s="23"/>
      <c r="C393" s="2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6"/>
    </row>
    <row r="394" spans="1:17" s="35" customFormat="1" ht="30" customHeight="1">
      <c r="A394" s="23"/>
      <c r="B394" s="23"/>
      <c r="C394" s="2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6"/>
    </row>
    <row r="395" spans="1:17" s="35" customFormat="1" ht="30" customHeight="1">
      <c r="A395" s="23"/>
      <c r="B395" s="23"/>
      <c r="C395" s="2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6"/>
    </row>
    <row r="396" spans="1:17" s="35" customFormat="1" ht="30" customHeight="1">
      <c r="A396" s="23"/>
      <c r="B396" s="23"/>
      <c r="C396" s="2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6"/>
    </row>
    <row r="397" spans="1:17" s="35" customFormat="1" ht="30" customHeight="1">
      <c r="A397" s="23"/>
      <c r="B397" s="23"/>
      <c r="C397" s="2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6"/>
    </row>
    <row r="398" spans="1:17" s="35" customFormat="1" ht="30" customHeight="1">
      <c r="A398" s="23"/>
      <c r="B398" s="23"/>
      <c r="C398" s="2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6"/>
    </row>
    <row r="399" spans="1:17" s="35" customFormat="1" ht="30" customHeight="1">
      <c r="A399" s="23"/>
      <c r="B399" s="23"/>
      <c r="C399" s="2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6"/>
    </row>
    <row r="400" spans="1:17" s="35" customFormat="1" ht="30" customHeight="1">
      <c r="A400" s="23"/>
      <c r="B400" s="23"/>
      <c r="C400" s="2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6"/>
    </row>
    <row r="401" spans="1:17" s="35" customFormat="1" ht="30" customHeight="1">
      <c r="A401" s="23"/>
      <c r="B401" s="23"/>
      <c r="C401" s="2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6"/>
    </row>
    <row r="402" spans="1:17" s="35" customFormat="1" ht="30" customHeight="1">
      <c r="A402" s="23"/>
      <c r="B402" s="23"/>
      <c r="C402" s="2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6"/>
    </row>
    <row r="403" spans="1:17" s="35" customFormat="1" ht="30" customHeight="1">
      <c r="A403" s="23"/>
      <c r="B403" s="23"/>
      <c r="C403" s="2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6"/>
    </row>
    <row r="404" spans="1:17" s="35" customFormat="1" ht="30" customHeight="1">
      <c r="A404" s="23"/>
      <c r="B404" s="23"/>
      <c r="C404" s="2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6"/>
    </row>
    <row r="405" spans="1:17" s="35" customFormat="1" ht="30" customHeight="1">
      <c r="A405" s="23"/>
      <c r="B405" s="23"/>
      <c r="C405" s="2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6"/>
    </row>
    <row r="406" spans="1:17" s="35" customFormat="1" ht="30" customHeight="1">
      <c r="A406" s="23"/>
      <c r="B406" s="23"/>
      <c r="C406" s="2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6"/>
    </row>
    <row r="407" spans="1:17" s="35" customFormat="1" ht="30" customHeight="1">
      <c r="A407" s="23"/>
      <c r="B407" s="23"/>
      <c r="C407" s="2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6"/>
    </row>
    <row r="408" spans="1:17" s="35" customFormat="1" ht="30" customHeight="1">
      <c r="A408" s="23"/>
      <c r="B408" s="23"/>
      <c r="C408" s="2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6"/>
    </row>
    <row r="409" spans="1:17" s="35" customFormat="1" ht="30" customHeight="1">
      <c r="A409" s="23"/>
      <c r="B409" s="23"/>
      <c r="C409" s="2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6"/>
    </row>
    <row r="410" spans="1:17" s="35" customFormat="1" ht="30" customHeight="1">
      <c r="A410" s="23"/>
      <c r="B410" s="23"/>
      <c r="C410" s="2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6"/>
    </row>
    <row r="411" spans="1:17" s="35" customFormat="1" ht="30" customHeight="1">
      <c r="A411" s="23"/>
      <c r="B411" s="23"/>
      <c r="C411" s="2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6"/>
    </row>
    <row r="412" spans="1:17" s="35" customFormat="1" ht="30" customHeight="1">
      <c r="A412" s="23"/>
      <c r="B412" s="23"/>
      <c r="C412" s="2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6"/>
    </row>
    <row r="413" spans="1:17" s="35" customFormat="1" ht="30" customHeight="1">
      <c r="A413" s="23"/>
      <c r="B413" s="23"/>
      <c r="C413" s="2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6"/>
    </row>
    <row r="414" spans="1:17" s="35" customFormat="1" ht="30" customHeight="1">
      <c r="A414" s="23"/>
      <c r="B414" s="23"/>
      <c r="C414" s="2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6"/>
    </row>
    <row r="415" spans="1:17" s="35" customFormat="1" ht="30" customHeight="1">
      <c r="A415" s="23"/>
      <c r="B415" s="23"/>
      <c r="C415" s="2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6"/>
    </row>
    <row r="416" spans="1:17" s="35" customFormat="1" ht="30" customHeight="1">
      <c r="A416" s="23"/>
      <c r="B416" s="23"/>
      <c r="C416" s="2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6"/>
    </row>
    <row r="417" spans="1:17" s="35" customFormat="1" ht="30" customHeight="1">
      <c r="A417" s="23"/>
      <c r="B417" s="23"/>
      <c r="C417" s="2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6"/>
    </row>
    <row r="418" spans="1:17" s="35" customFormat="1" ht="30" customHeight="1">
      <c r="A418" s="23"/>
      <c r="B418" s="23"/>
      <c r="C418" s="2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6"/>
    </row>
    <row r="419" spans="1:17" s="35" customFormat="1" ht="30" customHeight="1">
      <c r="A419" s="23"/>
      <c r="B419" s="23"/>
      <c r="C419" s="2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6"/>
    </row>
    <row r="420" spans="1:17" s="35" customFormat="1" ht="30" customHeight="1">
      <c r="A420" s="23"/>
      <c r="B420" s="23"/>
      <c r="C420" s="2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6"/>
    </row>
    <row r="421" spans="1:17" s="35" customFormat="1" ht="30" customHeight="1">
      <c r="A421" s="23"/>
      <c r="B421" s="23"/>
      <c r="C421" s="2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6"/>
    </row>
    <row r="422" spans="1:17" s="35" customFormat="1" ht="30" customHeight="1">
      <c r="A422" s="23"/>
      <c r="B422" s="23"/>
      <c r="C422" s="2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6"/>
    </row>
    <row r="423" spans="1:17" s="35" customFormat="1" ht="30" customHeight="1">
      <c r="A423" s="23"/>
      <c r="B423" s="23"/>
      <c r="C423" s="2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6"/>
    </row>
    <row r="424" spans="1:17" s="35" customFormat="1" ht="30" customHeight="1">
      <c r="A424" s="23"/>
      <c r="B424" s="23"/>
      <c r="C424" s="2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6"/>
    </row>
    <row r="425" spans="1:17" s="35" customFormat="1" ht="30" customHeight="1">
      <c r="A425" s="23"/>
      <c r="B425" s="23"/>
      <c r="C425" s="2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6"/>
    </row>
    <row r="426" spans="1:17" s="35" customFormat="1" ht="30" customHeight="1">
      <c r="A426" s="23"/>
      <c r="B426" s="23"/>
      <c r="C426" s="2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6"/>
    </row>
    <row r="427" spans="1:17" s="35" customFormat="1" ht="30" customHeight="1">
      <c r="A427" s="23"/>
      <c r="B427" s="23"/>
      <c r="C427" s="2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6"/>
    </row>
    <row r="428" spans="1:17" s="35" customFormat="1" ht="30" customHeight="1">
      <c r="A428" s="23"/>
      <c r="B428" s="23"/>
      <c r="C428" s="2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6"/>
    </row>
    <row r="429" spans="1:17" s="35" customFormat="1" ht="30" customHeight="1">
      <c r="A429" s="23"/>
      <c r="B429" s="23"/>
      <c r="C429" s="2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6"/>
    </row>
    <row r="430" spans="1:17" s="35" customFormat="1" ht="30" customHeight="1">
      <c r="A430" s="23"/>
      <c r="B430" s="23"/>
      <c r="C430" s="2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6"/>
    </row>
    <row r="431" spans="1:17" s="35" customFormat="1" ht="30" customHeight="1">
      <c r="A431" s="23"/>
      <c r="B431" s="23"/>
      <c r="C431" s="2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6"/>
    </row>
    <row r="432" spans="1:17" s="35" customFormat="1" ht="30" customHeight="1">
      <c r="A432" s="23"/>
      <c r="B432" s="23"/>
      <c r="C432" s="2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6"/>
    </row>
    <row r="433" spans="1:17" s="35" customFormat="1" ht="30" customHeight="1">
      <c r="A433" s="23"/>
      <c r="B433" s="23"/>
      <c r="C433" s="2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6"/>
    </row>
    <row r="434" spans="1:17" s="35" customFormat="1" ht="30" customHeight="1">
      <c r="A434" s="23"/>
      <c r="B434" s="23"/>
      <c r="C434" s="2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6"/>
    </row>
    <row r="435" spans="1:17" s="35" customFormat="1" ht="30" customHeight="1">
      <c r="A435" s="23"/>
      <c r="B435" s="23"/>
      <c r="C435" s="2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6"/>
    </row>
    <row r="436" spans="1:17" s="35" customFormat="1" ht="30" customHeight="1">
      <c r="A436" s="23"/>
      <c r="B436" s="23"/>
      <c r="C436" s="2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6"/>
    </row>
    <row r="437" spans="1:17" s="35" customFormat="1" ht="30" customHeight="1">
      <c r="A437" s="23"/>
      <c r="B437" s="23"/>
      <c r="C437" s="2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6"/>
    </row>
    <row r="438" spans="1:17" s="35" customFormat="1" ht="30" customHeight="1">
      <c r="A438" s="23"/>
      <c r="B438" s="23"/>
      <c r="C438" s="2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6"/>
    </row>
    <row r="439" spans="1:17" s="35" customFormat="1" ht="30" customHeight="1">
      <c r="A439" s="23"/>
      <c r="B439" s="23"/>
      <c r="C439" s="2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6"/>
    </row>
    <row r="440" spans="1:17" s="35" customFormat="1" ht="30" customHeight="1">
      <c r="A440" s="23"/>
      <c r="B440" s="23"/>
      <c r="C440" s="2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6"/>
    </row>
    <row r="441" spans="1:17" s="35" customFormat="1" ht="30" customHeight="1">
      <c r="A441" s="23"/>
      <c r="B441" s="23"/>
      <c r="C441" s="2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6"/>
    </row>
    <row r="442" spans="1:17" s="35" customFormat="1" ht="30" customHeight="1">
      <c r="A442" s="23"/>
      <c r="B442" s="23"/>
      <c r="C442" s="2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6"/>
    </row>
    <row r="443" spans="1:17" s="35" customFormat="1" ht="30" customHeight="1">
      <c r="A443" s="23"/>
      <c r="B443" s="23"/>
      <c r="C443" s="2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6"/>
    </row>
    <row r="444" spans="1:17" s="35" customFormat="1" ht="30" customHeight="1">
      <c r="A444" s="23"/>
      <c r="B444" s="23"/>
      <c r="C444" s="2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6"/>
    </row>
    <row r="445" spans="1:17" s="35" customFormat="1" ht="30" customHeight="1">
      <c r="A445" s="23"/>
      <c r="B445" s="23"/>
      <c r="C445" s="2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6"/>
    </row>
    <row r="446" spans="1:17" s="35" customFormat="1" ht="30" customHeight="1">
      <c r="A446" s="23"/>
      <c r="B446" s="23"/>
      <c r="C446" s="2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6"/>
    </row>
    <row r="447" spans="1:17" s="35" customFormat="1" ht="30" customHeight="1">
      <c r="A447" s="23"/>
      <c r="B447" s="23"/>
      <c r="C447" s="2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6"/>
    </row>
    <row r="448" spans="1:17" s="35" customFormat="1" ht="30" customHeight="1">
      <c r="A448" s="23"/>
      <c r="B448" s="23"/>
      <c r="C448" s="2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6"/>
    </row>
    <row r="449" spans="1:17" s="35" customFormat="1" ht="30" customHeight="1">
      <c r="A449" s="23"/>
      <c r="B449" s="23"/>
      <c r="C449" s="2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6"/>
    </row>
    <row r="450" spans="1:17" s="35" customFormat="1" ht="30" customHeight="1">
      <c r="A450" s="23"/>
      <c r="B450" s="23"/>
      <c r="C450" s="2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6"/>
    </row>
    <row r="451" spans="1:17" s="35" customFormat="1" ht="30" customHeight="1">
      <c r="A451" s="23"/>
      <c r="B451" s="23"/>
      <c r="C451" s="2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6"/>
    </row>
    <row r="452" spans="1:17" s="35" customFormat="1" ht="30" customHeight="1">
      <c r="A452" s="23"/>
      <c r="B452" s="23"/>
      <c r="C452" s="2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6"/>
    </row>
    <row r="453" spans="1:17" s="35" customFormat="1" ht="30" customHeight="1">
      <c r="A453" s="23"/>
      <c r="B453" s="23"/>
      <c r="C453" s="2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6"/>
    </row>
    <row r="454" spans="1:17" s="35" customFormat="1" ht="30" customHeight="1">
      <c r="A454" s="23"/>
      <c r="B454" s="23"/>
      <c r="C454" s="2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6"/>
    </row>
    <row r="455" spans="1:17" s="35" customFormat="1" ht="30" customHeight="1">
      <c r="A455" s="23"/>
      <c r="B455" s="23"/>
      <c r="C455" s="2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6"/>
    </row>
    <row r="456" spans="1:17" s="35" customFormat="1" ht="30" customHeight="1">
      <c r="A456" s="23"/>
      <c r="B456" s="23"/>
      <c r="C456" s="2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6"/>
    </row>
    <row r="457" spans="1:17" s="35" customFormat="1" ht="30" customHeight="1">
      <c r="A457" s="23"/>
      <c r="B457" s="23"/>
      <c r="C457" s="2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6"/>
    </row>
    <row r="458" spans="1:17" s="35" customFormat="1" ht="30" customHeight="1">
      <c r="A458" s="23"/>
      <c r="B458" s="23"/>
      <c r="C458" s="2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6"/>
    </row>
    <row r="459" spans="1:17" s="35" customFormat="1" ht="30" customHeight="1">
      <c r="A459" s="23"/>
      <c r="B459" s="23"/>
      <c r="C459" s="2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6"/>
    </row>
    <row r="460" spans="1:17" s="35" customFormat="1" ht="30" customHeight="1">
      <c r="A460" s="23"/>
      <c r="B460" s="23"/>
      <c r="C460" s="2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6"/>
    </row>
    <row r="461" spans="1:17" s="35" customFormat="1" ht="30" customHeight="1">
      <c r="A461" s="23"/>
      <c r="B461" s="23"/>
      <c r="C461" s="2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6"/>
    </row>
    <row r="462" spans="1:17" s="35" customFormat="1" ht="30" customHeight="1">
      <c r="A462" s="23"/>
      <c r="B462" s="23"/>
      <c r="C462" s="2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6"/>
    </row>
    <row r="463" spans="1:17" s="35" customFormat="1" ht="30" customHeight="1">
      <c r="A463" s="23"/>
      <c r="B463" s="23"/>
      <c r="C463" s="2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6"/>
    </row>
    <row r="464" spans="1:17" s="35" customFormat="1" ht="30" customHeight="1">
      <c r="A464" s="23"/>
      <c r="B464" s="23"/>
      <c r="C464" s="2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6"/>
    </row>
    <row r="465" spans="1:17" s="35" customFormat="1" ht="30" customHeight="1">
      <c r="A465" s="23"/>
      <c r="B465" s="23"/>
      <c r="C465" s="2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6"/>
    </row>
    <row r="466" spans="1:17" s="35" customFormat="1" ht="30" customHeight="1">
      <c r="A466" s="23"/>
      <c r="B466" s="23"/>
      <c r="C466" s="2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6"/>
    </row>
    <row r="467" spans="1:17" s="35" customFormat="1" ht="30" customHeight="1">
      <c r="A467" s="23"/>
      <c r="B467" s="23"/>
      <c r="C467" s="2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6"/>
    </row>
    <row r="468" spans="1:17" s="35" customFormat="1" ht="30" customHeight="1">
      <c r="A468" s="23"/>
      <c r="B468" s="23"/>
      <c r="C468" s="2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6"/>
    </row>
    <row r="469" spans="1:17" s="35" customFormat="1" ht="30" customHeight="1">
      <c r="A469" s="23"/>
      <c r="B469" s="23"/>
      <c r="C469" s="2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6"/>
    </row>
    <row r="470" spans="1:17" s="35" customFormat="1" ht="30" customHeight="1">
      <c r="A470" s="23"/>
      <c r="B470" s="23"/>
      <c r="C470" s="2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6"/>
    </row>
    <row r="471" spans="1:17" s="35" customFormat="1" ht="30" customHeight="1">
      <c r="A471" s="23"/>
      <c r="B471" s="23"/>
      <c r="C471" s="2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6"/>
    </row>
    <row r="472" spans="1:17" s="35" customFormat="1" ht="30" customHeight="1">
      <c r="A472" s="23"/>
      <c r="B472" s="23"/>
      <c r="C472" s="2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6"/>
    </row>
    <row r="473" spans="1:17" s="35" customFormat="1" ht="30" customHeight="1">
      <c r="A473" s="23"/>
      <c r="B473" s="23"/>
      <c r="C473" s="2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6"/>
    </row>
    <row r="474" spans="1:17" s="35" customFormat="1" ht="30" customHeight="1">
      <c r="A474" s="23"/>
      <c r="B474" s="23"/>
      <c r="C474" s="2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6"/>
    </row>
    <row r="475" spans="1:17" s="35" customFormat="1" ht="30" customHeight="1">
      <c r="A475" s="23"/>
      <c r="B475" s="23"/>
      <c r="C475" s="2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6"/>
    </row>
    <row r="476" spans="1:17" s="35" customFormat="1" ht="30" customHeight="1">
      <c r="A476" s="23"/>
      <c r="B476" s="23"/>
      <c r="C476" s="2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6"/>
    </row>
    <row r="477" spans="1:17" s="35" customFormat="1" ht="30" customHeight="1">
      <c r="A477" s="23"/>
      <c r="B477" s="23"/>
      <c r="C477" s="2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6"/>
    </row>
    <row r="478" spans="1:17" s="35" customFormat="1" ht="30" customHeight="1">
      <c r="A478" s="23"/>
      <c r="B478" s="23"/>
      <c r="C478" s="2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6"/>
    </row>
    <row r="479" spans="1:17" s="35" customFormat="1" ht="30" customHeight="1">
      <c r="A479" s="23"/>
      <c r="B479" s="23"/>
      <c r="C479" s="2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6"/>
    </row>
    <row r="480" spans="1:17" s="35" customFormat="1" ht="30" customHeight="1">
      <c r="A480" s="23"/>
      <c r="B480" s="23"/>
      <c r="C480" s="2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6"/>
    </row>
    <row r="481" spans="1:17" s="35" customFormat="1" ht="30" customHeight="1">
      <c r="A481" s="23"/>
      <c r="B481" s="23"/>
      <c r="C481" s="2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6"/>
    </row>
    <row r="482" spans="1:17" s="35" customFormat="1" ht="30" customHeight="1">
      <c r="A482" s="23"/>
      <c r="B482" s="23"/>
      <c r="C482" s="2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6"/>
    </row>
    <row r="483" spans="1:17" s="35" customFormat="1" ht="30" customHeight="1">
      <c r="A483" s="23"/>
      <c r="B483" s="23"/>
      <c r="C483" s="2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6"/>
    </row>
    <row r="484" spans="1:17" s="35" customFormat="1" ht="30" customHeight="1">
      <c r="A484" s="23"/>
      <c r="B484" s="23"/>
      <c r="C484" s="2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6"/>
    </row>
    <row r="485" spans="1:17" s="35" customFormat="1" ht="30" customHeight="1">
      <c r="A485" s="23"/>
      <c r="B485" s="23"/>
      <c r="C485" s="2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6"/>
    </row>
    <row r="486" spans="1:17" s="35" customFormat="1" ht="30" customHeight="1">
      <c r="A486" s="23"/>
      <c r="B486" s="23"/>
      <c r="C486" s="2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6"/>
    </row>
    <row r="487" spans="1:17" s="35" customFormat="1" ht="30" customHeight="1">
      <c r="A487" s="23"/>
      <c r="B487" s="23"/>
      <c r="C487" s="2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6"/>
    </row>
    <row r="488" spans="1:17" s="35" customFormat="1" ht="30" customHeight="1">
      <c r="A488" s="23"/>
      <c r="B488" s="23"/>
      <c r="C488" s="2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6"/>
    </row>
    <row r="489" spans="1:17" s="35" customFormat="1" ht="30" customHeight="1">
      <c r="A489" s="23"/>
      <c r="B489" s="23"/>
      <c r="C489" s="2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6"/>
    </row>
    <row r="490" spans="1:17" s="35" customFormat="1" ht="30" customHeight="1">
      <c r="A490" s="23"/>
      <c r="B490" s="23"/>
      <c r="C490" s="2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6"/>
    </row>
    <row r="491" spans="1:17" s="35" customFormat="1" ht="30" customHeight="1">
      <c r="A491" s="23"/>
      <c r="B491" s="23"/>
      <c r="C491" s="2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6"/>
    </row>
    <row r="492" spans="1:17" s="35" customFormat="1" ht="30" customHeight="1">
      <c r="A492" s="23"/>
      <c r="B492" s="23"/>
      <c r="C492" s="2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6"/>
    </row>
    <row r="493" spans="1:17" s="35" customFormat="1" ht="30" customHeight="1">
      <c r="A493" s="23"/>
      <c r="B493" s="23"/>
      <c r="C493" s="2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6"/>
    </row>
    <row r="494" spans="1:17" s="35" customFormat="1" ht="30" customHeight="1">
      <c r="A494" s="23"/>
      <c r="B494" s="23"/>
      <c r="C494" s="2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6"/>
    </row>
    <row r="495" spans="1:17" s="35" customFormat="1" ht="30" customHeight="1">
      <c r="A495" s="23"/>
      <c r="B495" s="23"/>
      <c r="C495" s="2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6"/>
    </row>
    <row r="496" spans="1:17" s="35" customFormat="1" ht="30" customHeight="1">
      <c r="A496" s="23"/>
      <c r="B496" s="23"/>
      <c r="C496" s="2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6"/>
    </row>
    <row r="497" spans="1:17" s="35" customFormat="1" ht="30" customHeight="1">
      <c r="A497" s="23"/>
      <c r="B497" s="23"/>
      <c r="C497" s="2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6"/>
    </row>
    <row r="498" spans="1:17" s="35" customFormat="1" ht="30" customHeight="1">
      <c r="A498" s="23"/>
      <c r="B498" s="23"/>
      <c r="C498" s="2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6"/>
    </row>
    <row r="499" spans="1:17" s="35" customFormat="1" ht="30" customHeight="1">
      <c r="A499" s="23"/>
      <c r="B499" s="23"/>
      <c r="C499" s="2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6"/>
    </row>
    <row r="500" spans="1:17" s="35" customFormat="1" ht="30" customHeight="1">
      <c r="A500" s="23"/>
      <c r="B500" s="23"/>
      <c r="C500" s="2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6"/>
    </row>
    <row r="501" spans="1:17" s="35" customFormat="1" ht="30" customHeight="1">
      <c r="A501" s="23"/>
      <c r="B501" s="23"/>
      <c r="C501" s="2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6"/>
    </row>
    <row r="502" spans="1:17" s="35" customFormat="1" ht="30" customHeight="1">
      <c r="A502" s="23"/>
      <c r="B502" s="23"/>
      <c r="C502" s="2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6"/>
    </row>
    <row r="503" spans="1:17" s="35" customFormat="1" ht="30" customHeight="1">
      <c r="A503" s="23"/>
      <c r="B503" s="23"/>
      <c r="C503" s="2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6"/>
    </row>
    <row r="504" spans="1:17" s="35" customFormat="1" ht="30" customHeight="1">
      <c r="A504" s="23"/>
      <c r="B504" s="23"/>
      <c r="C504" s="2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6"/>
    </row>
    <row r="505" spans="1:17" s="35" customFormat="1" ht="30" customHeight="1">
      <c r="A505" s="23"/>
      <c r="B505" s="23"/>
      <c r="C505" s="2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6"/>
    </row>
    <row r="506" spans="1:17" s="35" customFormat="1" ht="30" customHeight="1">
      <c r="A506" s="23"/>
      <c r="B506" s="23"/>
      <c r="C506" s="2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6"/>
    </row>
    <row r="507" spans="1:17" s="35" customFormat="1" ht="30" customHeight="1">
      <c r="A507" s="23"/>
      <c r="B507" s="23"/>
      <c r="C507" s="2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6"/>
    </row>
    <row r="508" spans="1:17" s="35" customFormat="1" ht="30" customHeight="1">
      <c r="A508" s="23"/>
      <c r="B508" s="23"/>
      <c r="C508" s="2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6"/>
    </row>
    <row r="509" spans="1:17" s="35" customFormat="1" ht="30" customHeight="1">
      <c r="A509" s="23"/>
      <c r="B509" s="23"/>
      <c r="C509" s="2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6"/>
    </row>
    <row r="510" spans="1:17" s="35" customFormat="1" ht="30" customHeight="1">
      <c r="A510" s="23"/>
      <c r="B510" s="23"/>
      <c r="C510" s="2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6"/>
    </row>
    <row r="511" spans="1:17" s="35" customFormat="1" ht="30" customHeight="1">
      <c r="A511" s="23"/>
      <c r="B511" s="23"/>
      <c r="C511" s="2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6"/>
    </row>
    <row r="512" spans="1:17" s="35" customFormat="1" ht="30" customHeight="1">
      <c r="A512" s="23"/>
      <c r="B512" s="23"/>
      <c r="C512" s="2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6"/>
    </row>
    <row r="513" spans="1:17" s="35" customFormat="1" ht="30" customHeight="1">
      <c r="A513" s="23"/>
      <c r="B513" s="23"/>
      <c r="C513" s="2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6"/>
    </row>
    <row r="514" spans="1:17" s="35" customFormat="1" ht="30" customHeight="1">
      <c r="A514" s="23"/>
      <c r="B514" s="23"/>
      <c r="C514" s="2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6"/>
    </row>
    <row r="515" spans="1:17" s="35" customFormat="1" ht="30" customHeight="1">
      <c r="A515" s="23"/>
      <c r="B515" s="23"/>
      <c r="C515" s="2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6"/>
    </row>
    <row r="516" spans="1:17" s="35" customFormat="1" ht="30" customHeight="1">
      <c r="A516" s="23"/>
      <c r="B516" s="23"/>
      <c r="C516" s="2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6"/>
    </row>
    <row r="517" spans="1:17" s="35" customFormat="1" ht="30" customHeight="1">
      <c r="A517" s="23"/>
      <c r="B517" s="23"/>
      <c r="C517" s="2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6"/>
    </row>
    <row r="518" spans="1:17" s="35" customFormat="1" ht="30" customHeight="1">
      <c r="A518" s="23"/>
      <c r="B518" s="23"/>
      <c r="C518" s="2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6"/>
    </row>
    <row r="519" spans="1:17" s="35" customFormat="1" ht="30" customHeight="1">
      <c r="A519" s="23"/>
      <c r="B519" s="23"/>
      <c r="C519" s="2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6"/>
    </row>
    <row r="520" spans="1:17" s="35" customFormat="1" ht="30" customHeight="1">
      <c r="A520" s="23"/>
      <c r="B520" s="23"/>
      <c r="C520" s="2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6"/>
    </row>
    <row r="521" spans="1:17" s="35" customFormat="1" ht="30" customHeight="1">
      <c r="A521" s="23"/>
      <c r="B521" s="23"/>
      <c r="C521" s="2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6"/>
    </row>
    <row r="522" spans="1:17" s="35" customFormat="1" ht="30" customHeight="1">
      <c r="A522" s="23"/>
      <c r="B522" s="23"/>
      <c r="C522" s="2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6"/>
    </row>
    <row r="523" spans="1:17" s="35" customFormat="1" ht="30" customHeight="1">
      <c r="A523" s="23"/>
      <c r="B523" s="23"/>
      <c r="C523" s="2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6"/>
    </row>
    <row r="524" spans="1:17" s="35" customFormat="1" ht="30" customHeight="1">
      <c r="A524" s="23"/>
      <c r="B524" s="23"/>
      <c r="C524" s="2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6"/>
    </row>
    <row r="525" spans="1:17" s="35" customFormat="1" ht="30" customHeight="1">
      <c r="A525" s="23"/>
      <c r="B525" s="23"/>
      <c r="C525" s="2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6"/>
    </row>
    <row r="526" spans="1:17" s="35" customFormat="1" ht="30" customHeight="1">
      <c r="A526" s="23"/>
      <c r="B526" s="23"/>
      <c r="C526" s="2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6"/>
    </row>
    <row r="527" spans="1:17" s="35" customFormat="1" ht="30" customHeight="1">
      <c r="A527" s="23"/>
      <c r="B527" s="23"/>
      <c r="C527" s="2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6"/>
    </row>
    <row r="528" spans="1:17" s="35" customFormat="1" ht="30" customHeight="1">
      <c r="A528" s="23"/>
      <c r="B528" s="23"/>
      <c r="C528" s="2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6"/>
    </row>
    <row r="529" spans="1:17" s="35" customFormat="1" ht="30" customHeight="1">
      <c r="A529" s="23"/>
      <c r="B529" s="23"/>
      <c r="C529" s="2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6"/>
    </row>
    <row r="530" spans="1:17" s="35" customFormat="1" ht="30" customHeight="1">
      <c r="A530" s="23"/>
      <c r="B530" s="23"/>
      <c r="C530" s="2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6"/>
    </row>
    <row r="531" spans="1:17" s="35" customFormat="1" ht="30" customHeight="1">
      <c r="A531" s="23"/>
      <c r="B531" s="23"/>
      <c r="C531" s="2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6"/>
    </row>
    <row r="532" spans="1:17" s="35" customFormat="1" ht="30" customHeight="1">
      <c r="A532" s="23"/>
      <c r="B532" s="23"/>
      <c r="C532" s="2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6"/>
    </row>
    <row r="533" spans="1:17" s="35" customFormat="1" ht="30" customHeight="1">
      <c r="A533" s="23"/>
      <c r="B533" s="23"/>
      <c r="C533" s="2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6"/>
    </row>
    <row r="534" spans="1:17" s="35" customFormat="1" ht="30" customHeight="1">
      <c r="A534" s="23"/>
      <c r="B534" s="23"/>
      <c r="C534" s="2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6"/>
    </row>
    <row r="535" spans="1:17" s="35" customFormat="1" ht="30" customHeight="1">
      <c r="A535" s="23"/>
      <c r="B535" s="23"/>
      <c r="C535" s="2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6"/>
    </row>
    <row r="536" spans="1:17" s="35" customFormat="1" ht="30" customHeight="1">
      <c r="A536" s="23"/>
      <c r="B536" s="23"/>
      <c r="C536" s="2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6"/>
    </row>
    <row r="537" spans="1:17" s="35" customFormat="1" ht="30" customHeight="1">
      <c r="A537" s="23"/>
      <c r="B537" s="23"/>
      <c r="C537" s="2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6"/>
    </row>
    <row r="538" spans="1:17" s="35" customFormat="1" ht="30" customHeight="1">
      <c r="A538" s="23"/>
      <c r="B538" s="23"/>
      <c r="C538" s="2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6"/>
    </row>
    <row r="539" spans="1:17" s="35" customFormat="1" ht="30" customHeight="1">
      <c r="A539" s="23"/>
      <c r="B539" s="23"/>
      <c r="C539" s="2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6"/>
    </row>
    <row r="540" spans="1:17" s="35" customFormat="1" ht="30" customHeight="1">
      <c r="A540" s="23"/>
      <c r="B540" s="23"/>
      <c r="C540" s="2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6"/>
    </row>
    <row r="541" spans="1:17" s="35" customFormat="1" ht="30" customHeight="1">
      <c r="A541" s="23"/>
      <c r="B541" s="23"/>
      <c r="C541" s="2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6"/>
    </row>
    <row r="542" spans="1:17" s="35" customFormat="1" ht="30" customHeight="1">
      <c r="A542" s="23"/>
      <c r="B542" s="23"/>
      <c r="C542" s="2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6"/>
    </row>
    <row r="543" spans="1:17" s="35" customFormat="1" ht="30" customHeight="1">
      <c r="A543" s="23"/>
      <c r="B543" s="23"/>
      <c r="C543" s="2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6"/>
    </row>
    <row r="544" spans="1:17" s="35" customFormat="1" ht="30" customHeight="1">
      <c r="A544" s="23"/>
      <c r="B544" s="23"/>
      <c r="C544" s="2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6"/>
    </row>
    <row r="545" spans="1:17" s="35" customFormat="1" ht="30" customHeight="1">
      <c r="A545" s="23"/>
      <c r="B545" s="23"/>
      <c r="C545" s="2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6"/>
    </row>
    <row r="546" spans="1:17" s="35" customFormat="1" ht="30" customHeight="1">
      <c r="A546" s="23"/>
      <c r="B546" s="23"/>
      <c r="C546" s="2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6"/>
    </row>
    <row r="547" spans="1:17" s="35" customFormat="1" ht="30" customHeight="1">
      <c r="A547" s="23"/>
      <c r="B547" s="23"/>
      <c r="C547" s="2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6"/>
    </row>
    <row r="548" spans="1:17" s="35" customFormat="1" ht="30" customHeight="1">
      <c r="A548" s="23"/>
      <c r="B548" s="23"/>
      <c r="C548" s="2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6"/>
    </row>
    <row r="549" spans="1:17" s="35" customFormat="1" ht="30" customHeight="1">
      <c r="A549" s="23"/>
      <c r="B549" s="23"/>
      <c r="C549" s="2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6"/>
    </row>
    <row r="550" spans="1:17" s="35" customFormat="1" ht="30" customHeight="1">
      <c r="A550" s="23"/>
      <c r="B550" s="23"/>
      <c r="C550" s="2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6"/>
    </row>
    <row r="551" spans="1:17" s="35" customFormat="1" ht="30" customHeight="1">
      <c r="A551" s="23"/>
      <c r="B551" s="23"/>
      <c r="C551" s="2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6"/>
    </row>
    <row r="552" spans="1:17" s="35" customFormat="1" ht="30" customHeight="1">
      <c r="A552" s="23"/>
      <c r="B552" s="23"/>
      <c r="C552" s="2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6"/>
    </row>
    <row r="553" spans="1:17" s="35" customFormat="1" ht="30" customHeight="1">
      <c r="A553" s="23"/>
      <c r="B553" s="23"/>
      <c r="C553" s="2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6"/>
    </row>
    <row r="554" spans="1:17" s="35" customFormat="1" ht="30" customHeight="1">
      <c r="A554" s="23"/>
      <c r="B554" s="23"/>
      <c r="C554" s="2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6"/>
    </row>
    <row r="555" spans="1:17" s="35" customFormat="1" ht="30" customHeight="1">
      <c r="A555" s="23"/>
      <c r="B555" s="23"/>
      <c r="C555" s="2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6"/>
    </row>
    <row r="556" spans="1:17" s="35" customFormat="1" ht="30" customHeight="1">
      <c r="A556" s="23"/>
      <c r="B556" s="23"/>
      <c r="C556" s="2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6"/>
    </row>
    <row r="557" spans="1:17" s="35" customFormat="1" ht="30" customHeight="1">
      <c r="A557" s="23"/>
      <c r="B557" s="23"/>
      <c r="C557" s="2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6"/>
    </row>
    <row r="558" spans="1:17" s="35" customFormat="1" ht="30" customHeight="1">
      <c r="A558" s="23"/>
      <c r="B558" s="23"/>
      <c r="C558" s="2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6"/>
    </row>
    <row r="559" spans="1:17" s="35" customFormat="1" ht="30" customHeight="1">
      <c r="A559" s="23"/>
      <c r="B559" s="23"/>
      <c r="C559" s="2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6"/>
    </row>
    <row r="560" spans="1:17" s="35" customFormat="1" ht="30" customHeight="1">
      <c r="A560" s="23"/>
      <c r="B560" s="23"/>
      <c r="C560" s="2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6"/>
    </row>
    <row r="561" spans="1:17" s="35" customFormat="1" ht="30" customHeight="1">
      <c r="A561" s="23"/>
      <c r="B561" s="23"/>
      <c r="C561" s="2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6"/>
    </row>
    <row r="562" spans="1:17" s="35" customFormat="1" ht="30" customHeight="1">
      <c r="A562" s="23"/>
      <c r="B562" s="23"/>
      <c r="C562" s="2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6"/>
    </row>
    <row r="563" spans="1:17" s="35" customFormat="1" ht="30" customHeight="1">
      <c r="A563" s="23"/>
      <c r="B563" s="23"/>
      <c r="C563" s="2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6"/>
    </row>
    <row r="564" spans="1:17" s="35" customFormat="1" ht="30" customHeight="1">
      <c r="A564" s="23"/>
      <c r="B564" s="23"/>
      <c r="C564" s="2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6"/>
    </row>
    <row r="565" spans="1:17" s="35" customFormat="1" ht="30" customHeight="1">
      <c r="A565" s="23"/>
      <c r="B565" s="23"/>
      <c r="C565" s="2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6"/>
    </row>
    <row r="566" spans="1:17" s="35" customFormat="1" ht="30" customHeight="1">
      <c r="A566" s="23"/>
      <c r="B566" s="23"/>
      <c r="C566" s="2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6"/>
    </row>
    <row r="567" spans="1:17" s="35" customFormat="1" ht="30" customHeight="1">
      <c r="A567" s="23"/>
      <c r="B567" s="23"/>
      <c r="C567" s="2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6"/>
    </row>
    <row r="568" spans="1:17" s="35" customFormat="1" ht="30" customHeight="1">
      <c r="A568" s="23"/>
      <c r="B568" s="23"/>
      <c r="C568" s="2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6"/>
    </row>
    <row r="569" spans="1:17" s="35" customFormat="1" ht="30" customHeight="1">
      <c r="A569" s="23"/>
      <c r="B569" s="23"/>
      <c r="C569" s="2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6"/>
    </row>
    <row r="570" spans="1:17" s="35" customFormat="1" ht="30" customHeight="1">
      <c r="A570" s="23"/>
      <c r="B570" s="23"/>
      <c r="C570" s="2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6"/>
    </row>
    <row r="571" spans="1:17" s="35" customFormat="1" ht="30" customHeight="1">
      <c r="A571" s="23"/>
      <c r="B571" s="23"/>
      <c r="C571" s="2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6"/>
    </row>
    <row r="572" spans="1:17" s="35" customFormat="1" ht="30" customHeight="1">
      <c r="A572" s="23"/>
      <c r="B572" s="23"/>
      <c r="C572" s="2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6"/>
    </row>
    <row r="573" spans="1:17" s="35" customFormat="1" ht="30" customHeight="1">
      <c r="A573" s="23"/>
      <c r="B573" s="23"/>
      <c r="C573" s="2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6"/>
    </row>
    <row r="574" spans="1:17" s="35" customFormat="1" ht="30" customHeight="1">
      <c r="A574" s="23"/>
      <c r="B574" s="23"/>
      <c r="C574" s="2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6"/>
    </row>
    <row r="575" spans="1:17" s="35" customFormat="1" ht="30" customHeight="1">
      <c r="A575" s="23"/>
      <c r="B575" s="23"/>
      <c r="C575" s="2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6"/>
    </row>
    <row r="576" spans="1:17" s="35" customFormat="1" ht="30" customHeight="1">
      <c r="A576" s="23"/>
      <c r="B576" s="23"/>
      <c r="C576" s="2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6"/>
    </row>
    <row r="577" spans="1:17" s="35" customFormat="1" ht="30" customHeight="1">
      <c r="A577" s="23"/>
      <c r="B577" s="23"/>
      <c r="C577" s="2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6"/>
    </row>
    <row r="578" spans="1:17" s="35" customFormat="1" ht="30" customHeight="1">
      <c r="A578" s="23"/>
      <c r="B578" s="23"/>
      <c r="C578" s="2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6"/>
    </row>
    <row r="579" spans="1:17" s="35" customFormat="1" ht="30" customHeight="1">
      <c r="A579" s="23"/>
      <c r="B579" s="23"/>
      <c r="C579" s="2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6"/>
    </row>
    <row r="580" spans="1:17" s="35" customFormat="1" ht="30" customHeight="1">
      <c r="A580" s="23"/>
      <c r="B580" s="23"/>
      <c r="C580" s="2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6"/>
    </row>
    <row r="581" spans="1:17" s="35" customFormat="1" ht="30" customHeight="1">
      <c r="A581" s="23"/>
      <c r="B581" s="23"/>
      <c r="C581" s="2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6"/>
    </row>
    <row r="582" spans="1:17" s="35" customFormat="1" ht="30" customHeight="1">
      <c r="A582" s="23"/>
      <c r="B582" s="23"/>
      <c r="C582" s="2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6"/>
    </row>
    <row r="583" spans="1:17" s="35" customFormat="1" ht="30" customHeight="1">
      <c r="A583" s="23"/>
      <c r="B583" s="23"/>
      <c r="C583" s="2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6"/>
    </row>
    <row r="584" spans="1:17" s="35" customFormat="1" ht="30" customHeight="1">
      <c r="A584" s="23"/>
      <c r="B584" s="23"/>
      <c r="C584" s="2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6"/>
    </row>
    <row r="585" spans="1:17" s="35" customFormat="1" ht="30" customHeight="1">
      <c r="A585" s="23"/>
      <c r="B585" s="23"/>
      <c r="C585" s="2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6"/>
    </row>
    <row r="586" spans="1:17" s="35" customFormat="1" ht="30" customHeight="1">
      <c r="A586" s="23"/>
      <c r="B586" s="23"/>
      <c r="C586" s="2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6"/>
    </row>
    <row r="587" spans="1:17" s="35" customFormat="1" ht="30" customHeight="1">
      <c r="A587" s="23"/>
      <c r="B587" s="23"/>
      <c r="C587" s="2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6"/>
    </row>
    <row r="588" spans="1:17" s="35" customFormat="1" ht="30" customHeight="1">
      <c r="A588" s="23"/>
      <c r="B588" s="23"/>
      <c r="C588" s="2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6"/>
    </row>
    <row r="589" spans="1:17" s="35" customFormat="1" ht="30" customHeight="1">
      <c r="A589" s="23"/>
      <c r="B589" s="23"/>
      <c r="C589" s="2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6"/>
    </row>
    <row r="590" spans="1:17" s="35" customFormat="1" ht="30" customHeight="1">
      <c r="A590" s="23"/>
      <c r="B590" s="23"/>
      <c r="C590" s="2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6"/>
    </row>
    <row r="591" spans="1:17" s="35" customFormat="1" ht="30" customHeight="1">
      <c r="A591" s="23"/>
      <c r="B591" s="23"/>
      <c r="C591" s="2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6"/>
    </row>
    <row r="592" spans="1:17" s="35" customFormat="1" ht="30" customHeight="1">
      <c r="A592" s="23"/>
      <c r="B592" s="23"/>
      <c r="C592" s="2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6"/>
    </row>
    <row r="593" spans="1:17" s="35" customFormat="1" ht="30" customHeight="1">
      <c r="A593" s="23"/>
      <c r="B593" s="23"/>
      <c r="C593" s="2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6"/>
    </row>
    <row r="594" spans="1:17" s="35" customFormat="1" ht="30" customHeight="1">
      <c r="A594" s="23"/>
      <c r="B594" s="23"/>
      <c r="C594" s="2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6"/>
    </row>
    <row r="595" spans="1:17" s="35" customFormat="1" ht="30" customHeight="1">
      <c r="A595" s="23"/>
      <c r="B595" s="23"/>
      <c r="C595" s="2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6"/>
    </row>
    <row r="596" spans="1:17" s="35" customFormat="1" ht="30" customHeight="1">
      <c r="A596" s="23"/>
      <c r="B596" s="23"/>
      <c r="C596" s="2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6"/>
    </row>
    <row r="597" spans="1:17" s="35" customFormat="1" ht="30" customHeight="1">
      <c r="A597" s="23"/>
      <c r="B597" s="23"/>
      <c r="C597" s="2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6"/>
    </row>
    <row r="598" spans="1:17" s="35" customFormat="1" ht="30" customHeight="1">
      <c r="A598" s="23"/>
      <c r="B598" s="23"/>
      <c r="C598" s="2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6"/>
    </row>
    <row r="599" spans="1:17" s="35" customFormat="1" ht="30" customHeight="1">
      <c r="A599" s="23"/>
      <c r="B599" s="23"/>
      <c r="C599" s="2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6"/>
    </row>
    <row r="600" spans="1:17" s="35" customFormat="1" ht="30" customHeight="1">
      <c r="A600" s="23"/>
      <c r="B600" s="23"/>
      <c r="C600" s="2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6"/>
    </row>
    <row r="601" spans="1:17" s="35" customFormat="1" ht="30" customHeight="1">
      <c r="A601" s="23"/>
      <c r="B601" s="23"/>
      <c r="C601" s="2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6"/>
    </row>
    <row r="602" spans="1:17" s="35" customFormat="1" ht="30" customHeight="1">
      <c r="A602" s="23"/>
      <c r="B602" s="23"/>
      <c r="C602" s="2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6"/>
    </row>
    <row r="603" spans="1:17" s="35" customFormat="1" ht="30" customHeight="1">
      <c r="A603" s="23"/>
      <c r="B603" s="23"/>
      <c r="C603" s="2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6"/>
    </row>
    <row r="604" spans="1:17" s="35" customFormat="1" ht="30" customHeight="1">
      <c r="A604" s="23"/>
      <c r="B604" s="23"/>
      <c r="C604" s="2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6"/>
    </row>
    <row r="605" spans="1:17" s="35" customFormat="1" ht="30" customHeight="1">
      <c r="A605" s="23"/>
      <c r="B605" s="23"/>
      <c r="C605" s="2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6"/>
    </row>
    <row r="606" spans="1:17" s="35" customFormat="1" ht="30" customHeight="1">
      <c r="A606" s="23"/>
      <c r="B606" s="23"/>
      <c r="C606" s="2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6"/>
    </row>
    <row r="607" spans="1:17" s="35" customFormat="1" ht="30" customHeight="1">
      <c r="A607" s="23"/>
      <c r="B607" s="23"/>
      <c r="C607" s="2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6"/>
    </row>
    <row r="608" spans="1:17" s="35" customFormat="1" ht="30" customHeight="1">
      <c r="A608" s="23"/>
      <c r="B608" s="23"/>
      <c r="C608" s="2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6"/>
    </row>
    <row r="609" spans="1:17" s="35" customFormat="1" ht="30" customHeight="1">
      <c r="A609" s="23"/>
      <c r="B609" s="23"/>
      <c r="C609" s="2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6"/>
    </row>
    <row r="610" spans="1:17" s="35" customFormat="1" ht="30" customHeight="1">
      <c r="A610" s="23"/>
      <c r="B610" s="23"/>
      <c r="C610" s="2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6"/>
    </row>
    <row r="611" spans="1:17" s="35" customFormat="1" ht="30" customHeight="1">
      <c r="A611" s="23"/>
      <c r="B611" s="23"/>
      <c r="C611" s="2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6"/>
    </row>
    <row r="612" spans="1:17" s="35" customFormat="1" ht="30" customHeight="1">
      <c r="A612" s="23"/>
      <c r="B612" s="23"/>
      <c r="C612" s="2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6"/>
    </row>
    <row r="613" spans="1:17" s="35" customFormat="1" ht="30" customHeight="1">
      <c r="A613" s="23"/>
      <c r="B613" s="23"/>
      <c r="C613" s="2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6"/>
    </row>
    <row r="614" spans="1:17" s="35" customFormat="1" ht="30" customHeight="1">
      <c r="A614" s="23"/>
      <c r="B614" s="23"/>
      <c r="C614" s="2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6"/>
    </row>
    <row r="615" spans="1:17" s="35" customFormat="1" ht="30" customHeight="1">
      <c r="A615" s="23"/>
      <c r="B615" s="23"/>
      <c r="C615" s="2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6"/>
    </row>
    <row r="616" spans="1:17" s="35" customFormat="1" ht="30" customHeight="1">
      <c r="A616" s="23"/>
      <c r="B616" s="23"/>
      <c r="C616" s="2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6"/>
    </row>
    <row r="617" spans="1:17" s="35" customFormat="1" ht="30" customHeight="1">
      <c r="A617" s="23"/>
      <c r="B617" s="23"/>
      <c r="C617" s="2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6"/>
    </row>
    <row r="618" spans="1:17" s="35" customFormat="1" ht="30" customHeight="1">
      <c r="A618" s="23"/>
      <c r="B618" s="23"/>
      <c r="C618" s="2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6"/>
    </row>
    <row r="619" spans="1:17" s="35" customFormat="1" ht="30" customHeight="1">
      <c r="A619" s="23"/>
      <c r="B619" s="23"/>
      <c r="C619" s="2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6"/>
    </row>
    <row r="620" spans="1:17" s="35" customFormat="1" ht="30" customHeight="1">
      <c r="A620" s="23"/>
      <c r="B620" s="23"/>
      <c r="C620" s="2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6"/>
    </row>
    <row r="621" spans="1:17" s="35" customFormat="1" ht="30" customHeight="1">
      <c r="A621" s="23"/>
      <c r="B621" s="23"/>
      <c r="C621" s="2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6"/>
    </row>
    <row r="622" spans="1:17" s="35" customFormat="1" ht="30" customHeight="1">
      <c r="A622" s="23"/>
      <c r="B622" s="23"/>
      <c r="C622" s="2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6"/>
    </row>
    <row r="623" spans="1:17" s="35" customFormat="1" ht="30" customHeight="1">
      <c r="A623" s="23"/>
      <c r="B623" s="23"/>
      <c r="C623" s="2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6"/>
    </row>
    <row r="624" spans="1:17" s="35" customFormat="1" ht="30" customHeight="1">
      <c r="A624" s="23"/>
      <c r="B624" s="23"/>
      <c r="C624" s="2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6"/>
    </row>
    <row r="625" spans="1:17" s="35" customFormat="1" ht="30" customHeight="1">
      <c r="A625" s="23"/>
      <c r="B625" s="23"/>
      <c r="C625" s="2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6"/>
    </row>
    <row r="626" spans="1:17" s="35" customFormat="1" ht="30" customHeight="1">
      <c r="A626" s="23"/>
      <c r="B626" s="23"/>
      <c r="C626" s="2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6"/>
    </row>
    <row r="627" spans="1:17" s="35" customFormat="1" ht="30" customHeight="1">
      <c r="A627" s="23"/>
      <c r="B627" s="23"/>
      <c r="C627" s="2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6"/>
    </row>
    <row r="628" spans="1:17" s="35" customFormat="1" ht="30" customHeight="1">
      <c r="A628" s="23"/>
      <c r="B628" s="23"/>
      <c r="C628" s="2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6"/>
    </row>
    <row r="629" spans="1:17" s="35" customFormat="1" ht="30" customHeight="1">
      <c r="A629" s="23"/>
      <c r="B629" s="23"/>
      <c r="C629" s="2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6"/>
    </row>
    <row r="630" spans="1:17" s="35" customFormat="1" ht="30" customHeight="1">
      <c r="A630" s="23"/>
      <c r="B630" s="23"/>
      <c r="C630" s="2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6"/>
    </row>
    <row r="631" spans="1:17" s="35" customFormat="1" ht="30" customHeight="1">
      <c r="A631" s="23"/>
      <c r="B631" s="23"/>
      <c r="C631" s="2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6"/>
    </row>
    <row r="632" spans="1:17" s="35" customFormat="1" ht="30" customHeight="1">
      <c r="A632" s="23"/>
      <c r="B632" s="23"/>
      <c r="C632" s="2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6"/>
    </row>
    <row r="633" spans="1:17" s="35" customFormat="1" ht="30" customHeight="1">
      <c r="A633" s="23"/>
      <c r="B633" s="23"/>
      <c r="C633" s="2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6"/>
    </row>
    <row r="634" spans="1:17" s="35" customFormat="1" ht="30" customHeight="1">
      <c r="A634" s="23"/>
      <c r="B634" s="23"/>
      <c r="C634" s="2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6"/>
    </row>
    <row r="635" spans="1:17" s="35" customFormat="1" ht="30" customHeight="1">
      <c r="A635" s="23"/>
      <c r="B635" s="23"/>
      <c r="C635" s="2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6"/>
    </row>
    <row r="636" spans="1:17" s="35" customFormat="1" ht="30" customHeight="1">
      <c r="A636" s="23"/>
      <c r="B636" s="23"/>
      <c r="C636" s="2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6"/>
    </row>
    <row r="637" spans="1:17" s="35" customFormat="1" ht="30" customHeight="1">
      <c r="A637" s="23"/>
      <c r="B637" s="23"/>
      <c r="C637" s="2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6"/>
    </row>
    <row r="638" spans="1:17" s="35" customFormat="1" ht="30" customHeight="1">
      <c r="A638" s="23"/>
      <c r="B638" s="23"/>
      <c r="C638" s="2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6"/>
    </row>
    <row r="639" spans="1:17" s="35" customFormat="1" ht="30" customHeight="1">
      <c r="A639" s="23"/>
      <c r="B639" s="23"/>
      <c r="C639" s="2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6"/>
    </row>
    <row r="640" spans="1:17" s="35" customFormat="1" ht="30" customHeight="1">
      <c r="A640" s="23"/>
      <c r="B640" s="23"/>
      <c r="C640" s="2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6"/>
    </row>
    <row r="641" spans="1:17" s="35" customFormat="1" ht="30" customHeight="1">
      <c r="A641" s="23"/>
      <c r="B641" s="23"/>
      <c r="C641" s="2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6"/>
    </row>
    <row r="642" spans="1:17" s="35" customFormat="1" ht="30" customHeight="1">
      <c r="A642" s="23"/>
      <c r="B642" s="23"/>
      <c r="C642" s="2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6"/>
    </row>
    <row r="643" spans="1:17" s="35" customFormat="1" ht="30" customHeight="1">
      <c r="A643" s="23"/>
      <c r="B643" s="23"/>
      <c r="C643" s="2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6"/>
    </row>
    <row r="644" spans="1:17" s="35" customFormat="1" ht="30" customHeight="1">
      <c r="A644" s="23"/>
      <c r="B644" s="23"/>
      <c r="C644" s="2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6"/>
    </row>
    <row r="645" spans="1:17" s="35" customFormat="1" ht="30" customHeight="1">
      <c r="A645" s="23"/>
      <c r="B645" s="23"/>
      <c r="C645" s="2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6"/>
    </row>
    <row r="646" spans="1:17" s="35" customFormat="1" ht="30" customHeight="1">
      <c r="A646" s="23"/>
      <c r="B646" s="23"/>
      <c r="C646" s="2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6"/>
    </row>
    <row r="647" spans="1:17" s="35" customFormat="1" ht="30" customHeight="1">
      <c r="A647" s="23"/>
      <c r="B647" s="23"/>
      <c r="C647" s="2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6"/>
    </row>
    <row r="648" spans="1:17" s="35" customFormat="1" ht="30" customHeight="1">
      <c r="A648" s="23"/>
      <c r="B648" s="23"/>
      <c r="C648" s="2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6"/>
    </row>
    <row r="649" spans="1:17" s="35" customFormat="1" ht="30" customHeight="1">
      <c r="A649" s="23"/>
      <c r="B649" s="23"/>
      <c r="C649" s="2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6"/>
    </row>
    <row r="650" spans="1:17" s="35" customFormat="1" ht="30" customHeight="1">
      <c r="A650" s="23"/>
      <c r="B650" s="23"/>
      <c r="C650" s="2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6"/>
    </row>
    <row r="651" spans="1:17" s="35" customFormat="1" ht="30" customHeight="1">
      <c r="A651" s="23"/>
      <c r="B651" s="23"/>
      <c r="C651" s="2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6"/>
    </row>
    <row r="652" spans="1:17" s="35" customFormat="1" ht="30" customHeight="1">
      <c r="A652" s="23"/>
      <c r="B652" s="23"/>
      <c r="C652" s="2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6"/>
    </row>
    <row r="653" spans="1:17" s="35" customFormat="1" ht="30" customHeight="1">
      <c r="A653" s="23"/>
      <c r="B653" s="23"/>
      <c r="C653" s="2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6"/>
    </row>
    <row r="654" spans="1:17" s="35" customFormat="1" ht="30" customHeight="1">
      <c r="A654" s="23"/>
      <c r="B654" s="23"/>
      <c r="C654" s="2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6"/>
    </row>
    <row r="655" spans="1:17" s="35" customFormat="1" ht="30" customHeight="1">
      <c r="A655" s="23"/>
      <c r="B655" s="23"/>
      <c r="C655" s="2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6"/>
    </row>
    <row r="656" spans="1:17" s="35" customFormat="1" ht="30" customHeight="1">
      <c r="A656" s="23"/>
      <c r="B656" s="23"/>
      <c r="C656" s="2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6"/>
    </row>
    <row r="657" spans="1:17" s="35" customFormat="1" ht="30" customHeight="1">
      <c r="A657" s="23"/>
      <c r="B657" s="23"/>
      <c r="C657" s="2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6"/>
    </row>
    <row r="658" spans="1:17" s="35" customFormat="1" ht="30" customHeight="1">
      <c r="A658" s="23"/>
      <c r="B658" s="23"/>
      <c r="C658" s="2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6"/>
    </row>
    <row r="659" spans="1:17" s="35" customFormat="1" ht="30" customHeight="1">
      <c r="A659" s="23"/>
      <c r="B659" s="23"/>
      <c r="C659" s="2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6"/>
    </row>
    <row r="660" spans="1:17" s="35" customFormat="1" ht="30" customHeight="1">
      <c r="A660" s="23"/>
      <c r="B660" s="23"/>
      <c r="C660" s="2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6"/>
    </row>
    <row r="661" spans="1:17" s="35" customFormat="1" ht="30" customHeight="1">
      <c r="A661" s="23"/>
      <c r="B661" s="23"/>
      <c r="C661" s="2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6"/>
    </row>
    <row r="662" spans="1:17" s="35" customFormat="1" ht="30" customHeight="1">
      <c r="A662" s="23"/>
      <c r="B662" s="23"/>
      <c r="C662" s="2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6"/>
    </row>
    <row r="663" spans="1:17" s="35" customFormat="1" ht="30" customHeight="1">
      <c r="A663" s="23"/>
      <c r="B663" s="23"/>
      <c r="C663" s="2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6"/>
    </row>
    <row r="664" spans="1:17" s="35" customFormat="1" ht="30" customHeight="1">
      <c r="A664" s="23"/>
      <c r="B664" s="23"/>
      <c r="C664" s="2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6"/>
    </row>
    <row r="665" spans="1:17" s="35" customFormat="1" ht="30" customHeight="1">
      <c r="A665" s="23"/>
      <c r="B665" s="23"/>
      <c r="C665" s="2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6"/>
    </row>
    <row r="666" spans="1:17" s="35" customFormat="1" ht="30" customHeight="1">
      <c r="A666" s="23"/>
      <c r="B666" s="23"/>
      <c r="C666" s="2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6"/>
    </row>
    <row r="667" spans="1:17" s="35" customFormat="1" ht="30" customHeight="1">
      <c r="A667" s="23"/>
      <c r="B667" s="23"/>
      <c r="C667" s="2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6"/>
    </row>
    <row r="668" spans="1:17" s="35" customFormat="1" ht="30" customHeight="1">
      <c r="A668" s="23"/>
      <c r="B668" s="23"/>
      <c r="C668" s="2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6"/>
    </row>
    <row r="669" spans="1:17" s="35" customFormat="1" ht="30" customHeight="1">
      <c r="A669" s="23"/>
      <c r="B669" s="23"/>
      <c r="C669" s="2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6"/>
    </row>
    <row r="670" spans="1:17" s="35" customFormat="1" ht="30" customHeight="1">
      <c r="A670" s="23"/>
      <c r="B670" s="23"/>
      <c r="C670" s="2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6"/>
    </row>
    <row r="671" spans="1:17" s="35" customFormat="1" ht="30" customHeight="1">
      <c r="A671" s="23"/>
      <c r="B671" s="23"/>
      <c r="C671" s="2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6"/>
    </row>
    <row r="672" spans="1:17" s="35" customFormat="1" ht="30" customHeight="1">
      <c r="A672" s="23"/>
      <c r="B672" s="23"/>
      <c r="C672" s="2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6"/>
    </row>
    <row r="673" spans="1:17" s="35" customFormat="1" ht="30" customHeight="1">
      <c r="A673" s="23"/>
      <c r="B673" s="23"/>
      <c r="C673" s="2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6"/>
    </row>
    <row r="674" spans="1:17" s="35" customFormat="1" ht="30" customHeight="1">
      <c r="A674" s="23"/>
      <c r="B674" s="23"/>
      <c r="C674" s="2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6"/>
    </row>
    <row r="675" spans="1:17" s="35" customFormat="1" ht="30" customHeight="1">
      <c r="A675" s="23"/>
      <c r="B675" s="23"/>
      <c r="C675" s="2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6"/>
    </row>
    <row r="676" spans="1:17" s="35" customFormat="1" ht="30" customHeight="1">
      <c r="A676" s="23"/>
      <c r="B676" s="23"/>
      <c r="C676" s="2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6"/>
    </row>
    <row r="677" spans="1:17" s="35" customFormat="1" ht="30" customHeight="1">
      <c r="A677" s="23"/>
      <c r="B677" s="23"/>
      <c r="C677" s="2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6"/>
    </row>
    <row r="678" spans="1:17" s="35" customFormat="1" ht="30" customHeight="1">
      <c r="A678" s="23"/>
      <c r="B678" s="23"/>
      <c r="C678" s="2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6"/>
    </row>
    <row r="679" spans="1:17" s="35" customFormat="1" ht="30" customHeight="1">
      <c r="A679" s="23"/>
      <c r="B679" s="23"/>
      <c r="C679" s="2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6"/>
    </row>
    <row r="680" spans="1:17" s="35" customFormat="1" ht="30" customHeight="1">
      <c r="A680" s="23"/>
      <c r="B680" s="23"/>
      <c r="C680" s="2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6"/>
    </row>
    <row r="681" spans="1:17" s="35" customFormat="1" ht="30" customHeight="1">
      <c r="A681" s="23"/>
      <c r="B681" s="23"/>
      <c r="C681" s="2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6"/>
    </row>
    <row r="682" spans="1:17" s="35" customFormat="1" ht="30" customHeight="1">
      <c r="A682" s="23"/>
      <c r="B682" s="23"/>
      <c r="C682" s="2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6"/>
    </row>
    <row r="683" spans="1:17" s="35" customFormat="1" ht="30" customHeight="1">
      <c r="A683" s="23"/>
      <c r="B683" s="23"/>
      <c r="C683" s="2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6"/>
    </row>
    <row r="684" spans="1:17" s="35" customFormat="1" ht="30" customHeight="1">
      <c r="A684" s="23"/>
      <c r="B684" s="23"/>
      <c r="C684" s="2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6"/>
    </row>
    <row r="685" spans="1:17" s="35" customFormat="1" ht="30" customHeight="1">
      <c r="A685" s="23"/>
      <c r="B685" s="23"/>
      <c r="C685" s="2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6"/>
    </row>
    <row r="686" spans="1:17" s="35" customFormat="1" ht="30" customHeight="1">
      <c r="A686" s="23"/>
      <c r="B686" s="23"/>
      <c r="C686" s="2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6"/>
    </row>
    <row r="687" spans="1:17" s="35" customFormat="1" ht="30" customHeight="1">
      <c r="A687" s="23"/>
      <c r="B687" s="23"/>
      <c r="C687" s="2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6"/>
    </row>
    <row r="688" spans="1:17" s="35" customFormat="1" ht="30" customHeight="1">
      <c r="A688" s="23"/>
      <c r="B688" s="23"/>
      <c r="C688" s="2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6"/>
    </row>
    <row r="689" spans="1:17" s="35" customFormat="1" ht="30" customHeight="1">
      <c r="A689" s="23"/>
      <c r="B689" s="23"/>
      <c r="C689" s="2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6"/>
    </row>
    <row r="690" spans="1:17" s="35" customFormat="1" ht="30" customHeight="1">
      <c r="A690" s="23"/>
      <c r="B690" s="23"/>
      <c r="C690" s="2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6"/>
    </row>
    <row r="691" spans="1:17" s="35" customFormat="1" ht="30" customHeight="1">
      <c r="A691" s="23"/>
      <c r="B691" s="23"/>
      <c r="C691" s="2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6"/>
    </row>
    <row r="692" spans="1:17" s="35" customFormat="1" ht="30" customHeight="1">
      <c r="A692" s="23"/>
      <c r="B692" s="23"/>
      <c r="C692" s="2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6"/>
    </row>
    <row r="693" spans="1:17" s="35" customFormat="1" ht="30" customHeight="1">
      <c r="A693" s="23"/>
      <c r="B693" s="23"/>
      <c r="C693" s="2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6"/>
    </row>
    <row r="694" spans="1:17" s="35" customFormat="1" ht="30" customHeight="1">
      <c r="A694" s="23"/>
      <c r="B694" s="23"/>
      <c r="C694" s="2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6"/>
    </row>
    <row r="695" spans="1:17" s="35" customFormat="1" ht="30" customHeight="1">
      <c r="A695" s="23"/>
      <c r="B695" s="23"/>
      <c r="C695" s="2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6"/>
    </row>
    <row r="696" spans="1:17" s="35" customFormat="1" ht="30" customHeight="1">
      <c r="A696" s="23"/>
      <c r="B696" s="23"/>
      <c r="C696" s="2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6"/>
    </row>
    <row r="697" spans="1:17" s="35" customFormat="1" ht="30" customHeight="1">
      <c r="A697" s="23"/>
      <c r="B697" s="23"/>
      <c r="C697" s="2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6"/>
    </row>
    <row r="698" spans="1:17" s="35" customFormat="1" ht="30" customHeight="1">
      <c r="A698" s="23"/>
      <c r="B698" s="23"/>
      <c r="C698" s="2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6"/>
    </row>
    <row r="699" spans="1:17" s="35" customFormat="1" ht="30" customHeight="1">
      <c r="A699" s="23"/>
      <c r="B699" s="23"/>
      <c r="C699" s="2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6"/>
    </row>
    <row r="700" spans="1:17" s="35" customFormat="1" ht="30" customHeight="1">
      <c r="A700" s="23"/>
      <c r="B700" s="23"/>
      <c r="C700" s="2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6"/>
    </row>
    <row r="701" spans="1:17" s="35" customFormat="1" ht="30" customHeight="1">
      <c r="A701" s="23"/>
      <c r="B701" s="23"/>
      <c r="C701" s="2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6"/>
    </row>
    <row r="702" spans="1:17" s="35" customFormat="1" ht="30" customHeight="1">
      <c r="A702" s="23"/>
      <c r="B702" s="23"/>
      <c r="C702" s="2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6"/>
    </row>
    <row r="703" spans="1:17" s="35" customFormat="1" ht="30" customHeight="1">
      <c r="A703" s="23"/>
      <c r="B703" s="23"/>
      <c r="C703" s="2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6"/>
    </row>
    <row r="704" spans="1:17" s="35" customFormat="1" ht="30" customHeight="1">
      <c r="A704" s="23"/>
      <c r="B704" s="23"/>
      <c r="C704" s="2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6"/>
    </row>
    <row r="705" spans="1:17" s="35" customFormat="1" ht="30" customHeight="1">
      <c r="A705" s="23"/>
      <c r="B705" s="23"/>
      <c r="C705" s="2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6"/>
    </row>
    <row r="706" spans="1:17" s="35" customFormat="1" ht="30" customHeight="1">
      <c r="A706" s="23"/>
      <c r="B706" s="23"/>
      <c r="C706" s="2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6"/>
    </row>
    <row r="707" spans="1:17" s="35" customFormat="1" ht="30" customHeight="1">
      <c r="A707" s="23"/>
      <c r="B707" s="23"/>
      <c r="C707" s="2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6"/>
    </row>
    <row r="708" spans="1:17" s="35" customFormat="1" ht="30" customHeight="1">
      <c r="A708" s="23"/>
      <c r="B708" s="23"/>
      <c r="C708" s="2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6"/>
    </row>
    <row r="709" spans="1:17" s="35" customFormat="1" ht="30" customHeight="1">
      <c r="A709" s="23"/>
      <c r="B709" s="23"/>
      <c r="C709" s="2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6"/>
    </row>
    <row r="710" spans="1:17" s="35" customFormat="1" ht="30" customHeight="1">
      <c r="A710" s="23"/>
      <c r="B710" s="23"/>
      <c r="C710" s="2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6"/>
    </row>
    <row r="711" spans="1:17" s="35" customFormat="1" ht="30" customHeight="1">
      <c r="A711" s="23"/>
      <c r="B711" s="23"/>
      <c r="C711" s="2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6"/>
    </row>
    <row r="712" spans="1:17" s="35" customFormat="1" ht="30" customHeight="1">
      <c r="A712" s="23"/>
      <c r="B712" s="23"/>
      <c r="C712" s="2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6"/>
    </row>
    <row r="713" spans="1:17" s="35" customFormat="1" ht="30" customHeight="1">
      <c r="A713" s="23"/>
      <c r="B713" s="23"/>
      <c r="C713" s="2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6"/>
    </row>
    <row r="714" spans="1:17" s="35" customFormat="1" ht="30" customHeight="1">
      <c r="A714" s="23"/>
      <c r="B714" s="23"/>
      <c r="C714" s="2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6"/>
    </row>
    <row r="715" spans="1:17" s="35" customFormat="1" ht="30" customHeight="1">
      <c r="A715" s="23"/>
      <c r="B715" s="23"/>
      <c r="C715" s="2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6"/>
    </row>
    <row r="716" spans="1:17" s="35" customFormat="1" ht="30" customHeight="1">
      <c r="A716" s="23"/>
      <c r="B716" s="23"/>
      <c r="C716" s="2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6"/>
    </row>
    <row r="717" spans="1:17" s="35" customFormat="1" ht="30" customHeight="1">
      <c r="A717" s="23"/>
      <c r="B717" s="23"/>
      <c r="C717" s="2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6"/>
    </row>
    <row r="718" spans="1:17" s="35" customFormat="1" ht="30" customHeight="1">
      <c r="A718" s="23"/>
      <c r="B718" s="23"/>
      <c r="C718" s="2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6"/>
    </row>
    <row r="719" spans="1:17" s="35" customFormat="1" ht="30" customHeight="1">
      <c r="A719" s="23"/>
      <c r="B719" s="23"/>
      <c r="C719" s="2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6"/>
    </row>
    <row r="720" spans="1:17" s="35" customFormat="1" ht="30" customHeight="1">
      <c r="A720" s="23"/>
      <c r="B720" s="23"/>
      <c r="C720" s="2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6"/>
    </row>
    <row r="721" spans="1:17" s="35" customFormat="1" ht="30" customHeight="1">
      <c r="A721" s="23"/>
      <c r="B721" s="23"/>
      <c r="C721" s="2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6"/>
    </row>
    <row r="722" spans="1:17" s="35" customFormat="1" ht="30" customHeight="1">
      <c r="A722" s="23"/>
      <c r="B722" s="23"/>
      <c r="C722" s="2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6"/>
    </row>
    <row r="723" spans="1:17" s="35" customFormat="1" ht="30" customHeight="1">
      <c r="A723" s="23"/>
      <c r="B723" s="23"/>
      <c r="C723" s="2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6"/>
    </row>
    <row r="724" spans="1:17" s="35" customFormat="1" ht="30" customHeight="1">
      <c r="A724" s="23"/>
      <c r="B724" s="23"/>
      <c r="C724" s="2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6"/>
    </row>
    <row r="725" spans="1:17" s="35" customFormat="1" ht="30" customHeight="1">
      <c r="A725" s="23"/>
      <c r="B725" s="23"/>
      <c r="C725" s="2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6"/>
    </row>
    <row r="726" spans="1:17" s="35" customFormat="1" ht="30" customHeight="1">
      <c r="A726" s="23"/>
      <c r="B726" s="23"/>
      <c r="C726" s="2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6"/>
    </row>
    <row r="727" spans="1:17" s="35" customFormat="1" ht="30" customHeight="1">
      <c r="A727" s="23"/>
      <c r="B727" s="23"/>
      <c r="C727" s="2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6"/>
    </row>
    <row r="728" spans="1:17" s="35" customFormat="1" ht="30" customHeight="1">
      <c r="A728" s="23"/>
      <c r="B728" s="23"/>
      <c r="C728" s="2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6"/>
    </row>
    <row r="729" spans="1:17" s="35" customFormat="1" ht="30" customHeight="1">
      <c r="A729" s="23"/>
      <c r="B729" s="23"/>
      <c r="C729" s="2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6"/>
    </row>
    <row r="730" spans="1:17" s="35" customFormat="1" ht="30" customHeight="1">
      <c r="A730" s="23"/>
      <c r="B730" s="23"/>
      <c r="C730" s="2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6"/>
    </row>
    <row r="731" spans="1:17" s="35" customFormat="1" ht="30" customHeight="1">
      <c r="A731" s="23"/>
      <c r="B731" s="23"/>
      <c r="C731" s="2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6"/>
    </row>
    <row r="732" spans="1:17" s="35" customFormat="1" ht="30" customHeight="1">
      <c r="A732" s="23"/>
      <c r="B732" s="23"/>
      <c r="C732" s="2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6"/>
    </row>
    <row r="733" spans="1:17" s="35" customFormat="1" ht="30" customHeight="1">
      <c r="A733" s="23"/>
      <c r="B733" s="23"/>
      <c r="C733" s="2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6"/>
    </row>
    <row r="734" spans="1:17" s="35" customFormat="1" ht="30" customHeight="1">
      <c r="A734" s="23"/>
      <c r="B734" s="23"/>
      <c r="C734" s="2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6"/>
    </row>
    <row r="735" spans="1:17" s="35" customFormat="1" ht="30" customHeight="1">
      <c r="A735" s="23"/>
      <c r="B735" s="23"/>
      <c r="C735" s="2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6"/>
    </row>
    <row r="736" spans="1:17" s="35" customFormat="1" ht="30" customHeight="1">
      <c r="A736" s="23"/>
      <c r="B736" s="23"/>
      <c r="C736" s="2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6"/>
    </row>
    <row r="737" spans="1:17" s="35" customFormat="1" ht="30" customHeight="1">
      <c r="A737" s="23"/>
      <c r="B737" s="23"/>
      <c r="C737" s="2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6"/>
    </row>
    <row r="738" spans="1:17" s="35" customFormat="1" ht="30" customHeight="1">
      <c r="A738" s="23"/>
      <c r="B738" s="23"/>
      <c r="C738" s="2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6"/>
    </row>
    <row r="739" spans="1:17" s="35" customFormat="1" ht="30" customHeight="1">
      <c r="A739" s="23"/>
      <c r="B739" s="23"/>
      <c r="C739" s="2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6"/>
    </row>
    <row r="740" spans="1:17" s="35" customFormat="1" ht="30" customHeight="1">
      <c r="A740" s="23"/>
      <c r="B740" s="23"/>
      <c r="C740" s="2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6"/>
    </row>
    <row r="741" spans="1:17" s="35" customFormat="1" ht="30" customHeight="1">
      <c r="A741" s="23"/>
      <c r="B741" s="23"/>
      <c r="C741" s="2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6"/>
    </row>
    <row r="742" spans="1:17" s="35" customFormat="1" ht="30" customHeight="1">
      <c r="A742" s="23"/>
      <c r="B742" s="23"/>
      <c r="C742" s="2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6"/>
    </row>
    <row r="743" spans="1:17" s="35" customFormat="1" ht="30" customHeight="1">
      <c r="A743" s="23"/>
      <c r="B743" s="23"/>
      <c r="C743" s="2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6"/>
    </row>
    <row r="744" spans="1:17" s="35" customFormat="1" ht="30" customHeight="1">
      <c r="A744" s="23"/>
      <c r="B744" s="23"/>
      <c r="C744" s="2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6"/>
    </row>
    <row r="745" spans="1:17" s="35" customFormat="1" ht="30" customHeight="1">
      <c r="A745" s="23"/>
      <c r="B745" s="23"/>
      <c r="C745" s="2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6"/>
    </row>
    <row r="746" spans="1:17" s="35" customFormat="1" ht="30" customHeight="1">
      <c r="A746" s="23"/>
      <c r="B746" s="23"/>
      <c r="C746" s="2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6"/>
    </row>
    <row r="747" spans="1:17" s="35" customFormat="1" ht="30" customHeight="1">
      <c r="A747" s="23"/>
      <c r="B747" s="23"/>
      <c r="C747" s="2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6"/>
    </row>
    <row r="748" spans="1:17" s="35" customFormat="1" ht="30" customHeight="1">
      <c r="A748" s="23"/>
      <c r="B748" s="23"/>
      <c r="C748" s="2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6"/>
    </row>
    <row r="749" spans="1:17" s="35" customFormat="1" ht="30" customHeight="1">
      <c r="A749" s="23"/>
      <c r="B749" s="23"/>
      <c r="C749" s="2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6"/>
    </row>
    <row r="750" spans="1:17" s="35" customFormat="1" ht="30" customHeight="1">
      <c r="A750" s="23"/>
      <c r="B750" s="23"/>
      <c r="C750" s="2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6"/>
    </row>
    <row r="751" spans="1:17" s="35" customFormat="1" ht="30" customHeight="1">
      <c r="A751" s="23"/>
      <c r="B751" s="23"/>
      <c r="C751" s="2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6"/>
    </row>
    <row r="752" spans="1:17" s="35" customFormat="1" ht="30" customHeight="1">
      <c r="A752" s="23"/>
      <c r="B752" s="23"/>
      <c r="C752" s="2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6"/>
    </row>
    <row r="753" spans="1:17" s="35" customFormat="1" ht="30" customHeight="1">
      <c r="A753" s="23"/>
      <c r="B753" s="23"/>
      <c r="C753" s="2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6"/>
    </row>
    <row r="754" spans="1:17" s="35" customFormat="1" ht="30" customHeight="1">
      <c r="A754" s="23"/>
      <c r="B754" s="23"/>
      <c r="C754" s="2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6"/>
    </row>
    <row r="755" spans="1:17" s="35" customFormat="1" ht="30" customHeight="1">
      <c r="A755" s="23"/>
      <c r="B755" s="23"/>
      <c r="C755" s="2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6"/>
    </row>
    <row r="756" spans="1:17" s="35" customFormat="1" ht="30" customHeight="1">
      <c r="A756" s="23"/>
      <c r="B756" s="23"/>
      <c r="C756" s="2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6"/>
    </row>
    <row r="757" spans="1:17" s="35" customFormat="1" ht="30" customHeight="1">
      <c r="A757" s="23"/>
      <c r="B757" s="23"/>
      <c r="C757" s="2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6"/>
    </row>
    <row r="758" spans="1:17" s="35" customFormat="1" ht="30" customHeight="1">
      <c r="A758" s="23"/>
      <c r="B758" s="23"/>
      <c r="C758" s="2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6"/>
    </row>
    <row r="759" spans="1:17" s="35" customFormat="1" ht="30" customHeight="1">
      <c r="A759" s="23"/>
      <c r="B759" s="23"/>
      <c r="C759" s="2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6"/>
    </row>
    <row r="760" spans="1:17" s="35" customFormat="1" ht="30" customHeight="1">
      <c r="A760" s="23"/>
      <c r="B760" s="23"/>
      <c r="C760" s="2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6"/>
    </row>
    <row r="761" spans="1:17" s="35" customFormat="1" ht="30" customHeight="1">
      <c r="A761" s="23"/>
      <c r="B761" s="23"/>
      <c r="C761" s="2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6"/>
    </row>
    <row r="762" spans="1:17" s="35" customFormat="1" ht="30" customHeight="1">
      <c r="A762" s="23"/>
      <c r="B762" s="23"/>
      <c r="C762" s="2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6"/>
    </row>
    <row r="763" spans="1:17" s="35" customFormat="1" ht="30" customHeight="1">
      <c r="A763" s="23"/>
      <c r="B763" s="23"/>
      <c r="C763" s="2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6"/>
    </row>
    <row r="764" spans="1:17" s="35" customFormat="1" ht="30" customHeight="1">
      <c r="A764" s="23"/>
      <c r="B764" s="23"/>
      <c r="C764" s="2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6"/>
    </row>
    <row r="765" spans="1:17" s="35" customFormat="1" ht="30" customHeight="1">
      <c r="A765" s="23"/>
      <c r="B765" s="23"/>
      <c r="C765" s="2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6"/>
    </row>
    <row r="766" spans="1:17" s="35" customFormat="1" ht="30" customHeight="1">
      <c r="A766" s="23"/>
      <c r="B766" s="23"/>
      <c r="C766" s="2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6"/>
    </row>
    <row r="767" spans="1:17" s="35" customFormat="1" ht="30" customHeight="1">
      <c r="A767" s="23"/>
      <c r="B767" s="23"/>
      <c r="C767" s="2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6"/>
    </row>
    <row r="768" spans="1:17" s="35" customFormat="1" ht="30" customHeight="1">
      <c r="A768" s="23"/>
      <c r="B768" s="23"/>
      <c r="C768" s="2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6"/>
    </row>
    <row r="769" spans="1:17" s="35" customFormat="1" ht="30" customHeight="1">
      <c r="A769" s="23"/>
      <c r="B769" s="23"/>
      <c r="C769" s="2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6"/>
    </row>
    <row r="770" spans="1:17" s="35" customFormat="1" ht="30" customHeight="1">
      <c r="A770" s="23"/>
      <c r="B770" s="23"/>
      <c r="C770" s="2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6"/>
    </row>
    <row r="771" spans="1:17" s="35" customFormat="1" ht="30" customHeight="1">
      <c r="A771" s="23"/>
      <c r="B771" s="23"/>
      <c r="C771" s="2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6"/>
    </row>
    <row r="772" spans="1:17" s="35" customFormat="1" ht="30" customHeight="1">
      <c r="A772" s="23"/>
      <c r="B772" s="23"/>
      <c r="C772" s="2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6"/>
    </row>
    <row r="773" spans="1:17" s="35" customFormat="1" ht="30" customHeight="1">
      <c r="A773" s="23"/>
      <c r="B773" s="23"/>
      <c r="C773" s="2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6"/>
    </row>
    <row r="774" spans="1:17" s="35" customFormat="1" ht="30" customHeight="1">
      <c r="A774" s="23"/>
      <c r="B774" s="23"/>
      <c r="C774" s="2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6"/>
    </row>
    <row r="775" spans="1:17" s="35" customFormat="1" ht="30" customHeight="1">
      <c r="A775" s="23"/>
      <c r="B775" s="23"/>
      <c r="C775" s="2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6"/>
    </row>
    <row r="776" spans="1:17" s="35" customFormat="1" ht="30" customHeight="1">
      <c r="A776" s="23"/>
      <c r="B776" s="23"/>
      <c r="C776" s="2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6"/>
    </row>
    <row r="777" spans="1:17" s="35" customFormat="1" ht="30" customHeight="1">
      <c r="A777" s="23"/>
      <c r="B777" s="23"/>
      <c r="C777" s="2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6"/>
    </row>
    <row r="778" spans="1:17" s="35" customFormat="1" ht="30" customHeight="1">
      <c r="A778" s="23"/>
      <c r="B778" s="23"/>
      <c r="C778" s="2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6"/>
    </row>
    <row r="779" spans="1:17" s="35" customFormat="1" ht="30" customHeight="1">
      <c r="A779" s="23"/>
      <c r="B779" s="23"/>
      <c r="C779" s="2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6"/>
    </row>
    <row r="780" spans="1:17" s="35" customFormat="1" ht="30" customHeight="1">
      <c r="A780" s="23"/>
      <c r="B780" s="23"/>
      <c r="C780" s="2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6"/>
    </row>
    <row r="781" spans="1:17" s="35" customFormat="1" ht="30" customHeight="1">
      <c r="A781" s="23"/>
      <c r="B781" s="23"/>
      <c r="C781" s="2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6"/>
    </row>
    <row r="782" spans="1:17" s="35" customFormat="1" ht="30" customHeight="1">
      <c r="A782" s="23"/>
      <c r="B782" s="23"/>
      <c r="C782" s="2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6"/>
    </row>
    <row r="783" spans="1:17" s="35" customFormat="1" ht="30" customHeight="1">
      <c r="A783" s="23"/>
      <c r="B783" s="23"/>
      <c r="C783" s="2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6"/>
    </row>
    <row r="784" spans="1:17" s="35" customFormat="1" ht="30" customHeight="1">
      <c r="A784" s="23"/>
      <c r="B784" s="23"/>
      <c r="C784" s="2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6"/>
    </row>
    <row r="785" spans="1:17" s="35" customFormat="1" ht="30" customHeight="1">
      <c r="A785" s="23"/>
      <c r="B785" s="23"/>
      <c r="C785" s="2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6"/>
    </row>
    <row r="786" spans="1:17" s="35" customFormat="1" ht="30" customHeight="1">
      <c r="A786" s="23"/>
      <c r="B786" s="23"/>
      <c r="C786" s="2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6"/>
    </row>
    <row r="787" spans="1:17" s="35" customFormat="1" ht="30" customHeight="1">
      <c r="A787" s="23"/>
      <c r="B787" s="23"/>
      <c r="C787" s="2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6"/>
    </row>
    <row r="788" spans="1:17" s="35" customFormat="1" ht="30" customHeight="1">
      <c r="A788" s="23"/>
      <c r="B788" s="23"/>
      <c r="C788" s="2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6"/>
    </row>
    <row r="789" spans="1:17" s="35" customFormat="1" ht="30" customHeight="1">
      <c r="A789" s="23"/>
      <c r="B789" s="23"/>
      <c r="C789" s="2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6"/>
    </row>
    <row r="790" spans="1:17" s="35" customFormat="1" ht="30" customHeight="1">
      <c r="A790" s="23"/>
      <c r="B790" s="23"/>
      <c r="C790" s="2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6"/>
    </row>
    <row r="791" spans="1:17" s="35" customFormat="1" ht="30" customHeight="1">
      <c r="A791" s="23"/>
      <c r="B791" s="23"/>
      <c r="C791" s="2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6"/>
    </row>
    <row r="792" spans="1:17" s="35" customFormat="1" ht="30" customHeight="1">
      <c r="A792" s="23"/>
      <c r="B792" s="23"/>
      <c r="C792" s="2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6"/>
    </row>
    <row r="793" spans="1:17" s="35" customFormat="1" ht="30" customHeight="1">
      <c r="A793" s="23"/>
      <c r="B793" s="23"/>
      <c r="C793" s="2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6"/>
    </row>
    <row r="794" spans="1:17" s="35" customFormat="1" ht="30" customHeight="1">
      <c r="A794" s="23"/>
      <c r="B794" s="23"/>
      <c r="C794" s="2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6"/>
    </row>
    <row r="795" spans="1:17" s="35" customFormat="1" ht="30" customHeight="1">
      <c r="A795" s="23"/>
      <c r="B795" s="23"/>
      <c r="C795" s="2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6"/>
    </row>
    <row r="796" spans="1:17" s="35" customFormat="1" ht="30" customHeight="1">
      <c r="A796" s="23"/>
      <c r="B796" s="23"/>
      <c r="C796" s="2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6"/>
    </row>
    <row r="797" spans="1:17" s="35" customFormat="1" ht="30" customHeight="1">
      <c r="A797" s="23"/>
      <c r="B797" s="23"/>
      <c r="C797" s="2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6"/>
    </row>
    <row r="798" spans="1:17" s="35" customFormat="1" ht="30" customHeight="1">
      <c r="A798" s="23"/>
      <c r="B798" s="23"/>
      <c r="C798" s="2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6"/>
    </row>
    <row r="799" spans="1:17" s="35" customFormat="1" ht="30" customHeight="1">
      <c r="A799" s="23"/>
      <c r="B799" s="23"/>
      <c r="C799" s="2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6"/>
    </row>
    <row r="800" spans="1:17" s="35" customFormat="1" ht="30" customHeight="1">
      <c r="A800" s="23"/>
      <c r="B800" s="23"/>
      <c r="C800" s="2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6"/>
    </row>
    <row r="801" spans="1:17" s="35" customFormat="1" ht="30" customHeight="1">
      <c r="A801" s="23"/>
      <c r="B801" s="23"/>
      <c r="C801" s="2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6"/>
    </row>
    <row r="802" spans="1:17" s="35" customFormat="1" ht="30" customHeight="1">
      <c r="A802" s="23"/>
      <c r="B802" s="23"/>
      <c r="C802" s="2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6"/>
    </row>
    <row r="803" spans="1:17" s="35" customFormat="1" ht="30" customHeight="1">
      <c r="A803" s="23"/>
      <c r="B803" s="23"/>
      <c r="C803" s="2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6"/>
    </row>
    <row r="804" spans="1:17" s="35" customFormat="1" ht="30" customHeight="1">
      <c r="A804" s="23"/>
      <c r="B804" s="23"/>
      <c r="C804" s="2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6"/>
    </row>
    <row r="805" spans="1:17" s="35" customFormat="1" ht="30" customHeight="1">
      <c r="A805" s="23"/>
      <c r="B805" s="23"/>
      <c r="C805" s="2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6"/>
    </row>
    <row r="806" spans="1:17" s="35" customFormat="1" ht="30" customHeight="1">
      <c r="A806" s="23"/>
      <c r="B806" s="23"/>
      <c r="C806" s="2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6"/>
    </row>
    <row r="807" spans="1:17" s="35" customFormat="1" ht="30" customHeight="1">
      <c r="A807" s="23"/>
      <c r="B807" s="23"/>
      <c r="C807" s="2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6"/>
    </row>
    <row r="808" spans="1:17" s="35" customFormat="1" ht="30" customHeight="1">
      <c r="A808" s="23"/>
      <c r="B808" s="23"/>
      <c r="C808" s="2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6"/>
    </row>
    <row r="809" spans="1:17" s="35" customFormat="1" ht="30" customHeight="1">
      <c r="A809" s="23"/>
      <c r="B809" s="23"/>
      <c r="C809" s="2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6"/>
    </row>
    <row r="810" spans="1:17" s="35" customFormat="1" ht="30" customHeight="1">
      <c r="A810" s="23"/>
      <c r="B810" s="23"/>
      <c r="C810" s="2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6"/>
    </row>
    <row r="811" spans="1:17" s="35" customFormat="1" ht="30" customHeight="1">
      <c r="A811" s="23"/>
      <c r="B811" s="23"/>
      <c r="C811" s="2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6"/>
    </row>
    <row r="812" spans="1:17" s="35" customFormat="1" ht="30" customHeight="1">
      <c r="A812" s="23"/>
      <c r="B812" s="23"/>
      <c r="C812" s="2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6"/>
    </row>
    <row r="813" spans="1:17" s="35" customFormat="1" ht="30" customHeight="1">
      <c r="A813" s="23"/>
      <c r="B813" s="23"/>
      <c r="C813" s="2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6"/>
    </row>
    <row r="814" spans="1:17" s="35" customFormat="1" ht="30" customHeight="1">
      <c r="A814" s="23"/>
      <c r="B814" s="23"/>
      <c r="C814" s="2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6"/>
    </row>
    <row r="815" spans="1:17" s="35" customFormat="1" ht="30" customHeight="1">
      <c r="A815" s="23"/>
      <c r="B815" s="23"/>
      <c r="C815" s="2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6"/>
    </row>
    <row r="816" spans="1:17" s="35" customFormat="1" ht="30" customHeight="1">
      <c r="A816" s="23"/>
      <c r="B816" s="23"/>
      <c r="C816" s="2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6"/>
    </row>
    <row r="817" spans="1:17" s="35" customFormat="1" ht="30" customHeight="1">
      <c r="A817" s="23"/>
      <c r="B817" s="23"/>
      <c r="C817" s="2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6"/>
    </row>
    <row r="818" spans="1:17" s="35" customFormat="1" ht="30" customHeight="1">
      <c r="A818" s="23"/>
      <c r="B818" s="23"/>
      <c r="C818" s="2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6"/>
    </row>
    <row r="819" spans="1:17" s="35" customFormat="1" ht="30" customHeight="1">
      <c r="A819" s="23"/>
      <c r="B819" s="23"/>
      <c r="C819" s="2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6"/>
    </row>
    <row r="820" spans="1:17" s="35" customFormat="1" ht="30" customHeight="1">
      <c r="A820" s="23"/>
      <c r="B820" s="23"/>
      <c r="C820" s="2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6"/>
    </row>
    <row r="821" spans="1:17" s="35" customFormat="1" ht="30" customHeight="1">
      <c r="A821" s="23"/>
      <c r="B821" s="23"/>
      <c r="C821" s="2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6"/>
    </row>
    <row r="822" spans="1:17" s="35" customFormat="1" ht="30" customHeight="1">
      <c r="A822" s="23"/>
      <c r="B822" s="23"/>
      <c r="C822" s="2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6"/>
    </row>
    <row r="823" spans="1:17" s="35" customFormat="1" ht="30" customHeight="1">
      <c r="A823" s="23"/>
      <c r="B823" s="23"/>
      <c r="C823" s="2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6"/>
    </row>
    <row r="824" spans="1:17" s="35" customFormat="1" ht="30" customHeight="1">
      <c r="A824" s="23"/>
      <c r="B824" s="23"/>
      <c r="C824" s="2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6"/>
    </row>
    <row r="825" spans="1:17" s="35" customFormat="1" ht="30" customHeight="1">
      <c r="A825" s="23"/>
      <c r="B825" s="23"/>
      <c r="C825" s="2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6"/>
    </row>
    <row r="826" spans="1:17" s="35" customFormat="1" ht="30" customHeight="1">
      <c r="A826" s="23"/>
      <c r="B826" s="23"/>
      <c r="C826" s="2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6"/>
    </row>
    <row r="827" spans="1:17" s="35" customFormat="1" ht="30" customHeight="1">
      <c r="A827" s="23"/>
      <c r="B827" s="23"/>
      <c r="C827" s="2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6"/>
    </row>
    <row r="828" spans="1:17" s="35" customFormat="1" ht="30" customHeight="1">
      <c r="A828" s="23"/>
      <c r="B828" s="23"/>
      <c r="C828" s="2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6"/>
    </row>
    <row r="829" spans="1:17" s="35" customFormat="1" ht="30" customHeight="1">
      <c r="A829" s="23"/>
      <c r="B829" s="23"/>
      <c r="C829" s="2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6"/>
    </row>
    <row r="830" spans="1:17" s="35" customFormat="1" ht="30" customHeight="1">
      <c r="A830" s="23"/>
      <c r="B830" s="23"/>
      <c r="C830" s="2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6"/>
    </row>
    <row r="831" spans="1:17" s="35" customFormat="1" ht="30" customHeight="1">
      <c r="A831" s="23"/>
      <c r="B831" s="23"/>
      <c r="C831" s="2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6"/>
    </row>
    <row r="832" spans="1:17" s="35" customFormat="1" ht="30" customHeight="1">
      <c r="A832" s="23"/>
      <c r="B832" s="23"/>
      <c r="C832" s="2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6"/>
    </row>
    <row r="833" spans="1:17" s="35" customFormat="1" ht="30" customHeight="1">
      <c r="A833" s="23"/>
      <c r="B833" s="23"/>
      <c r="C833" s="2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6"/>
    </row>
    <row r="834" spans="1:17" s="35" customFormat="1" ht="30" customHeight="1">
      <c r="A834" s="23"/>
      <c r="B834" s="23"/>
      <c r="C834" s="2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6"/>
    </row>
    <row r="835" spans="1:17" s="35" customFormat="1" ht="30" customHeight="1">
      <c r="A835" s="23"/>
      <c r="B835" s="23"/>
      <c r="C835" s="2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6"/>
    </row>
    <row r="836" spans="1:17" s="35" customFormat="1" ht="30" customHeight="1">
      <c r="A836" s="23"/>
      <c r="B836" s="23"/>
      <c r="C836" s="2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6"/>
    </row>
    <row r="837" spans="1:17" s="35" customFormat="1" ht="30" customHeight="1">
      <c r="A837" s="23"/>
      <c r="B837" s="23"/>
      <c r="C837" s="2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6"/>
    </row>
    <row r="838" spans="1:17" s="35" customFormat="1" ht="30" customHeight="1">
      <c r="A838" s="23"/>
      <c r="B838" s="23"/>
      <c r="C838" s="2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6"/>
    </row>
    <row r="839" spans="1:17" s="35" customFormat="1" ht="30" customHeight="1">
      <c r="A839" s="23"/>
      <c r="B839" s="23"/>
      <c r="C839" s="2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6"/>
    </row>
    <row r="840" spans="1:17" s="35" customFormat="1" ht="30" customHeight="1">
      <c r="A840" s="23"/>
      <c r="B840" s="23"/>
      <c r="C840" s="2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6"/>
    </row>
    <row r="841" spans="1:17" s="35" customFormat="1" ht="30" customHeight="1">
      <c r="A841" s="23"/>
      <c r="B841" s="23"/>
      <c r="C841" s="2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6"/>
    </row>
    <row r="842" spans="1:17" s="35" customFormat="1" ht="30" customHeight="1">
      <c r="A842" s="23"/>
      <c r="B842" s="23"/>
      <c r="C842" s="2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6"/>
    </row>
    <row r="843" spans="1:17" s="35" customFormat="1" ht="30" customHeight="1">
      <c r="A843" s="23"/>
      <c r="B843" s="23"/>
      <c r="C843" s="2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6"/>
    </row>
    <row r="844" spans="1:17" s="35" customFormat="1" ht="30" customHeight="1">
      <c r="A844" s="23"/>
      <c r="B844" s="23"/>
      <c r="C844" s="2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6"/>
    </row>
    <row r="845" spans="1:17" s="35" customFormat="1" ht="30" customHeight="1">
      <c r="A845" s="23"/>
      <c r="B845" s="23"/>
      <c r="C845" s="2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6"/>
    </row>
    <row r="846" spans="1:17" s="35" customFormat="1" ht="30" customHeight="1">
      <c r="A846" s="23"/>
      <c r="B846" s="23"/>
      <c r="C846" s="2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6"/>
    </row>
    <row r="847" spans="1:17" s="35" customFormat="1" ht="30" customHeight="1">
      <c r="A847" s="23"/>
      <c r="B847" s="23"/>
      <c r="C847" s="2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6"/>
    </row>
    <row r="848" spans="1:17" s="35" customFormat="1" ht="30" customHeight="1">
      <c r="A848" s="23"/>
      <c r="B848" s="23"/>
      <c r="C848" s="2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6"/>
    </row>
    <row r="849" spans="1:17" s="35" customFormat="1" ht="30" customHeight="1">
      <c r="A849" s="23"/>
      <c r="B849" s="23"/>
      <c r="C849" s="2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6"/>
    </row>
    <row r="850" spans="1:17" s="35" customFormat="1" ht="30" customHeight="1">
      <c r="A850" s="23"/>
      <c r="B850" s="23"/>
      <c r="C850" s="2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6"/>
    </row>
    <row r="851" spans="1:17" s="35" customFormat="1" ht="30" customHeight="1">
      <c r="A851" s="23"/>
      <c r="B851" s="23"/>
      <c r="C851" s="2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6"/>
    </row>
    <row r="852" spans="1:17" s="35" customFormat="1" ht="30" customHeight="1">
      <c r="A852" s="23"/>
      <c r="B852" s="23"/>
      <c r="C852" s="2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6"/>
    </row>
    <row r="853" spans="1:17" s="35" customFormat="1" ht="30" customHeight="1">
      <c r="A853" s="23"/>
      <c r="B853" s="23"/>
      <c r="C853" s="2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6"/>
    </row>
    <row r="854" spans="1:17" s="35" customFormat="1" ht="30" customHeight="1">
      <c r="A854" s="23"/>
      <c r="B854" s="23"/>
      <c r="C854" s="2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6"/>
    </row>
    <row r="855" spans="1:17" s="35" customFormat="1" ht="30" customHeight="1">
      <c r="A855" s="23"/>
      <c r="B855" s="23"/>
      <c r="C855" s="2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6"/>
    </row>
    <row r="856" spans="1:17" s="35" customFormat="1" ht="30" customHeight="1">
      <c r="A856" s="23"/>
      <c r="B856" s="23"/>
      <c r="C856" s="2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6"/>
    </row>
    <row r="857" spans="1:17" s="35" customFormat="1" ht="30" customHeight="1">
      <c r="A857" s="23"/>
      <c r="B857" s="23"/>
      <c r="C857" s="2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6"/>
    </row>
    <row r="858" spans="1:17" s="35" customFormat="1" ht="30" customHeight="1">
      <c r="A858" s="23"/>
      <c r="B858" s="23"/>
      <c r="C858" s="2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6"/>
    </row>
    <row r="859" spans="1:17" s="35" customFormat="1" ht="30" customHeight="1">
      <c r="A859" s="23"/>
      <c r="B859" s="23"/>
      <c r="C859" s="2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6"/>
    </row>
    <row r="860" spans="1:17" s="35" customFormat="1" ht="30" customHeight="1">
      <c r="A860" s="23"/>
      <c r="B860" s="23"/>
      <c r="C860" s="2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6"/>
    </row>
    <row r="861" spans="1:17" s="35" customFormat="1" ht="30" customHeight="1">
      <c r="A861" s="23"/>
      <c r="B861" s="23"/>
      <c r="C861" s="2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6"/>
    </row>
    <row r="862" spans="1:17" s="35" customFormat="1" ht="30" customHeight="1">
      <c r="A862" s="23"/>
      <c r="B862" s="23"/>
      <c r="C862" s="2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6"/>
    </row>
    <row r="863" spans="1:17" s="35" customFormat="1" ht="30" customHeight="1">
      <c r="A863" s="23"/>
      <c r="B863" s="23"/>
      <c r="C863" s="2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6"/>
    </row>
    <row r="864" spans="1:17" s="35" customFormat="1" ht="30" customHeight="1">
      <c r="A864" s="23"/>
      <c r="B864" s="23"/>
      <c r="C864" s="2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6"/>
    </row>
    <row r="865" spans="1:17" s="35" customFormat="1" ht="30" customHeight="1">
      <c r="A865" s="23"/>
      <c r="B865" s="23"/>
      <c r="C865" s="2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6"/>
    </row>
    <row r="866" spans="1:17" s="35" customFormat="1" ht="30" customHeight="1">
      <c r="A866" s="23"/>
      <c r="B866" s="23"/>
      <c r="C866" s="2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6"/>
    </row>
    <row r="867" spans="1:17" s="35" customFormat="1" ht="30" customHeight="1">
      <c r="A867" s="23"/>
      <c r="B867" s="23"/>
      <c r="C867" s="2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6"/>
    </row>
    <row r="868" spans="1:17" s="35" customFormat="1" ht="30" customHeight="1">
      <c r="A868" s="23"/>
      <c r="B868" s="23"/>
      <c r="C868" s="2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6"/>
    </row>
    <row r="869" spans="1:17" s="35" customFormat="1" ht="30" customHeight="1">
      <c r="A869" s="23"/>
      <c r="B869" s="23"/>
      <c r="C869" s="2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6"/>
    </row>
    <row r="870" spans="1:17" s="35" customFormat="1" ht="30" customHeight="1">
      <c r="A870" s="23"/>
      <c r="B870" s="23"/>
      <c r="C870" s="2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6"/>
    </row>
    <row r="871" spans="1:17" s="35" customFormat="1" ht="30" customHeight="1">
      <c r="A871" s="23"/>
      <c r="B871" s="23"/>
      <c r="C871" s="2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6"/>
    </row>
    <row r="872" spans="1:17" s="35" customFormat="1" ht="30" customHeight="1">
      <c r="A872" s="23"/>
      <c r="B872" s="23"/>
      <c r="C872" s="2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6"/>
    </row>
    <row r="873" spans="1:17" s="35" customFormat="1" ht="30" customHeight="1">
      <c r="A873" s="23"/>
      <c r="B873" s="23"/>
      <c r="C873" s="2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6"/>
    </row>
    <row r="874" spans="1:17" s="35" customFormat="1" ht="30" customHeight="1">
      <c r="A874" s="23"/>
      <c r="B874" s="23"/>
      <c r="C874" s="2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6"/>
    </row>
    <row r="875" spans="1:17" s="35" customFormat="1" ht="30" customHeight="1">
      <c r="A875" s="23"/>
      <c r="B875" s="23"/>
      <c r="C875" s="2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6"/>
    </row>
    <row r="876" spans="1:17" s="35" customFormat="1" ht="30" customHeight="1">
      <c r="A876" s="23"/>
      <c r="B876" s="23"/>
      <c r="C876" s="2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6"/>
    </row>
    <row r="877" spans="1:17" s="35" customFormat="1" ht="30" customHeight="1">
      <c r="A877" s="23"/>
      <c r="B877" s="23"/>
      <c r="C877" s="2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6"/>
    </row>
    <row r="878" spans="1:17" s="35" customFormat="1" ht="30" customHeight="1">
      <c r="A878" s="23"/>
      <c r="B878" s="23"/>
      <c r="C878" s="2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6"/>
    </row>
    <row r="879" spans="1:17" s="35" customFormat="1" ht="30" customHeight="1">
      <c r="A879" s="23"/>
      <c r="B879" s="23"/>
      <c r="C879" s="2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6"/>
    </row>
    <row r="880" spans="1:17" s="35" customFormat="1" ht="30" customHeight="1">
      <c r="A880" s="23"/>
      <c r="B880" s="23"/>
      <c r="C880" s="2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6"/>
    </row>
    <row r="881" spans="1:17" s="35" customFormat="1" ht="30" customHeight="1">
      <c r="A881" s="23"/>
      <c r="B881" s="23"/>
      <c r="C881" s="2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6"/>
    </row>
    <row r="882" spans="1:17" s="35" customFormat="1" ht="30" customHeight="1">
      <c r="A882" s="23"/>
      <c r="B882" s="23"/>
      <c r="C882" s="2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6"/>
    </row>
    <row r="883" spans="1:17" s="35" customFormat="1" ht="30" customHeight="1">
      <c r="A883" s="23"/>
      <c r="B883" s="23"/>
      <c r="C883" s="2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6"/>
    </row>
    <row r="884" spans="1:17" s="35" customFormat="1" ht="30" customHeight="1">
      <c r="A884" s="23"/>
      <c r="B884" s="23"/>
      <c r="C884" s="2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6"/>
    </row>
    <row r="885" spans="1:17" s="35" customFormat="1" ht="30" customHeight="1">
      <c r="A885" s="23"/>
      <c r="B885" s="23"/>
      <c r="C885" s="2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6"/>
    </row>
    <row r="886" spans="1:17" s="35" customFormat="1" ht="30" customHeight="1">
      <c r="A886" s="23"/>
      <c r="B886" s="23"/>
      <c r="C886" s="2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6"/>
    </row>
    <row r="887" spans="1:17" s="35" customFormat="1" ht="30" customHeight="1">
      <c r="A887" s="23"/>
      <c r="B887" s="23"/>
      <c r="C887" s="2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6"/>
    </row>
    <row r="888" spans="1:17" s="35" customFormat="1" ht="30" customHeight="1">
      <c r="A888" s="23"/>
      <c r="B888" s="23"/>
      <c r="C888" s="2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6"/>
    </row>
    <row r="889" spans="1:17" s="35" customFormat="1" ht="30" customHeight="1">
      <c r="A889" s="23"/>
      <c r="B889" s="23"/>
      <c r="C889" s="2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6"/>
    </row>
    <row r="890" spans="1:17" s="35" customFormat="1" ht="30" customHeight="1">
      <c r="A890" s="23"/>
      <c r="B890" s="23"/>
      <c r="C890" s="2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6"/>
    </row>
    <row r="891" spans="1:17" s="35" customFormat="1" ht="30" customHeight="1">
      <c r="A891" s="23"/>
      <c r="B891" s="23"/>
      <c r="C891" s="2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6"/>
    </row>
    <row r="892" spans="1:17" s="35" customFormat="1" ht="30" customHeight="1">
      <c r="A892" s="23"/>
      <c r="B892" s="23"/>
      <c r="C892" s="2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6"/>
    </row>
    <row r="893" spans="1:17" s="35" customFormat="1" ht="30" customHeight="1">
      <c r="A893" s="23"/>
      <c r="B893" s="23"/>
      <c r="C893" s="2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6"/>
    </row>
    <row r="894" spans="1:17" s="35" customFormat="1" ht="30" customHeight="1">
      <c r="A894" s="23"/>
      <c r="B894" s="23"/>
      <c r="C894" s="2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6"/>
    </row>
    <row r="895" spans="1:17" s="35" customFormat="1" ht="30" customHeight="1">
      <c r="A895" s="23"/>
      <c r="B895" s="23"/>
      <c r="C895" s="2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6"/>
    </row>
    <row r="896" spans="1:17" s="35" customFormat="1" ht="30" customHeight="1">
      <c r="A896" s="23"/>
      <c r="B896" s="23"/>
      <c r="C896" s="2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6"/>
    </row>
    <row r="897" spans="1:17" s="35" customFormat="1" ht="30" customHeight="1">
      <c r="A897" s="23"/>
      <c r="B897" s="23"/>
      <c r="C897" s="2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6"/>
    </row>
    <row r="898" spans="1:17" s="35" customFormat="1" ht="30" customHeight="1">
      <c r="A898" s="23"/>
      <c r="B898" s="23"/>
      <c r="C898" s="2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6"/>
    </row>
    <row r="899" spans="1:17" s="35" customFormat="1" ht="30" customHeight="1">
      <c r="A899" s="23"/>
      <c r="B899" s="23"/>
      <c r="C899" s="2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6"/>
    </row>
    <row r="900" spans="1:17" s="35" customFormat="1" ht="30" customHeight="1">
      <c r="A900" s="23"/>
      <c r="B900" s="23"/>
      <c r="C900" s="2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6"/>
    </row>
    <row r="901" spans="1:17" s="35" customFormat="1" ht="30" customHeight="1">
      <c r="A901" s="23"/>
      <c r="B901" s="23"/>
      <c r="C901" s="2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6"/>
    </row>
    <row r="902" spans="1:17" s="35" customFormat="1" ht="30" customHeight="1">
      <c r="A902" s="23"/>
      <c r="B902" s="23"/>
      <c r="C902" s="2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6"/>
    </row>
    <row r="903" spans="1:17" s="35" customFormat="1" ht="30" customHeight="1">
      <c r="A903" s="23"/>
      <c r="B903" s="23"/>
      <c r="C903" s="2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6"/>
    </row>
    <row r="904" spans="1:17" s="35" customFormat="1" ht="30" customHeight="1">
      <c r="A904" s="23"/>
      <c r="B904" s="23"/>
      <c r="C904" s="2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6"/>
    </row>
    <row r="905" spans="1:17" s="35" customFormat="1" ht="30" customHeight="1">
      <c r="A905" s="23"/>
      <c r="B905" s="23"/>
      <c r="C905" s="2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6"/>
    </row>
    <row r="906" spans="1:17" s="35" customFormat="1" ht="30" customHeight="1">
      <c r="A906" s="23"/>
      <c r="B906" s="23"/>
      <c r="C906" s="2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6"/>
    </row>
    <row r="907" spans="1:17" s="35" customFormat="1" ht="30" customHeight="1">
      <c r="A907" s="23"/>
      <c r="B907" s="23"/>
      <c r="C907" s="2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6"/>
    </row>
    <row r="908" spans="1:17" s="35" customFormat="1" ht="30" customHeight="1">
      <c r="A908" s="23"/>
      <c r="B908" s="23"/>
      <c r="C908" s="2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6"/>
    </row>
    <row r="909" spans="1:17" s="35" customFormat="1" ht="30" customHeight="1">
      <c r="A909" s="23"/>
      <c r="B909" s="23"/>
      <c r="C909" s="2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6"/>
    </row>
    <row r="910" spans="1:17" s="35" customFormat="1" ht="30" customHeight="1">
      <c r="A910" s="23"/>
      <c r="B910" s="23"/>
      <c r="C910" s="2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6"/>
    </row>
    <row r="911" spans="1:17" s="35" customFormat="1" ht="30" customHeight="1">
      <c r="A911" s="23"/>
      <c r="B911" s="23"/>
      <c r="C911" s="2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6"/>
    </row>
    <row r="912" spans="1:17" s="35" customFormat="1" ht="30" customHeight="1">
      <c r="A912" s="23"/>
      <c r="B912" s="23"/>
      <c r="C912" s="2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6"/>
    </row>
    <row r="913" spans="1:17" s="35" customFormat="1" ht="30" customHeight="1">
      <c r="A913" s="23"/>
      <c r="B913" s="23"/>
      <c r="C913" s="2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6"/>
    </row>
    <row r="914" spans="1:17" s="35" customFormat="1" ht="30" customHeight="1">
      <c r="A914" s="23"/>
      <c r="B914" s="23"/>
      <c r="C914" s="2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6"/>
    </row>
    <row r="915" spans="1:17" s="35" customFormat="1" ht="30" customHeight="1">
      <c r="A915" s="23"/>
      <c r="B915" s="23"/>
      <c r="C915" s="2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6"/>
    </row>
    <row r="916" spans="1:17" s="35" customFormat="1" ht="30" customHeight="1">
      <c r="A916" s="23"/>
      <c r="B916" s="23"/>
      <c r="C916" s="2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6"/>
    </row>
    <row r="917" spans="1:17" s="35" customFormat="1" ht="30" customHeight="1">
      <c r="A917" s="23"/>
      <c r="B917" s="23"/>
      <c r="C917" s="2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6"/>
    </row>
    <row r="918" spans="1:17" s="35" customFormat="1" ht="30" customHeight="1">
      <c r="A918" s="23"/>
      <c r="B918" s="23"/>
      <c r="C918" s="2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6"/>
    </row>
    <row r="919" spans="1:17" s="35" customFormat="1" ht="30" customHeight="1">
      <c r="A919" s="23"/>
      <c r="B919" s="23"/>
      <c r="C919" s="2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6"/>
    </row>
    <row r="920" spans="1:17" s="35" customFormat="1" ht="30" customHeight="1">
      <c r="A920" s="23"/>
      <c r="B920" s="23"/>
      <c r="C920" s="2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6"/>
    </row>
    <row r="921" spans="1:17" s="35" customFormat="1" ht="30" customHeight="1">
      <c r="A921" s="23"/>
      <c r="B921" s="23"/>
      <c r="C921" s="2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6"/>
    </row>
    <row r="922" spans="1:17" s="35" customFormat="1" ht="30" customHeight="1">
      <c r="A922" s="23"/>
      <c r="B922" s="23"/>
      <c r="C922" s="2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6"/>
    </row>
    <row r="923" spans="1:17" s="35" customFormat="1" ht="30" customHeight="1">
      <c r="A923" s="23"/>
      <c r="B923" s="23"/>
      <c r="C923" s="2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6"/>
    </row>
    <row r="924" spans="1:17" s="35" customFormat="1" ht="30" customHeight="1">
      <c r="A924" s="23"/>
      <c r="B924" s="23"/>
      <c r="C924" s="2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6"/>
    </row>
    <row r="925" spans="1:17" s="35" customFormat="1" ht="30" customHeight="1">
      <c r="A925" s="23"/>
      <c r="B925" s="23"/>
      <c r="C925" s="2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6"/>
    </row>
    <row r="926" spans="1:17" s="35" customFormat="1" ht="30" customHeight="1">
      <c r="A926" s="23"/>
      <c r="B926" s="23"/>
      <c r="C926" s="2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6"/>
    </row>
    <row r="927" spans="1:17" s="35" customFormat="1" ht="30" customHeight="1">
      <c r="A927" s="23"/>
      <c r="B927" s="23"/>
      <c r="C927" s="2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6"/>
    </row>
    <row r="928" spans="1:17" s="35" customFormat="1" ht="30" customHeight="1">
      <c r="A928" s="23"/>
      <c r="B928" s="23"/>
      <c r="C928" s="2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6"/>
    </row>
    <row r="929" spans="1:17" s="35" customFormat="1" ht="30" customHeight="1">
      <c r="A929" s="23"/>
      <c r="B929" s="23"/>
      <c r="C929" s="2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6"/>
    </row>
    <row r="930" spans="1:17" s="35" customFormat="1" ht="30" customHeight="1">
      <c r="A930" s="23"/>
      <c r="B930" s="23"/>
      <c r="C930" s="2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6"/>
    </row>
    <row r="931" spans="1:17" s="35" customFormat="1" ht="30" customHeight="1">
      <c r="A931" s="23"/>
      <c r="B931" s="23"/>
      <c r="C931" s="2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6"/>
    </row>
    <row r="932" spans="1:17" s="35" customFormat="1" ht="30" customHeight="1">
      <c r="A932" s="23"/>
      <c r="B932" s="23"/>
      <c r="C932" s="2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6"/>
    </row>
    <row r="933" spans="1:17" s="35" customFormat="1" ht="30" customHeight="1">
      <c r="A933" s="23"/>
      <c r="B933" s="23"/>
      <c r="C933" s="2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6"/>
    </row>
    <row r="934" spans="1:17" s="35" customFormat="1" ht="30" customHeight="1">
      <c r="A934" s="23"/>
      <c r="B934" s="23"/>
      <c r="C934" s="2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6"/>
    </row>
    <row r="935" spans="1:17" s="35" customFormat="1" ht="30" customHeight="1">
      <c r="A935" s="23"/>
      <c r="B935" s="23"/>
      <c r="C935" s="2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6"/>
    </row>
    <row r="936" spans="1:17" s="35" customFormat="1" ht="30" customHeight="1">
      <c r="A936" s="23"/>
      <c r="B936" s="23"/>
      <c r="C936" s="2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6"/>
    </row>
    <row r="937" spans="1:17" s="35" customFormat="1" ht="30" customHeight="1">
      <c r="A937" s="23"/>
      <c r="B937" s="23"/>
      <c r="C937" s="2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6"/>
    </row>
    <row r="938" spans="1:17" s="35" customFormat="1" ht="30" customHeight="1">
      <c r="A938" s="23"/>
      <c r="B938" s="23"/>
      <c r="C938" s="2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6"/>
    </row>
    <row r="939" spans="1:17" s="35" customFormat="1" ht="30" customHeight="1">
      <c r="A939" s="23"/>
      <c r="B939" s="23"/>
      <c r="C939" s="2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6"/>
    </row>
    <row r="940" spans="1:17" s="35" customFormat="1" ht="30" customHeight="1">
      <c r="A940" s="23"/>
      <c r="B940" s="23"/>
      <c r="C940" s="2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6"/>
    </row>
    <row r="941" spans="1:17" s="35" customFormat="1" ht="30" customHeight="1">
      <c r="A941" s="23"/>
      <c r="B941" s="23"/>
      <c r="C941" s="2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6"/>
    </row>
    <row r="942" spans="1:17" s="35" customFormat="1" ht="30" customHeight="1">
      <c r="A942" s="23"/>
      <c r="B942" s="23"/>
      <c r="C942" s="2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6"/>
    </row>
    <row r="943" spans="1:17" s="35" customFormat="1" ht="30" customHeight="1">
      <c r="A943" s="23"/>
      <c r="B943" s="23"/>
      <c r="C943" s="2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6"/>
    </row>
    <row r="944" spans="1:17" s="35" customFormat="1" ht="30" customHeight="1">
      <c r="A944" s="23"/>
      <c r="B944" s="23"/>
      <c r="C944" s="2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6"/>
    </row>
    <row r="945" spans="1:17" s="35" customFormat="1" ht="30" customHeight="1">
      <c r="A945" s="23"/>
      <c r="B945" s="23"/>
      <c r="C945" s="2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6"/>
    </row>
    <row r="946" spans="1:17" s="35" customFormat="1" ht="30" customHeight="1">
      <c r="A946" s="23"/>
      <c r="B946" s="23"/>
      <c r="C946" s="2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6"/>
    </row>
    <row r="947" spans="1:17" s="35" customFormat="1" ht="30" customHeight="1">
      <c r="A947" s="23"/>
      <c r="B947" s="23"/>
      <c r="C947" s="2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6"/>
    </row>
    <row r="948" spans="1:17" s="35" customFormat="1" ht="30" customHeight="1">
      <c r="A948" s="23"/>
      <c r="B948" s="23"/>
      <c r="C948" s="2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6"/>
    </row>
    <row r="949" spans="1:17" s="35" customFormat="1" ht="30" customHeight="1">
      <c r="A949" s="23"/>
      <c r="B949" s="23"/>
      <c r="C949" s="2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6"/>
    </row>
    <row r="950" spans="1:17" s="35" customFormat="1" ht="30" customHeight="1">
      <c r="A950" s="23"/>
      <c r="B950" s="23"/>
      <c r="C950" s="2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6"/>
    </row>
    <row r="951" spans="1:17" s="35" customFormat="1" ht="30" customHeight="1">
      <c r="A951" s="23"/>
      <c r="B951" s="23"/>
      <c r="C951" s="2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6"/>
    </row>
    <row r="952" spans="1:17" s="35" customFormat="1" ht="30" customHeight="1">
      <c r="A952" s="23"/>
      <c r="B952" s="23"/>
      <c r="C952" s="2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6"/>
    </row>
    <row r="953" spans="1:17" s="35" customFormat="1" ht="30" customHeight="1">
      <c r="A953" s="23"/>
      <c r="B953" s="23"/>
      <c r="C953" s="2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6"/>
    </row>
    <row r="954" spans="1:17" s="35" customFormat="1" ht="30" customHeight="1">
      <c r="A954" s="23"/>
      <c r="B954" s="23"/>
      <c r="C954" s="2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6"/>
    </row>
    <row r="955" spans="1:17" s="35" customFormat="1" ht="30" customHeight="1">
      <c r="A955" s="23"/>
      <c r="B955" s="23"/>
      <c r="C955" s="2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6"/>
    </row>
    <row r="956" spans="1:17" s="35" customFormat="1" ht="30" customHeight="1">
      <c r="A956" s="23"/>
      <c r="B956" s="23"/>
      <c r="C956" s="2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6"/>
    </row>
    <row r="957" spans="1:17" s="35" customFormat="1" ht="30" customHeight="1">
      <c r="A957" s="23"/>
      <c r="B957" s="23"/>
      <c r="C957" s="2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6"/>
    </row>
    <row r="958" spans="1:17" s="35" customFormat="1" ht="30" customHeight="1">
      <c r="A958" s="23"/>
      <c r="B958" s="23"/>
      <c r="C958" s="2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6"/>
    </row>
    <row r="959" spans="1:17" s="35" customFormat="1" ht="30" customHeight="1">
      <c r="A959" s="23"/>
      <c r="B959" s="23"/>
      <c r="C959" s="2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6"/>
    </row>
    <row r="960" spans="1:17" s="35" customFormat="1" ht="30" customHeight="1">
      <c r="A960" s="23"/>
      <c r="B960" s="23"/>
      <c r="C960" s="2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6"/>
    </row>
    <row r="961" spans="1:17" s="35" customFormat="1" ht="30" customHeight="1">
      <c r="A961" s="23"/>
      <c r="B961" s="23"/>
      <c r="C961" s="2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6"/>
    </row>
    <row r="962" spans="1:17" s="35" customFormat="1" ht="30" customHeight="1">
      <c r="A962" s="23"/>
      <c r="B962" s="23"/>
      <c r="C962" s="2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6"/>
    </row>
    <row r="963" spans="1:17" s="35" customFormat="1" ht="30" customHeight="1">
      <c r="A963" s="23"/>
      <c r="B963" s="23"/>
      <c r="C963" s="2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6"/>
    </row>
    <row r="964" spans="1:17" s="35" customFormat="1" ht="30" customHeight="1">
      <c r="A964" s="23"/>
      <c r="B964" s="23"/>
      <c r="C964" s="2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6"/>
    </row>
    <row r="965" spans="1:17" s="35" customFormat="1" ht="30" customHeight="1">
      <c r="A965" s="23"/>
      <c r="B965" s="23"/>
      <c r="C965" s="2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6"/>
    </row>
    <row r="966" spans="1:17" s="35" customFormat="1" ht="30" customHeight="1">
      <c r="A966" s="23"/>
      <c r="B966" s="23"/>
      <c r="C966" s="2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6"/>
    </row>
    <row r="967" spans="1:17" s="35" customFormat="1" ht="30" customHeight="1">
      <c r="A967" s="23"/>
      <c r="B967" s="23"/>
      <c r="C967" s="2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6"/>
    </row>
    <row r="968" spans="1:17" s="35" customFormat="1" ht="30" customHeight="1">
      <c r="A968" s="23"/>
      <c r="B968" s="23"/>
      <c r="C968" s="2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6"/>
    </row>
    <row r="969" spans="1:17" s="35" customFormat="1" ht="30" customHeight="1">
      <c r="A969" s="23"/>
      <c r="B969" s="23"/>
      <c r="C969" s="2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6"/>
    </row>
    <row r="970" spans="1:17" s="35" customFormat="1" ht="30" customHeight="1">
      <c r="A970" s="23"/>
      <c r="B970" s="23"/>
      <c r="C970" s="2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6"/>
    </row>
    <row r="971" spans="1:17" s="35" customFormat="1" ht="30" customHeight="1">
      <c r="A971" s="23"/>
      <c r="B971" s="23"/>
      <c r="C971" s="2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6"/>
    </row>
    <row r="972" spans="1:17" s="35" customFormat="1" ht="30" customHeight="1">
      <c r="A972" s="23"/>
      <c r="B972" s="23"/>
      <c r="C972" s="2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6"/>
    </row>
    <row r="973" spans="1:17" s="35" customFormat="1" ht="30" customHeight="1">
      <c r="A973" s="23"/>
      <c r="B973" s="23"/>
      <c r="C973" s="2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6"/>
    </row>
    <row r="974" spans="1:17" s="35" customFormat="1" ht="30" customHeight="1">
      <c r="A974" s="23"/>
      <c r="B974" s="23"/>
      <c r="C974" s="2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6"/>
    </row>
    <row r="975" spans="1:17" s="35" customFormat="1" ht="30" customHeight="1">
      <c r="A975" s="23"/>
      <c r="B975" s="23"/>
      <c r="C975" s="2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6"/>
    </row>
    <row r="976" spans="1:17" s="35" customFormat="1" ht="30" customHeight="1">
      <c r="A976" s="23"/>
      <c r="B976" s="23"/>
      <c r="C976" s="2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6"/>
    </row>
    <row r="977" spans="1:17" s="35" customFormat="1" ht="30" customHeight="1">
      <c r="A977" s="23"/>
      <c r="B977" s="23"/>
      <c r="C977" s="2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6"/>
    </row>
    <row r="978" spans="1:17" s="35" customFormat="1" ht="30" customHeight="1">
      <c r="A978" s="23"/>
      <c r="B978" s="23"/>
      <c r="C978" s="2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6"/>
    </row>
    <row r="979" spans="1:17" s="35" customFormat="1" ht="30" customHeight="1">
      <c r="A979" s="23"/>
      <c r="B979" s="23"/>
      <c r="C979" s="2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6"/>
    </row>
    <row r="980" spans="1:17" s="35" customFormat="1" ht="30" customHeight="1">
      <c r="A980" s="23"/>
      <c r="B980" s="23"/>
      <c r="C980" s="2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6"/>
    </row>
    <row r="981" spans="1:17" s="35" customFormat="1" ht="30" customHeight="1">
      <c r="A981" s="23"/>
      <c r="B981" s="23"/>
      <c r="C981" s="2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6"/>
    </row>
    <row r="982" spans="1:17" s="35" customFormat="1" ht="30" customHeight="1">
      <c r="A982" s="23"/>
      <c r="B982" s="23"/>
      <c r="C982" s="2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6"/>
    </row>
    <row r="983" spans="1:17" s="35" customFormat="1" ht="30" customHeight="1">
      <c r="A983" s="23"/>
      <c r="B983" s="23"/>
      <c r="C983" s="2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6"/>
    </row>
    <row r="984" spans="1:17" s="35" customFormat="1" ht="30" customHeight="1">
      <c r="A984" s="23"/>
      <c r="B984" s="23"/>
      <c r="C984" s="2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6"/>
    </row>
    <row r="985" spans="1:17" s="35" customFormat="1" ht="30" customHeight="1">
      <c r="A985" s="23"/>
      <c r="B985" s="23"/>
      <c r="C985" s="2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6"/>
    </row>
    <row r="986" spans="1:17" s="35" customFormat="1" ht="30" customHeight="1">
      <c r="A986" s="23"/>
      <c r="B986" s="23"/>
      <c r="C986" s="2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6"/>
    </row>
    <row r="987" spans="1:17" s="35" customFormat="1" ht="30" customHeight="1">
      <c r="A987" s="23"/>
      <c r="B987" s="23"/>
      <c r="C987" s="2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6"/>
    </row>
    <row r="988" spans="1:17" s="35" customFormat="1" ht="30" customHeight="1">
      <c r="A988" s="23"/>
      <c r="B988" s="23"/>
      <c r="C988" s="2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6"/>
    </row>
    <row r="989" spans="1:17" s="35" customFormat="1" ht="30" customHeight="1">
      <c r="A989" s="23"/>
      <c r="B989" s="23"/>
      <c r="C989" s="2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6"/>
    </row>
    <row r="990" spans="1:17" s="35" customFormat="1" ht="30" customHeight="1">
      <c r="A990" s="23"/>
      <c r="B990" s="23"/>
      <c r="C990" s="2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6"/>
    </row>
    <row r="991" spans="1:17" s="35" customFormat="1" ht="30" customHeight="1">
      <c r="A991" s="23"/>
      <c r="B991" s="23"/>
      <c r="C991" s="2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6"/>
    </row>
    <row r="992" spans="1:17" s="35" customFormat="1" ht="30" customHeight="1">
      <c r="A992" s="23"/>
      <c r="B992" s="23"/>
      <c r="C992" s="2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6"/>
    </row>
    <row r="993" spans="1:17" s="35" customFormat="1" ht="30" customHeight="1">
      <c r="A993" s="23"/>
      <c r="B993" s="23"/>
      <c r="C993" s="2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6"/>
    </row>
    <row r="994" spans="1:17" s="35" customFormat="1" ht="30" customHeight="1">
      <c r="A994" s="23"/>
      <c r="B994" s="23"/>
      <c r="C994" s="2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6"/>
    </row>
    <row r="995" spans="1:17" s="35" customFormat="1" ht="30" customHeight="1">
      <c r="A995" s="23"/>
      <c r="B995" s="23"/>
      <c r="C995" s="2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6"/>
    </row>
    <row r="996" spans="1:17" s="35" customFormat="1" ht="30" customHeight="1">
      <c r="A996" s="23"/>
      <c r="B996" s="23"/>
      <c r="C996" s="2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6"/>
    </row>
    <row r="997" spans="1:17" s="35" customFormat="1" ht="30" customHeight="1">
      <c r="A997" s="23"/>
      <c r="B997" s="23"/>
      <c r="C997" s="2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6"/>
    </row>
    <row r="998" spans="1:17" s="35" customFormat="1" ht="30" customHeight="1">
      <c r="A998" s="23"/>
      <c r="B998" s="23"/>
      <c r="C998" s="2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6"/>
    </row>
    <row r="999" spans="1:17" s="35" customFormat="1" ht="30" customHeight="1">
      <c r="A999" s="23"/>
      <c r="B999" s="23"/>
      <c r="C999" s="2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6"/>
    </row>
    <row r="1000" spans="1:17" s="35" customFormat="1" ht="30" customHeight="1">
      <c r="A1000" s="23"/>
      <c r="B1000" s="23"/>
      <c r="C1000" s="2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6"/>
    </row>
    <row r="1001" spans="1:17" s="35" customFormat="1" ht="30" customHeight="1">
      <c r="A1001" s="23"/>
      <c r="B1001" s="23"/>
      <c r="C1001" s="2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6"/>
    </row>
    <row r="1002" spans="1:17" s="35" customFormat="1" ht="30" customHeight="1">
      <c r="A1002" s="23"/>
      <c r="B1002" s="23"/>
      <c r="C1002" s="2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6"/>
    </row>
    <row r="1003" spans="1:17" s="35" customFormat="1" ht="30" customHeight="1">
      <c r="A1003" s="23"/>
      <c r="B1003" s="23"/>
      <c r="C1003" s="2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6"/>
    </row>
    <row r="1004" spans="1:17" s="35" customFormat="1" ht="30" customHeight="1">
      <c r="A1004" s="23"/>
      <c r="B1004" s="23"/>
      <c r="C1004" s="23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6"/>
    </row>
    <row r="1005" spans="1:17" s="35" customFormat="1" ht="30" customHeight="1">
      <c r="A1005" s="23"/>
      <c r="B1005" s="23"/>
      <c r="C1005" s="23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6"/>
    </row>
    <row r="1006" spans="1:17" s="35" customFormat="1" ht="30" customHeight="1">
      <c r="A1006" s="23"/>
      <c r="B1006" s="23"/>
      <c r="C1006" s="23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6"/>
    </row>
    <row r="1007" spans="1:17" s="35" customFormat="1" ht="30" customHeight="1">
      <c r="A1007" s="23"/>
      <c r="B1007" s="23"/>
      <c r="C1007" s="23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6"/>
    </row>
    <row r="1008" spans="1:17" s="35" customFormat="1" ht="30" customHeight="1">
      <c r="A1008" s="23"/>
      <c r="B1008" s="23"/>
      <c r="C1008" s="23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6"/>
    </row>
    <row r="1009" spans="1:17" s="35" customFormat="1" ht="30" customHeight="1">
      <c r="A1009" s="23"/>
      <c r="B1009" s="23"/>
      <c r="C1009" s="23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6"/>
    </row>
    <row r="1010" spans="1:17" s="35" customFormat="1" ht="30" customHeight="1">
      <c r="A1010" s="23"/>
      <c r="B1010" s="23"/>
      <c r="C1010" s="23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6"/>
    </row>
    <row r="1011" spans="1:17" s="35" customFormat="1" ht="30" customHeight="1">
      <c r="A1011" s="23"/>
      <c r="B1011" s="23"/>
      <c r="C1011" s="23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6"/>
    </row>
    <row r="1012" spans="1:17" s="35" customFormat="1" ht="30" customHeight="1">
      <c r="A1012" s="23"/>
      <c r="B1012" s="23"/>
      <c r="C1012" s="23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6"/>
    </row>
    <row r="1013" spans="1:17" s="35" customFormat="1" ht="30" customHeight="1">
      <c r="A1013" s="23"/>
      <c r="B1013" s="23"/>
      <c r="C1013" s="23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6"/>
    </row>
    <row r="1014" spans="1:17" s="35" customFormat="1" ht="30" customHeight="1">
      <c r="A1014" s="23"/>
      <c r="B1014" s="23"/>
      <c r="C1014" s="23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6"/>
    </row>
    <row r="1015" spans="1:17" s="35" customFormat="1" ht="30" customHeight="1">
      <c r="A1015" s="23"/>
      <c r="B1015" s="23"/>
      <c r="C1015" s="23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6"/>
    </row>
    <row r="1016" spans="1:17" s="35" customFormat="1" ht="30" customHeight="1">
      <c r="A1016" s="23"/>
      <c r="B1016" s="23"/>
      <c r="C1016" s="23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6"/>
    </row>
    <row r="1017" spans="1:17" s="35" customFormat="1" ht="30" customHeight="1">
      <c r="A1017" s="23"/>
      <c r="B1017" s="23"/>
      <c r="C1017" s="23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6"/>
    </row>
    <row r="1018" spans="1:17" s="35" customFormat="1" ht="30" customHeight="1">
      <c r="A1018" s="23"/>
      <c r="B1018" s="23"/>
      <c r="C1018" s="23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6"/>
    </row>
    <row r="1019" spans="1:17" s="35" customFormat="1" ht="30" customHeight="1">
      <c r="A1019" s="23"/>
      <c r="B1019" s="23"/>
      <c r="C1019" s="23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6"/>
    </row>
    <row r="1020" spans="1:17" s="35" customFormat="1" ht="30" customHeight="1">
      <c r="A1020" s="23"/>
      <c r="B1020" s="23"/>
      <c r="C1020" s="23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6"/>
    </row>
    <row r="1021" spans="1:17" s="35" customFormat="1" ht="30" customHeight="1">
      <c r="A1021" s="23"/>
      <c r="B1021" s="23"/>
      <c r="C1021" s="23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6"/>
    </row>
    <row r="1022" spans="1:17" s="35" customFormat="1" ht="30" customHeight="1">
      <c r="A1022" s="23"/>
      <c r="B1022" s="23"/>
      <c r="C1022" s="23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6"/>
    </row>
    <row r="1023" spans="1:17" s="35" customFormat="1" ht="30" customHeight="1">
      <c r="A1023" s="23"/>
      <c r="B1023" s="23"/>
      <c r="C1023" s="23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6"/>
    </row>
    <row r="1024" spans="1:17" s="35" customFormat="1" ht="30" customHeight="1">
      <c r="A1024" s="23"/>
      <c r="B1024" s="23"/>
      <c r="C1024" s="23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6"/>
    </row>
    <row r="1025" spans="1:17" s="35" customFormat="1" ht="30" customHeight="1">
      <c r="A1025" s="23"/>
      <c r="B1025" s="23"/>
      <c r="C1025" s="23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6"/>
    </row>
    <row r="1026" spans="1:17" s="35" customFormat="1" ht="30" customHeight="1">
      <c r="A1026" s="23"/>
      <c r="B1026" s="23"/>
      <c r="C1026" s="23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6"/>
    </row>
    <row r="1027" spans="1:17" s="35" customFormat="1" ht="30" customHeight="1">
      <c r="A1027" s="23"/>
      <c r="B1027" s="23"/>
      <c r="C1027" s="23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6"/>
    </row>
    <row r="1028" spans="1:17" s="35" customFormat="1" ht="30" customHeight="1">
      <c r="A1028" s="23"/>
      <c r="B1028" s="23"/>
      <c r="C1028" s="23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6"/>
    </row>
    <row r="1029" spans="1:17" s="35" customFormat="1" ht="30" customHeight="1">
      <c r="A1029" s="23"/>
      <c r="B1029" s="23"/>
      <c r="C1029" s="23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6"/>
    </row>
    <row r="1030" spans="1:17" s="35" customFormat="1" ht="30" customHeight="1">
      <c r="A1030" s="23"/>
      <c r="B1030" s="23"/>
      <c r="C1030" s="23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6"/>
    </row>
    <row r="1031" spans="1:17" s="35" customFormat="1" ht="30" customHeight="1">
      <c r="A1031" s="23"/>
      <c r="B1031" s="23"/>
      <c r="C1031" s="23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6"/>
    </row>
    <row r="1032" spans="1:17" s="35" customFormat="1" ht="30" customHeight="1">
      <c r="A1032" s="23"/>
      <c r="B1032" s="23"/>
      <c r="C1032" s="23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6"/>
    </row>
    <row r="1033" spans="1:17" s="35" customFormat="1" ht="30" customHeight="1">
      <c r="A1033" s="23"/>
      <c r="B1033" s="23"/>
      <c r="C1033" s="23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6"/>
    </row>
    <row r="1034" spans="1:17" s="35" customFormat="1" ht="30" customHeight="1">
      <c r="A1034" s="23"/>
      <c r="B1034" s="23"/>
      <c r="C1034" s="23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6"/>
    </row>
    <row r="1035" spans="1:17" s="35" customFormat="1" ht="30" customHeight="1">
      <c r="A1035" s="23"/>
      <c r="B1035" s="23"/>
      <c r="C1035" s="23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6"/>
    </row>
    <row r="1036" spans="1:17" s="35" customFormat="1" ht="30" customHeight="1">
      <c r="A1036" s="23"/>
      <c r="B1036" s="23"/>
      <c r="C1036" s="23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6"/>
    </row>
    <row r="1037" spans="1:17" s="35" customFormat="1" ht="30" customHeight="1">
      <c r="A1037" s="23"/>
      <c r="B1037" s="23"/>
      <c r="C1037" s="23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6"/>
    </row>
    <row r="1038" spans="1:17" s="35" customFormat="1" ht="30" customHeight="1">
      <c r="A1038" s="23"/>
      <c r="B1038" s="23"/>
      <c r="C1038" s="23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6"/>
    </row>
    <row r="1039" spans="1:17" s="35" customFormat="1" ht="30" customHeight="1">
      <c r="A1039" s="23"/>
      <c r="B1039" s="23"/>
      <c r="C1039" s="23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6"/>
    </row>
    <row r="1040" spans="1:17" s="35" customFormat="1" ht="30" customHeight="1">
      <c r="A1040" s="23"/>
      <c r="B1040" s="23"/>
      <c r="C1040" s="23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6"/>
    </row>
    <row r="1041" spans="1:17" s="35" customFormat="1" ht="30" customHeight="1">
      <c r="A1041" s="23"/>
      <c r="B1041" s="23"/>
      <c r="C1041" s="23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6"/>
    </row>
    <row r="1042" spans="1:17" s="35" customFormat="1" ht="30" customHeight="1">
      <c r="A1042" s="23"/>
      <c r="B1042" s="23"/>
      <c r="C1042" s="23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6"/>
    </row>
    <row r="1043" spans="1:17" s="35" customFormat="1" ht="30" customHeight="1">
      <c r="A1043" s="23"/>
      <c r="B1043" s="23"/>
      <c r="C1043" s="23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6"/>
    </row>
    <row r="1044" spans="1:17" s="35" customFormat="1" ht="30" customHeight="1">
      <c r="A1044" s="23"/>
      <c r="B1044" s="23"/>
      <c r="C1044" s="23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6"/>
    </row>
    <row r="1045" spans="1:17" s="35" customFormat="1" ht="30" customHeight="1">
      <c r="A1045" s="23"/>
      <c r="B1045" s="23"/>
      <c r="C1045" s="23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6"/>
    </row>
    <row r="1046" spans="1:17" s="35" customFormat="1" ht="30" customHeight="1">
      <c r="A1046" s="23"/>
      <c r="B1046" s="23"/>
      <c r="C1046" s="23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6"/>
    </row>
    <row r="1047" spans="1:17" s="35" customFormat="1" ht="30" customHeight="1">
      <c r="A1047" s="23"/>
      <c r="B1047" s="23"/>
      <c r="C1047" s="23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6"/>
    </row>
    <row r="1048" spans="1:17" s="35" customFormat="1" ht="30" customHeight="1">
      <c r="A1048" s="23"/>
      <c r="B1048" s="23"/>
      <c r="C1048" s="23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6"/>
    </row>
    <row r="1049" spans="1:17" s="35" customFormat="1" ht="30" customHeight="1">
      <c r="A1049" s="23"/>
      <c r="B1049" s="23"/>
      <c r="C1049" s="23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6"/>
    </row>
    <row r="1050" spans="1:17" s="35" customFormat="1" ht="30" customHeight="1">
      <c r="A1050" s="23"/>
      <c r="B1050" s="23"/>
      <c r="C1050" s="23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6"/>
    </row>
    <row r="1051" spans="1:17" s="35" customFormat="1" ht="30" customHeight="1">
      <c r="A1051" s="23"/>
      <c r="B1051" s="23"/>
      <c r="C1051" s="23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6"/>
    </row>
    <row r="1052" spans="1:17" s="35" customFormat="1" ht="30" customHeight="1">
      <c r="A1052" s="23"/>
      <c r="B1052" s="23"/>
      <c r="C1052" s="23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6"/>
    </row>
    <row r="1053" spans="1:17" s="35" customFormat="1" ht="30" customHeight="1">
      <c r="A1053" s="23"/>
      <c r="B1053" s="23"/>
      <c r="C1053" s="23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6"/>
    </row>
    <row r="1054" spans="1:17" s="35" customFormat="1" ht="30" customHeight="1">
      <c r="A1054" s="23"/>
      <c r="B1054" s="23"/>
      <c r="C1054" s="23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6"/>
    </row>
    <row r="1055" spans="1:17" s="35" customFormat="1" ht="30" customHeight="1">
      <c r="A1055" s="23"/>
      <c r="B1055" s="23"/>
      <c r="C1055" s="23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6"/>
    </row>
    <row r="1056" spans="1:17" s="35" customFormat="1" ht="30" customHeight="1">
      <c r="A1056" s="23"/>
      <c r="B1056" s="23"/>
      <c r="C1056" s="23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6"/>
    </row>
    <row r="1057" spans="1:17" s="35" customFormat="1" ht="30" customHeight="1">
      <c r="A1057" s="23"/>
      <c r="B1057" s="23"/>
      <c r="C1057" s="23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6"/>
    </row>
    <row r="1058" spans="1:17" s="35" customFormat="1" ht="30" customHeight="1">
      <c r="A1058" s="23"/>
      <c r="B1058" s="23"/>
      <c r="C1058" s="23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6"/>
    </row>
    <row r="1059" spans="1:17" s="35" customFormat="1" ht="30" customHeight="1">
      <c r="A1059" s="23"/>
      <c r="B1059" s="23"/>
      <c r="C1059" s="23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6"/>
    </row>
    <row r="1060" spans="1:17" s="35" customFormat="1" ht="30" customHeight="1">
      <c r="A1060" s="23"/>
      <c r="B1060" s="23"/>
      <c r="C1060" s="23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6"/>
    </row>
    <row r="1061" spans="1:17" s="35" customFormat="1" ht="30" customHeight="1">
      <c r="A1061" s="23"/>
      <c r="B1061" s="23"/>
      <c r="C1061" s="23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6"/>
    </row>
    <row r="1062" spans="1:17" s="35" customFormat="1" ht="30" customHeight="1">
      <c r="A1062" s="23"/>
      <c r="B1062" s="23"/>
      <c r="C1062" s="23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6"/>
    </row>
    <row r="1063" spans="1:17" s="35" customFormat="1" ht="30" customHeight="1">
      <c r="A1063" s="23"/>
      <c r="B1063" s="23"/>
      <c r="C1063" s="23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6"/>
    </row>
    <row r="1064" spans="1:17" s="35" customFormat="1" ht="30" customHeight="1">
      <c r="A1064" s="23"/>
      <c r="B1064" s="23"/>
      <c r="C1064" s="23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6"/>
    </row>
    <row r="1065" spans="1:17" s="35" customFormat="1" ht="30" customHeight="1">
      <c r="A1065" s="23"/>
      <c r="B1065" s="23"/>
      <c r="C1065" s="23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6"/>
    </row>
    <row r="1066" spans="1:17" s="35" customFormat="1" ht="30" customHeight="1">
      <c r="A1066" s="23"/>
      <c r="B1066" s="23"/>
      <c r="C1066" s="23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6"/>
    </row>
    <row r="1067" spans="1:17" s="35" customFormat="1" ht="30" customHeight="1">
      <c r="A1067" s="23"/>
      <c r="B1067" s="23"/>
      <c r="C1067" s="23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6"/>
    </row>
    <row r="1068" spans="1:17" s="35" customFormat="1" ht="30" customHeight="1">
      <c r="A1068" s="23"/>
      <c r="B1068" s="23"/>
      <c r="C1068" s="23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6"/>
    </row>
    <row r="1069" spans="1:17" s="35" customFormat="1" ht="30" customHeight="1">
      <c r="A1069" s="23"/>
      <c r="B1069" s="23"/>
      <c r="C1069" s="23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6"/>
    </row>
    <row r="1070" spans="1:17" s="35" customFormat="1" ht="30" customHeight="1">
      <c r="A1070" s="23"/>
      <c r="B1070" s="23"/>
      <c r="C1070" s="23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6"/>
    </row>
    <row r="1071" spans="1:17" s="35" customFormat="1" ht="30" customHeight="1">
      <c r="A1071" s="23"/>
      <c r="B1071" s="23"/>
      <c r="C1071" s="23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6"/>
    </row>
    <row r="1072" spans="1:17" s="35" customFormat="1" ht="30" customHeight="1">
      <c r="A1072" s="23"/>
      <c r="B1072" s="23"/>
      <c r="C1072" s="23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6"/>
    </row>
    <row r="1073" spans="1:17" s="35" customFormat="1" ht="30" customHeight="1">
      <c r="A1073" s="23"/>
      <c r="B1073" s="23"/>
      <c r="C1073" s="23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6"/>
    </row>
    <row r="1074" spans="1:17" s="35" customFormat="1" ht="30" customHeight="1">
      <c r="A1074" s="23"/>
      <c r="B1074" s="23"/>
      <c r="C1074" s="23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6"/>
    </row>
    <row r="1075" spans="1:17" s="35" customFormat="1" ht="30" customHeight="1">
      <c r="A1075" s="23"/>
      <c r="B1075" s="23"/>
      <c r="C1075" s="23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6"/>
    </row>
    <row r="1076" spans="1:17" s="35" customFormat="1" ht="30" customHeight="1">
      <c r="A1076" s="23"/>
      <c r="B1076" s="23"/>
      <c r="C1076" s="23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6"/>
    </row>
    <row r="1077" spans="1:17" s="35" customFormat="1" ht="30" customHeight="1">
      <c r="A1077" s="23"/>
      <c r="B1077" s="23"/>
      <c r="C1077" s="23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6"/>
    </row>
    <row r="1078" spans="1:17" s="35" customFormat="1" ht="30" customHeight="1">
      <c r="A1078" s="23"/>
      <c r="B1078" s="23"/>
      <c r="C1078" s="23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6"/>
    </row>
    <row r="1079" spans="1:17" s="35" customFormat="1" ht="30" customHeight="1">
      <c r="A1079" s="23"/>
      <c r="B1079" s="23"/>
      <c r="C1079" s="23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6"/>
    </row>
    <row r="1080" spans="1:17" s="35" customFormat="1" ht="30" customHeight="1">
      <c r="A1080" s="23"/>
      <c r="B1080" s="23"/>
      <c r="C1080" s="23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6"/>
    </row>
    <row r="1081" spans="1:17" s="35" customFormat="1" ht="30" customHeight="1">
      <c r="A1081" s="23"/>
      <c r="B1081" s="23"/>
      <c r="C1081" s="23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6"/>
    </row>
    <row r="1082" spans="1:17" s="35" customFormat="1" ht="30" customHeight="1">
      <c r="A1082" s="23"/>
      <c r="B1082" s="23"/>
      <c r="C1082" s="23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6"/>
    </row>
    <row r="1083" spans="1:17" s="35" customFormat="1" ht="30" customHeight="1">
      <c r="A1083" s="23"/>
      <c r="B1083" s="23"/>
      <c r="C1083" s="23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6"/>
    </row>
    <row r="1084" spans="1:17" s="35" customFormat="1" ht="30" customHeight="1">
      <c r="A1084" s="23"/>
      <c r="B1084" s="23"/>
      <c r="C1084" s="23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6"/>
    </row>
    <row r="1085" spans="1:17" s="35" customFormat="1" ht="30" customHeight="1">
      <c r="A1085" s="23"/>
      <c r="B1085" s="23"/>
      <c r="C1085" s="23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6"/>
    </row>
    <row r="1086" spans="1:17" s="35" customFormat="1" ht="30" customHeight="1">
      <c r="A1086" s="23"/>
      <c r="B1086" s="23"/>
      <c r="C1086" s="23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6"/>
    </row>
    <row r="1087" spans="1:17" s="35" customFormat="1" ht="30" customHeight="1">
      <c r="A1087" s="23"/>
      <c r="B1087" s="23"/>
      <c r="C1087" s="23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6"/>
    </row>
    <row r="1088" spans="1:17" s="35" customFormat="1" ht="30" customHeight="1">
      <c r="A1088" s="23"/>
      <c r="B1088" s="23"/>
      <c r="C1088" s="23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6"/>
    </row>
    <row r="1089" spans="1:17" s="35" customFormat="1" ht="30" customHeight="1">
      <c r="A1089" s="23"/>
      <c r="B1089" s="23"/>
      <c r="C1089" s="23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6"/>
    </row>
    <row r="1090" spans="1:17" s="35" customFormat="1" ht="30" customHeight="1">
      <c r="A1090" s="23"/>
      <c r="B1090" s="23"/>
      <c r="C1090" s="23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6"/>
    </row>
    <row r="1091" spans="1:17" s="35" customFormat="1" ht="30" customHeight="1">
      <c r="A1091" s="23"/>
      <c r="B1091" s="23"/>
      <c r="C1091" s="23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6"/>
    </row>
    <row r="1092" spans="1:17" s="35" customFormat="1" ht="30" customHeight="1">
      <c r="A1092" s="23"/>
      <c r="B1092" s="23"/>
      <c r="C1092" s="23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6"/>
    </row>
    <row r="1093" spans="1:17" s="35" customFormat="1" ht="30" customHeight="1">
      <c r="A1093" s="23"/>
      <c r="B1093" s="23"/>
      <c r="C1093" s="23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6"/>
    </row>
    <row r="1094" spans="1:17" s="35" customFormat="1" ht="30" customHeight="1">
      <c r="A1094" s="23"/>
      <c r="B1094" s="23"/>
      <c r="C1094" s="23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6"/>
    </row>
    <row r="1095" spans="1:17" s="35" customFormat="1" ht="30" customHeight="1">
      <c r="A1095" s="23"/>
      <c r="B1095" s="23"/>
      <c r="C1095" s="23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6"/>
    </row>
    <row r="1096" spans="1:17" s="35" customFormat="1" ht="30" customHeight="1">
      <c r="A1096" s="23"/>
      <c r="B1096" s="23"/>
      <c r="C1096" s="23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6"/>
    </row>
    <row r="1097" spans="1:17" s="35" customFormat="1" ht="30" customHeight="1">
      <c r="A1097" s="23"/>
      <c r="B1097" s="23"/>
      <c r="C1097" s="23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6"/>
    </row>
    <row r="1098" spans="1:17" s="35" customFormat="1" ht="30" customHeight="1">
      <c r="A1098" s="23"/>
      <c r="B1098" s="23"/>
      <c r="C1098" s="23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6"/>
    </row>
    <row r="1099" spans="1:17" s="35" customFormat="1" ht="30" customHeight="1">
      <c r="A1099" s="23"/>
      <c r="B1099" s="23"/>
      <c r="C1099" s="23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6"/>
    </row>
    <row r="1100" spans="1:17" s="35" customFormat="1" ht="30" customHeight="1">
      <c r="A1100" s="23"/>
      <c r="B1100" s="23"/>
      <c r="C1100" s="23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6"/>
    </row>
    <row r="1101" spans="1:17" s="35" customFormat="1" ht="30" customHeight="1">
      <c r="A1101" s="23"/>
      <c r="B1101" s="23"/>
      <c r="C1101" s="23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6"/>
    </row>
    <row r="1102" spans="1:17" s="35" customFormat="1" ht="30" customHeight="1">
      <c r="A1102" s="23"/>
      <c r="B1102" s="23"/>
      <c r="C1102" s="23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6"/>
    </row>
    <row r="1103" spans="1:17" s="35" customFormat="1" ht="30" customHeight="1">
      <c r="A1103" s="23"/>
      <c r="B1103" s="23"/>
      <c r="C1103" s="23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6"/>
    </row>
    <row r="1104" spans="1:17" s="35" customFormat="1" ht="30" customHeight="1">
      <c r="A1104" s="23"/>
      <c r="B1104" s="23"/>
      <c r="C1104" s="23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6"/>
    </row>
    <row r="1105" spans="1:17" s="35" customFormat="1" ht="30" customHeight="1">
      <c r="A1105" s="23"/>
      <c r="B1105" s="23"/>
      <c r="C1105" s="23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6"/>
    </row>
    <row r="1106" spans="1:17" s="35" customFormat="1" ht="30" customHeight="1">
      <c r="A1106" s="23"/>
      <c r="B1106" s="23"/>
      <c r="C1106" s="23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6"/>
    </row>
    <row r="1107" spans="1:17" s="35" customFormat="1" ht="30" customHeight="1">
      <c r="A1107" s="23"/>
      <c r="B1107" s="23"/>
      <c r="C1107" s="23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6"/>
    </row>
    <row r="1108" spans="1:17" s="35" customFormat="1" ht="30" customHeight="1">
      <c r="A1108" s="23"/>
      <c r="B1108" s="23"/>
      <c r="C1108" s="23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6"/>
    </row>
    <row r="1109" spans="1:17" s="35" customFormat="1" ht="30" customHeight="1">
      <c r="A1109" s="23"/>
      <c r="B1109" s="23"/>
      <c r="C1109" s="23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6"/>
    </row>
    <row r="1110" spans="1:17" s="35" customFormat="1" ht="30" customHeight="1">
      <c r="A1110" s="23"/>
      <c r="B1110" s="23"/>
      <c r="C1110" s="23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6"/>
    </row>
    <row r="1111" spans="1:17" s="35" customFormat="1" ht="30" customHeight="1">
      <c r="A1111" s="23"/>
      <c r="B1111" s="23"/>
      <c r="C1111" s="23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6"/>
    </row>
    <row r="1112" spans="1:17" s="35" customFormat="1" ht="30" customHeight="1">
      <c r="A1112" s="23"/>
      <c r="B1112" s="23"/>
      <c r="C1112" s="23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6"/>
    </row>
    <row r="1113" spans="1:17" s="35" customFormat="1" ht="30" customHeight="1">
      <c r="A1113" s="23"/>
      <c r="B1113" s="23"/>
      <c r="C1113" s="23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6"/>
    </row>
    <row r="1114" spans="1:17" s="35" customFormat="1" ht="30" customHeight="1">
      <c r="A1114" s="23"/>
      <c r="B1114" s="23"/>
      <c r="C1114" s="23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6"/>
    </row>
    <row r="1115" spans="1:17" s="35" customFormat="1" ht="30" customHeight="1">
      <c r="A1115" s="23"/>
      <c r="B1115" s="23"/>
      <c r="C1115" s="23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6"/>
    </row>
    <row r="1116" spans="1:17" s="35" customFormat="1" ht="30" customHeight="1">
      <c r="A1116" s="23"/>
      <c r="B1116" s="23"/>
      <c r="C1116" s="23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6"/>
    </row>
    <row r="1117" spans="1:17" s="35" customFormat="1" ht="30" customHeight="1">
      <c r="A1117" s="23"/>
      <c r="B1117" s="23"/>
      <c r="C1117" s="23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6"/>
    </row>
    <row r="1118" spans="1:17" s="35" customFormat="1" ht="30" customHeight="1">
      <c r="A1118" s="23"/>
      <c r="B1118" s="23"/>
      <c r="C1118" s="23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6"/>
    </row>
    <row r="1119" spans="1:17" s="35" customFormat="1" ht="30" customHeight="1">
      <c r="A1119" s="23"/>
      <c r="B1119" s="23"/>
      <c r="C1119" s="23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6"/>
    </row>
    <row r="1120" spans="1:17" s="35" customFormat="1" ht="30" customHeight="1">
      <c r="A1120" s="23"/>
      <c r="B1120" s="23"/>
      <c r="C1120" s="23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6"/>
    </row>
    <row r="1121" spans="1:17" s="35" customFormat="1" ht="30" customHeight="1">
      <c r="A1121" s="23"/>
      <c r="B1121" s="23"/>
      <c r="C1121" s="23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6"/>
    </row>
    <row r="1122" spans="1:17" s="35" customFormat="1" ht="30" customHeight="1">
      <c r="A1122" s="23"/>
      <c r="B1122" s="23"/>
      <c r="C1122" s="23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6"/>
    </row>
    <row r="1123" spans="1:17" s="35" customFormat="1" ht="30" customHeight="1">
      <c r="A1123" s="23"/>
      <c r="B1123" s="23"/>
      <c r="C1123" s="23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6"/>
    </row>
    <row r="1124" spans="1:17" s="35" customFormat="1" ht="30" customHeight="1">
      <c r="A1124" s="23"/>
      <c r="B1124" s="23"/>
      <c r="C1124" s="23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6"/>
    </row>
    <row r="1125" spans="1:17" s="35" customFormat="1" ht="30" customHeight="1">
      <c r="A1125" s="23"/>
      <c r="B1125" s="23"/>
      <c r="C1125" s="23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6"/>
    </row>
    <row r="1126" spans="1:17" s="35" customFormat="1" ht="30" customHeight="1">
      <c r="A1126" s="23"/>
      <c r="B1126" s="23"/>
      <c r="C1126" s="23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6"/>
    </row>
    <row r="1127" spans="1:17" s="35" customFormat="1" ht="30" customHeight="1">
      <c r="A1127" s="23"/>
      <c r="B1127" s="23"/>
      <c r="C1127" s="23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6"/>
    </row>
    <row r="1128" spans="1:17" s="35" customFormat="1" ht="30" customHeight="1">
      <c r="A1128" s="23"/>
      <c r="B1128" s="23"/>
      <c r="C1128" s="23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6"/>
    </row>
    <row r="1129" spans="1:17" s="35" customFormat="1" ht="30" customHeight="1">
      <c r="A1129" s="23"/>
      <c r="B1129" s="23"/>
      <c r="C1129" s="23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6"/>
    </row>
    <row r="1130" spans="1:17" s="35" customFormat="1" ht="30" customHeight="1">
      <c r="A1130" s="23"/>
      <c r="B1130" s="23"/>
      <c r="C1130" s="23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6"/>
    </row>
    <row r="1131" spans="1:17" s="35" customFormat="1" ht="30" customHeight="1">
      <c r="A1131" s="23"/>
      <c r="B1131" s="23"/>
      <c r="C1131" s="23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6"/>
    </row>
    <row r="1132" spans="1:17" s="35" customFormat="1" ht="30" customHeight="1">
      <c r="A1132" s="23"/>
      <c r="B1132" s="23"/>
      <c r="C1132" s="23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6"/>
    </row>
    <row r="1133" spans="1:17" s="35" customFormat="1" ht="30" customHeight="1">
      <c r="A1133" s="23"/>
      <c r="B1133" s="23"/>
      <c r="C1133" s="23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6"/>
    </row>
    <row r="1134" spans="1:17" s="35" customFormat="1" ht="30" customHeight="1">
      <c r="A1134" s="23"/>
      <c r="B1134" s="23"/>
      <c r="C1134" s="23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6"/>
    </row>
    <row r="1135" spans="1:17" s="35" customFormat="1" ht="30" customHeight="1">
      <c r="A1135" s="23"/>
      <c r="B1135" s="23"/>
      <c r="C1135" s="23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6"/>
    </row>
    <row r="1136" spans="1:17" s="35" customFormat="1" ht="30" customHeight="1">
      <c r="A1136" s="23"/>
      <c r="B1136" s="23"/>
      <c r="C1136" s="23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6"/>
    </row>
    <row r="1137" spans="1:17" s="35" customFormat="1" ht="30" customHeight="1">
      <c r="A1137" s="23"/>
      <c r="B1137" s="23"/>
      <c r="C1137" s="23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6"/>
    </row>
    <row r="1138" spans="1:17" s="35" customFormat="1" ht="30" customHeight="1">
      <c r="A1138" s="23"/>
      <c r="B1138" s="23"/>
      <c r="C1138" s="23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6"/>
    </row>
    <row r="1139" spans="1:17" s="35" customFormat="1" ht="30" customHeight="1">
      <c r="A1139" s="23"/>
      <c r="B1139" s="23"/>
      <c r="C1139" s="23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6"/>
    </row>
    <row r="1140" spans="1:17" s="35" customFormat="1" ht="30" customHeight="1">
      <c r="A1140" s="23"/>
      <c r="B1140" s="23"/>
      <c r="C1140" s="23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6"/>
    </row>
    <row r="1141" spans="1:17" s="35" customFormat="1" ht="30" customHeight="1">
      <c r="A1141" s="23"/>
      <c r="B1141" s="23"/>
      <c r="C1141" s="23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6"/>
    </row>
    <row r="1142" spans="1:17" s="35" customFormat="1" ht="30" customHeight="1">
      <c r="A1142" s="23"/>
      <c r="B1142" s="23"/>
      <c r="C1142" s="23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6"/>
    </row>
    <row r="1143" spans="1:17" s="35" customFormat="1" ht="30" customHeight="1">
      <c r="A1143" s="23"/>
      <c r="B1143" s="23"/>
      <c r="C1143" s="23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6"/>
    </row>
    <row r="1144" spans="1:17" s="35" customFormat="1" ht="30" customHeight="1">
      <c r="A1144" s="23"/>
      <c r="B1144" s="23"/>
      <c r="C1144" s="23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6"/>
    </row>
    <row r="1145" spans="1:17" s="35" customFormat="1" ht="30" customHeight="1">
      <c r="A1145" s="23"/>
      <c r="B1145" s="23"/>
      <c r="C1145" s="23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6"/>
    </row>
    <row r="1146" spans="1:17" s="35" customFormat="1" ht="30" customHeight="1">
      <c r="A1146" s="23"/>
      <c r="B1146" s="23"/>
      <c r="C1146" s="23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6"/>
    </row>
    <row r="1147" spans="1:17" s="35" customFormat="1" ht="30" customHeight="1">
      <c r="A1147" s="23"/>
      <c r="B1147" s="23"/>
      <c r="C1147" s="23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6"/>
    </row>
    <row r="1148" spans="1:17" s="35" customFormat="1" ht="30" customHeight="1">
      <c r="A1148" s="23"/>
      <c r="B1148" s="23"/>
      <c r="C1148" s="23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6"/>
    </row>
    <row r="1149" spans="1:17" s="35" customFormat="1" ht="30" customHeight="1">
      <c r="A1149" s="23"/>
      <c r="B1149" s="23"/>
      <c r="C1149" s="23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6"/>
    </row>
    <row r="1150" spans="1:17" s="35" customFormat="1" ht="30" customHeight="1">
      <c r="A1150" s="23"/>
      <c r="B1150" s="23"/>
      <c r="C1150" s="23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6"/>
    </row>
    <row r="1151" spans="1:17" s="35" customFormat="1" ht="30" customHeight="1">
      <c r="A1151" s="23"/>
      <c r="B1151" s="23"/>
      <c r="C1151" s="23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6"/>
    </row>
    <row r="1152" spans="1:17" s="35" customFormat="1" ht="30" customHeight="1">
      <c r="A1152" s="23"/>
      <c r="B1152" s="23"/>
      <c r="C1152" s="23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6"/>
    </row>
    <row r="1153" spans="1:17" s="35" customFormat="1" ht="30" customHeight="1">
      <c r="A1153" s="23"/>
      <c r="B1153" s="23"/>
      <c r="C1153" s="23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6"/>
    </row>
    <row r="1154" spans="1:17" s="35" customFormat="1" ht="30" customHeight="1">
      <c r="A1154" s="23"/>
      <c r="B1154" s="23"/>
      <c r="C1154" s="23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6"/>
    </row>
    <row r="1155" spans="1:17" s="35" customFormat="1" ht="30" customHeight="1">
      <c r="A1155" s="23"/>
      <c r="B1155" s="23"/>
      <c r="C1155" s="23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6"/>
    </row>
    <row r="1156" spans="1:17" s="35" customFormat="1" ht="30" customHeight="1">
      <c r="A1156" s="23"/>
      <c r="B1156" s="23"/>
      <c r="C1156" s="23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6"/>
    </row>
    <row r="1157" spans="1:17" s="35" customFormat="1" ht="30" customHeight="1">
      <c r="A1157" s="23"/>
      <c r="B1157" s="23"/>
      <c r="C1157" s="23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6"/>
    </row>
    <row r="1158" spans="1:17" s="35" customFormat="1" ht="30" customHeight="1">
      <c r="A1158" s="23"/>
      <c r="B1158" s="23"/>
      <c r="C1158" s="23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6"/>
    </row>
    <row r="1159" spans="1:17" s="35" customFormat="1" ht="30" customHeight="1">
      <c r="A1159" s="23"/>
      <c r="B1159" s="23"/>
      <c r="C1159" s="23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6"/>
    </row>
    <row r="1160" spans="1:17" s="35" customFormat="1" ht="30" customHeight="1">
      <c r="A1160" s="23"/>
      <c r="B1160" s="23"/>
      <c r="C1160" s="23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6"/>
    </row>
    <row r="1161" spans="1:17" s="35" customFormat="1" ht="30" customHeight="1">
      <c r="A1161" s="23"/>
      <c r="B1161" s="23"/>
      <c r="C1161" s="23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6"/>
    </row>
    <row r="1162" spans="1:17" s="35" customFormat="1" ht="30" customHeight="1">
      <c r="A1162" s="23"/>
      <c r="B1162" s="23"/>
      <c r="C1162" s="23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6"/>
    </row>
    <row r="1163" spans="1:17" s="35" customFormat="1" ht="30" customHeight="1">
      <c r="A1163" s="23"/>
      <c r="B1163" s="23"/>
      <c r="C1163" s="23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6"/>
    </row>
    <row r="1164" spans="1:17" s="35" customFormat="1" ht="30" customHeight="1">
      <c r="A1164" s="23"/>
      <c r="B1164" s="23"/>
      <c r="C1164" s="23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6"/>
    </row>
    <row r="1165" spans="1:17" s="35" customFormat="1" ht="30" customHeight="1">
      <c r="A1165" s="23"/>
      <c r="B1165" s="23"/>
      <c r="C1165" s="23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6"/>
    </row>
    <row r="1166" spans="1:17" s="35" customFormat="1" ht="30" customHeight="1">
      <c r="A1166" s="23"/>
      <c r="B1166" s="23"/>
      <c r="C1166" s="23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6"/>
    </row>
    <row r="1167" spans="1:17" s="35" customFormat="1" ht="30" customHeight="1">
      <c r="A1167" s="23"/>
      <c r="B1167" s="23"/>
      <c r="C1167" s="23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6"/>
    </row>
    <row r="1168" spans="1:17" s="35" customFormat="1" ht="30" customHeight="1">
      <c r="A1168" s="23"/>
      <c r="B1168" s="23"/>
      <c r="C1168" s="23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6"/>
    </row>
    <row r="1169" spans="1:17" s="35" customFormat="1" ht="30" customHeight="1">
      <c r="A1169" s="23"/>
      <c r="B1169" s="23"/>
      <c r="C1169" s="23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6"/>
    </row>
    <row r="1170" spans="1:17" s="35" customFormat="1" ht="30" customHeight="1">
      <c r="A1170" s="23"/>
      <c r="B1170" s="23"/>
      <c r="C1170" s="23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6"/>
    </row>
    <row r="1171" spans="1:17" s="35" customFormat="1" ht="30" customHeight="1">
      <c r="A1171" s="23"/>
      <c r="B1171" s="23"/>
      <c r="C1171" s="23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6"/>
    </row>
    <row r="1172" spans="1:17" s="35" customFormat="1" ht="30" customHeight="1">
      <c r="A1172" s="23"/>
      <c r="B1172" s="23"/>
      <c r="C1172" s="23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6"/>
    </row>
    <row r="1173" spans="1:17" s="35" customFormat="1" ht="30" customHeight="1">
      <c r="A1173" s="23"/>
      <c r="B1173" s="23"/>
      <c r="C1173" s="23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6"/>
    </row>
    <row r="1174" spans="1:17" s="35" customFormat="1" ht="30" customHeight="1">
      <c r="A1174" s="23"/>
      <c r="B1174" s="23"/>
      <c r="C1174" s="23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6"/>
    </row>
    <row r="1175" spans="1:17" s="35" customFormat="1" ht="30" customHeight="1">
      <c r="A1175" s="23"/>
      <c r="B1175" s="23"/>
      <c r="C1175" s="23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6"/>
    </row>
    <row r="1176" spans="1:17" s="35" customFormat="1" ht="30" customHeight="1">
      <c r="A1176" s="23"/>
      <c r="B1176" s="23"/>
      <c r="C1176" s="23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6"/>
    </row>
    <row r="1177" spans="1:17" s="35" customFormat="1" ht="30" customHeight="1">
      <c r="A1177" s="23"/>
      <c r="B1177" s="23"/>
      <c r="C1177" s="23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6"/>
    </row>
    <row r="1178" spans="1:17" s="35" customFormat="1" ht="30" customHeight="1">
      <c r="A1178" s="23"/>
      <c r="B1178" s="23"/>
      <c r="C1178" s="23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6"/>
    </row>
    <row r="1179" spans="1:17" s="35" customFormat="1" ht="30" customHeight="1">
      <c r="A1179" s="23"/>
      <c r="B1179" s="23"/>
      <c r="C1179" s="23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6"/>
    </row>
    <row r="1180" spans="1:17" s="35" customFormat="1" ht="30" customHeight="1">
      <c r="A1180" s="23"/>
      <c r="B1180" s="23"/>
      <c r="C1180" s="23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6"/>
    </row>
    <row r="1181" spans="1:17" s="35" customFormat="1" ht="30" customHeight="1">
      <c r="A1181" s="23"/>
      <c r="B1181" s="23"/>
      <c r="C1181" s="23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6"/>
    </row>
    <row r="1182" spans="1:17" s="35" customFormat="1" ht="30" customHeight="1">
      <c r="A1182" s="23"/>
      <c r="B1182" s="23"/>
      <c r="C1182" s="23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6"/>
    </row>
    <row r="1183" spans="1:17" s="35" customFormat="1" ht="30" customHeight="1">
      <c r="A1183" s="23"/>
      <c r="B1183" s="23"/>
      <c r="C1183" s="23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6"/>
    </row>
    <row r="1184" spans="1:17" s="35" customFormat="1" ht="30" customHeight="1">
      <c r="A1184" s="23"/>
      <c r="B1184" s="23"/>
      <c r="C1184" s="23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6"/>
    </row>
    <row r="1185" spans="1:17" s="35" customFormat="1" ht="30" customHeight="1">
      <c r="A1185" s="23"/>
      <c r="B1185" s="23"/>
      <c r="C1185" s="23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6"/>
    </row>
    <row r="1186" spans="1:17" s="35" customFormat="1" ht="30" customHeight="1">
      <c r="A1186" s="23"/>
      <c r="B1186" s="23"/>
      <c r="C1186" s="23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6"/>
    </row>
    <row r="1187" spans="1:17" s="35" customFormat="1" ht="30" customHeight="1">
      <c r="A1187" s="23"/>
      <c r="B1187" s="23"/>
      <c r="C1187" s="23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6"/>
    </row>
    <row r="1188" spans="1:17" s="35" customFormat="1" ht="30" customHeight="1">
      <c r="A1188" s="23"/>
      <c r="B1188" s="23"/>
      <c r="C1188" s="23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6"/>
    </row>
    <row r="1189" spans="1:17" s="35" customFormat="1" ht="30" customHeight="1">
      <c r="A1189" s="23"/>
      <c r="B1189" s="23"/>
      <c r="C1189" s="23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6"/>
    </row>
    <row r="1190" spans="1:17" s="35" customFormat="1" ht="30" customHeight="1">
      <c r="A1190" s="23"/>
      <c r="B1190" s="23"/>
      <c r="C1190" s="23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6"/>
    </row>
    <row r="1191" spans="1:17" s="35" customFormat="1" ht="30" customHeight="1">
      <c r="A1191" s="23"/>
      <c r="B1191" s="23"/>
      <c r="C1191" s="23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6"/>
    </row>
    <row r="1192" spans="1:17" s="35" customFormat="1" ht="30" customHeight="1">
      <c r="A1192" s="23"/>
      <c r="B1192" s="23"/>
      <c r="C1192" s="23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6"/>
    </row>
    <row r="1193" spans="1:17" s="35" customFormat="1" ht="30" customHeight="1">
      <c r="A1193" s="23"/>
      <c r="B1193" s="23"/>
      <c r="C1193" s="23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6"/>
    </row>
    <row r="1194" spans="1:17" s="35" customFormat="1" ht="30" customHeight="1">
      <c r="A1194" s="23"/>
      <c r="B1194" s="23"/>
      <c r="C1194" s="23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6"/>
    </row>
    <row r="1195" spans="1:17" s="35" customFormat="1" ht="30" customHeight="1">
      <c r="A1195" s="23"/>
      <c r="B1195" s="23"/>
      <c r="C1195" s="23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6"/>
    </row>
    <row r="1196" spans="1:17" s="35" customFormat="1" ht="30" customHeight="1">
      <c r="A1196" s="23"/>
      <c r="B1196" s="23"/>
      <c r="C1196" s="23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6"/>
    </row>
    <row r="1197" spans="1:17" s="35" customFormat="1" ht="30" customHeight="1">
      <c r="A1197" s="23"/>
      <c r="B1197" s="23"/>
      <c r="C1197" s="23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6"/>
    </row>
    <row r="1198" spans="1:17" s="35" customFormat="1" ht="30" customHeight="1">
      <c r="A1198" s="23"/>
      <c r="B1198" s="23"/>
      <c r="C1198" s="23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6"/>
    </row>
    <row r="1199" spans="1:17" s="35" customFormat="1" ht="30" customHeight="1">
      <c r="A1199" s="23"/>
      <c r="B1199" s="23"/>
      <c r="C1199" s="23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6"/>
    </row>
    <row r="1200" spans="1:17" s="35" customFormat="1" ht="30" customHeight="1">
      <c r="A1200" s="23"/>
      <c r="B1200" s="23"/>
      <c r="C1200" s="23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6"/>
    </row>
    <row r="1201" spans="1:17" s="35" customFormat="1" ht="30" customHeight="1">
      <c r="A1201" s="23"/>
      <c r="B1201" s="23"/>
      <c r="C1201" s="23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6"/>
    </row>
    <row r="1202" spans="1:17" s="35" customFormat="1" ht="30" customHeight="1">
      <c r="A1202" s="23"/>
      <c r="B1202" s="23"/>
      <c r="C1202" s="23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6"/>
    </row>
    <row r="1203" spans="1:17" s="35" customFormat="1" ht="30" customHeight="1">
      <c r="A1203" s="23"/>
      <c r="B1203" s="23"/>
      <c r="C1203" s="23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6"/>
    </row>
    <row r="1204" spans="1:17" s="35" customFormat="1" ht="30" customHeight="1">
      <c r="A1204" s="23"/>
      <c r="B1204" s="23"/>
      <c r="C1204" s="23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6"/>
    </row>
    <row r="1205" spans="1:17" s="35" customFormat="1" ht="30" customHeight="1">
      <c r="A1205" s="23"/>
      <c r="B1205" s="23"/>
      <c r="C1205" s="23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6"/>
    </row>
    <row r="1206" spans="1:17" s="35" customFormat="1" ht="30" customHeight="1">
      <c r="A1206" s="23"/>
      <c r="B1206" s="23"/>
      <c r="C1206" s="23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6"/>
    </row>
    <row r="1207" spans="1:17" s="35" customFormat="1" ht="30" customHeight="1">
      <c r="A1207" s="23"/>
      <c r="B1207" s="23"/>
      <c r="C1207" s="23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6"/>
    </row>
    <row r="1208" spans="1:17" s="35" customFormat="1" ht="30" customHeight="1">
      <c r="A1208" s="23"/>
      <c r="B1208" s="23"/>
      <c r="C1208" s="23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6"/>
    </row>
    <row r="1209" spans="1:17" s="35" customFormat="1" ht="30" customHeight="1">
      <c r="A1209" s="23"/>
      <c r="B1209" s="23"/>
      <c r="C1209" s="23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6"/>
    </row>
    <row r="1210" spans="1:17" s="35" customFormat="1" ht="30" customHeight="1">
      <c r="A1210" s="23"/>
      <c r="B1210" s="23"/>
      <c r="C1210" s="23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6"/>
    </row>
    <row r="1211" spans="1:17" s="35" customFormat="1" ht="30" customHeight="1">
      <c r="A1211" s="23"/>
      <c r="B1211" s="23"/>
      <c r="C1211" s="23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6"/>
    </row>
    <row r="1212" spans="1:17" s="35" customFormat="1" ht="30" customHeight="1">
      <c r="A1212" s="23"/>
      <c r="B1212" s="23"/>
      <c r="C1212" s="23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6"/>
    </row>
    <row r="1213" spans="1:17" s="35" customFormat="1" ht="30" customHeight="1">
      <c r="A1213" s="23"/>
      <c r="B1213" s="23"/>
      <c r="C1213" s="23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6"/>
    </row>
    <row r="1214" spans="1:17" s="35" customFormat="1" ht="30" customHeight="1">
      <c r="A1214" s="23"/>
      <c r="B1214" s="23"/>
      <c r="C1214" s="23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6"/>
    </row>
    <row r="1215" spans="1:17" s="35" customFormat="1" ht="30" customHeight="1">
      <c r="A1215" s="23"/>
      <c r="B1215" s="23"/>
      <c r="C1215" s="23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6"/>
    </row>
    <row r="1216" spans="1:17" s="35" customFormat="1" ht="30" customHeight="1">
      <c r="A1216" s="23"/>
      <c r="B1216" s="23"/>
      <c r="C1216" s="23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6"/>
    </row>
    <row r="1217" spans="1:17" s="35" customFormat="1" ht="30" customHeight="1">
      <c r="A1217" s="23"/>
      <c r="B1217" s="23"/>
      <c r="C1217" s="23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6"/>
    </row>
    <row r="1218" spans="1:17" s="35" customFormat="1" ht="30" customHeight="1">
      <c r="A1218" s="23"/>
      <c r="B1218" s="23"/>
      <c r="C1218" s="23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6"/>
    </row>
    <row r="1219" spans="1:17" s="35" customFormat="1" ht="30" customHeight="1">
      <c r="A1219" s="23"/>
      <c r="B1219" s="23"/>
      <c r="C1219" s="23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6"/>
    </row>
    <row r="1220" spans="1:17" s="35" customFormat="1" ht="30" customHeight="1">
      <c r="A1220" s="23"/>
      <c r="B1220" s="23"/>
      <c r="C1220" s="23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6"/>
    </row>
    <row r="1221" spans="1:17" s="35" customFormat="1" ht="30" customHeight="1">
      <c r="A1221" s="23"/>
      <c r="B1221" s="23"/>
      <c r="C1221" s="23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6"/>
    </row>
    <row r="1222" spans="1:17" s="35" customFormat="1" ht="30" customHeight="1">
      <c r="A1222" s="23"/>
      <c r="B1222" s="23"/>
      <c r="C1222" s="23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6"/>
    </row>
    <row r="1223" spans="1:17" s="35" customFormat="1" ht="30" customHeight="1">
      <c r="A1223" s="23"/>
      <c r="B1223" s="23"/>
      <c r="C1223" s="23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6"/>
    </row>
    <row r="1224" spans="1:17" s="35" customFormat="1" ht="30" customHeight="1">
      <c r="A1224" s="23"/>
      <c r="B1224" s="23"/>
      <c r="C1224" s="23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6"/>
    </row>
    <row r="1225" spans="1:17" s="35" customFormat="1" ht="30" customHeight="1">
      <c r="A1225" s="23"/>
      <c r="B1225" s="23"/>
      <c r="C1225" s="23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6"/>
    </row>
    <row r="1226" spans="1:17" s="35" customFormat="1" ht="30" customHeight="1">
      <c r="A1226" s="23"/>
      <c r="B1226" s="23"/>
      <c r="C1226" s="23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6"/>
    </row>
    <row r="1227" spans="1:17" s="35" customFormat="1" ht="30" customHeight="1">
      <c r="A1227" s="23"/>
      <c r="B1227" s="23"/>
      <c r="C1227" s="23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6"/>
    </row>
    <row r="1228" spans="1:17" s="35" customFormat="1" ht="30" customHeight="1">
      <c r="A1228" s="23"/>
      <c r="B1228" s="23"/>
      <c r="C1228" s="23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6"/>
    </row>
    <row r="1229" spans="1:17" s="35" customFormat="1" ht="30" customHeight="1">
      <c r="A1229" s="23"/>
      <c r="B1229" s="23"/>
      <c r="C1229" s="23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6"/>
    </row>
    <row r="1230" spans="1:17" s="35" customFormat="1" ht="30" customHeight="1">
      <c r="A1230" s="23"/>
      <c r="B1230" s="23"/>
      <c r="C1230" s="23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6"/>
    </row>
    <row r="1231" spans="1:17" s="35" customFormat="1" ht="30" customHeight="1">
      <c r="A1231" s="23"/>
      <c r="B1231" s="23"/>
      <c r="C1231" s="23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6"/>
    </row>
    <row r="1232" spans="1:17" s="35" customFormat="1" ht="30" customHeight="1">
      <c r="A1232" s="23"/>
      <c r="B1232" s="23"/>
      <c r="C1232" s="23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6"/>
    </row>
    <row r="1233" spans="1:17" s="35" customFormat="1" ht="30" customHeight="1">
      <c r="A1233" s="23"/>
      <c r="B1233" s="23"/>
      <c r="C1233" s="23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6"/>
    </row>
    <row r="1234" spans="1:17" s="35" customFormat="1" ht="30" customHeight="1">
      <c r="A1234" s="23"/>
      <c r="B1234" s="23"/>
      <c r="C1234" s="23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6"/>
    </row>
    <row r="1235" spans="1:17" s="35" customFormat="1" ht="30" customHeight="1">
      <c r="A1235" s="23"/>
      <c r="B1235" s="23"/>
      <c r="C1235" s="23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6"/>
    </row>
    <row r="1236" spans="1:17" s="35" customFormat="1" ht="30" customHeight="1">
      <c r="A1236" s="23"/>
      <c r="B1236" s="23"/>
      <c r="C1236" s="23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6"/>
    </row>
    <row r="1237" spans="1:17" s="35" customFormat="1" ht="30" customHeight="1">
      <c r="A1237" s="23"/>
      <c r="B1237" s="23"/>
      <c r="C1237" s="23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6"/>
    </row>
    <row r="1238" spans="1:17" s="35" customFormat="1" ht="30" customHeight="1">
      <c r="A1238" s="23"/>
      <c r="B1238" s="23"/>
      <c r="C1238" s="23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6"/>
    </row>
    <row r="1239" spans="1:17" s="35" customFormat="1" ht="30" customHeight="1">
      <c r="A1239" s="23"/>
      <c r="B1239" s="23"/>
      <c r="C1239" s="23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6"/>
    </row>
    <row r="1240" spans="1:17" s="35" customFormat="1" ht="30" customHeight="1">
      <c r="A1240" s="23"/>
      <c r="B1240" s="23"/>
      <c r="C1240" s="23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6"/>
    </row>
    <row r="1241" spans="1:17" s="35" customFormat="1" ht="30" customHeight="1">
      <c r="A1241" s="23"/>
      <c r="B1241" s="23"/>
      <c r="C1241" s="23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6"/>
    </row>
    <row r="1242" spans="1:17" s="35" customFormat="1" ht="30" customHeight="1">
      <c r="A1242" s="23"/>
      <c r="B1242" s="23"/>
      <c r="C1242" s="23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6"/>
    </row>
    <row r="1243" spans="1:17" s="35" customFormat="1" ht="30" customHeight="1">
      <c r="A1243" s="23"/>
      <c r="B1243" s="23"/>
      <c r="C1243" s="23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6"/>
    </row>
    <row r="1244" spans="1:17" s="35" customFormat="1" ht="30" customHeight="1">
      <c r="A1244" s="23"/>
      <c r="B1244" s="23"/>
      <c r="C1244" s="23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6"/>
    </row>
    <row r="1245" spans="1:17" s="35" customFormat="1" ht="30" customHeight="1">
      <c r="A1245" s="23"/>
      <c r="B1245" s="23"/>
      <c r="C1245" s="23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6"/>
    </row>
    <row r="1246" spans="1:17" s="35" customFormat="1" ht="30" customHeight="1">
      <c r="A1246" s="23"/>
      <c r="B1246" s="23"/>
      <c r="C1246" s="23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6"/>
    </row>
    <row r="1247" spans="1:17" s="35" customFormat="1" ht="30" customHeight="1">
      <c r="A1247" s="23"/>
      <c r="B1247" s="23"/>
      <c r="C1247" s="23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6"/>
    </row>
    <row r="1248" spans="1:17" s="35" customFormat="1" ht="30" customHeight="1">
      <c r="A1248" s="23"/>
      <c r="B1248" s="23"/>
      <c r="C1248" s="23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6"/>
    </row>
    <row r="1249" spans="1:17" s="35" customFormat="1" ht="30" customHeight="1">
      <c r="A1249" s="23"/>
      <c r="B1249" s="23"/>
      <c r="C1249" s="23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6"/>
    </row>
    <row r="1250" spans="1:17" s="35" customFormat="1" ht="30" customHeight="1">
      <c r="A1250" s="23"/>
      <c r="B1250" s="23"/>
      <c r="C1250" s="23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6"/>
    </row>
    <row r="1251" spans="1:17" s="35" customFormat="1" ht="30" customHeight="1">
      <c r="A1251" s="23"/>
      <c r="B1251" s="23"/>
      <c r="C1251" s="23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6"/>
    </row>
    <row r="1252" spans="1:17" s="35" customFormat="1" ht="30" customHeight="1">
      <c r="A1252" s="23"/>
      <c r="B1252" s="23"/>
      <c r="C1252" s="23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6"/>
    </row>
    <row r="1253" spans="1:17" s="35" customFormat="1" ht="30" customHeight="1">
      <c r="A1253" s="23"/>
      <c r="B1253" s="23"/>
      <c r="C1253" s="23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6"/>
    </row>
    <row r="1254" spans="1:17" s="35" customFormat="1" ht="30" customHeight="1">
      <c r="A1254" s="23"/>
      <c r="B1254" s="23"/>
      <c r="C1254" s="23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6"/>
    </row>
    <row r="1255" spans="1:17" s="35" customFormat="1" ht="30" customHeight="1">
      <c r="A1255" s="23"/>
      <c r="B1255" s="23"/>
      <c r="C1255" s="23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6"/>
    </row>
    <row r="1256" spans="1:17" s="35" customFormat="1" ht="30" customHeight="1">
      <c r="A1256" s="23"/>
      <c r="B1256" s="23"/>
      <c r="C1256" s="23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6"/>
    </row>
    <row r="1257" spans="1:17" s="35" customFormat="1" ht="30" customHeight="1">
      <c r="A1257" s="23"/>
      <c r="B1257" s="23"/>
      <c r="C1257" s="23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6"/>
    </row>
    <row r="1258" spans="1:17" s="35" customFormat="1" ht="30" customHeight="1">
      <c r="A1258" s="23"/>
      <c r="B1258" s="23"/>
      <c r="C1258" s="23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6"/>
    </row>
    <row r="1259" spans="1:17" s="35" customFormat="1" ht="30" customHeight="1">
      <c r="A1259" s="23"/>
      <c r="B1259" s="23"/>
      <c r="C1259" s="23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6"/>
    </row>
    <row r="1260" spans="1:17" s="35" customFormat="1" ht="30" customHeight="1">
      <c r="A1260" s="23"/>
      <c r="B1260" s="23"/>
      <c r="C1260" s="23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6"/>
    </row>
    <row r="1261" spans="1:17" s="35" customFormat="1" ht="30" customHeight="1">
      <c r="A1261" s="23"/>
      <c r="B1261" s="23"/>
      <c r="C1261" s="23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6"/>
    </row>
    <row r="1262" spans="1:17" s="35" customFormat="1" ht="30" customHeight="1">
      <c r="A1262" s="23"/>
      <c r="B1262" s="23"/>
      <c r="C1262" s="23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6"/>
    </row>
    <row r="1263" spans="1:17" s="35" customFormat="1" ht="30" customHeight="1">
      <c r="A1263" s="23"/>
      <c r="B1263" s="23"/>
      <c r="C1263" s="23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6"/>
    </row>
    <row r="1264" spans="1:17" s="35" customFormat="1" ht="30" customHeight="1">
      <c r="A1264" s="23"/>
      <c r="B1264" s="23"/>
      <c r="C1264" s="23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6"/>
    </row>
    <row r="1265" spans="1:17" s="35" customFormat="1" ht="30" customHeight="1">
      <c r="A1265" s="23"/>
      <c r="B1265" s="23"/>
      <c r="C1265" s="23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6"/>
    </row>
    <row r="1266" spans="1:17" s="35" customFormat="1" ht="30" customHeight="1">
      <c r="A1266" s="23"/>
      <c r="B1266" s="23"/>
      <c r="C1266" s="23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6"/>
    </row>
    <row r="1267" spans="1:17" s="35" customFormat="1" ht="30" customHeight="1">
      <c r="A1267" s="23"/>
      <c r="B1267" s="23"/>
      <c r="C1267" s="23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6"/>
    </row>
    <row r="1268" spans="1:17" s="35" customFormat="1" ht="30" customHeight="1">
      <c r="A1268" s="23"/>
      <c r="B1268" s="23"/>
      <c r="C1268" s="23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6"/>
    </row>
    <row r="1269" spans="1:17" s="35" customFormat="1" ht="30" customHeight="1">
      <c r="A1269" s="23"/>
      <c r="B1269" s="23"/>
      <c r="C1269" s="23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6"/>
    </row>
    <row r="1270" spans="1:17" s="35" customFormat="1" ht="30" customHeight="1">
      <c r="A1270" s="23"/>
      <c r="B1270" s="23"/>
      <c r="C1270" s="23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6"/>
    </row>
    <row r="1271" spans="1:17" s="35" customFormat="1" ht="30" customHeight="1">
      <c r="A1271" s="23"/>
      <c r="B1271" s="23"/>
      <c r="C1271" s="23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6"/>
    </row>
    <row r="1272" spans="1:17" s="35" customFormat="1" ht="30" customHeight="1">
      <c r="A1272" s="23"/>
      <c r="B1272" s="23"/>
      <c r="C1272" s="23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6"/>
    </row>
    <row r="1273" spans="1:17" s="35" customFormat="1" ht="30" customHeight="1">
      <c r="A1273" s="23"/>
      <c r="B1273" s="23"/>
      <c r="C1273" s="23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6"/>
    </row>
    <row r="1274" spans="1:17" s="35" customFormat="1" ht="30" customHeight="1">
      <c r="A1274" s="23"/>
      <c r="B1274" s="23"/>
      <c r="C1274" s="23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6"/>
    </row>
    <row r="1275" spans="1:17" s="35" customFormat="1" ht="30" customHeight="1">
      <c r="A1275" s="23"/>
      <c r="B1275" s="23"/>
      <c r="C1275" s="23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6"/>
    </row>
    <row r="1276" spans="1:17" s="35" customFormat="1" ht="30" customHeight="1">
      <c r="A1276" s="23"/>
      <c r="B1276" s="23"/>
      <c r="C1276" s="23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6"/>
    </row>
    <row r="1277" spans="1:17" s="35" customFormat="1" ht="30" customHeight="1">
      <c r="A1277" s="23"/>
      <c r="B1277" s="23"/>
      <c r="C1277" s="23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6"/>
    </row>
    <row r="1278" spans="1:17" s="35" customFormat="1" ht="30" customHeight="1">
      <c r="A1278" s="23"/>
      <c r="B1278" s="23"/>
      <c r="C1278" s="23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6"/>
    </row>
    <row r="1279" spans="1:17" s="35" customFormat="1" ht="30" customHeight="1">
      <c r="A1279" s="23"/>
      <c r="B1279" s="23"/>
      <c r="C1279" s="23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6"/>
    </row>
    <row r="1280" spans="1:17" s="35" customFormat="1" ht="30" customHeight="1">
      <c r="A1280" s="23"/>
      <c r="B1280" s="23"/>
      <c r="C1280" s="23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6"/>
    </row>
    <row r="1281" spans="1:17" s="35" customFormat="1" ht="30" customHeight="1">
      <c r="A1281" s="23"/>
      <c r="B1281" s="23"/>
      <c r="C1281" s="23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6"/>
    </row>
    <row r="1282" spans="1:17" s="35" customFormat="1" ht="30" customHeight="1">
      <c r="A1282" s="23"/>
      <c r="B1282" s="23"/>
      <c r="C1282" s="23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6"/>
    </row>
    <row r="1283" spans="1:17" s="35" customFormat="1" ht="30" customHeight="1">
      <c r="A1283" s="23"/>
      <c r="B1283" s="23"/>
      <c r="C1283" s="23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6"/>
    </row>
    <row r="1284" spans="1:17" s="35" customFormat="1" ht="30" customHeight="1">
      <c r="A1284" s="23"/>
      <c r="B1284" s="23"/>
      <c r="C1284" s="23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6"/>
    </row>
    <row r="1285" spans="1:17" s="35" customFormat="1" ht="30" customHeight="1">
      <c r="A1285" s="23"/>
      <c r="B1285" s="23"/>
      <c r="C1285" s="23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6"/>
    </row>
    <row r="1286" spans="1:17" s="35" customFormat="1" ht="30" customHeight="1">
      <c r="A1286" s="23"/>
      <c r="B1286" s="23"/>
      <c r="C1286" s="23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6"/>
    </row>
    <row r="1287" spans="1:17" s="35" customFormat="1" ht="30" customHeight="1">
      <c r="A1287" s="23"/>
      <c r="B1287" s="23"/>
      <c r="C1287" s="23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6"/>
    </row>
    <row r="1288" spans="1:17" s="35" customFormat="1" ht="30" customHeight="1">
      <c r="A1288" s="23"/>
      <c r="B1288" s="23"/>
      <c r="C1288" s="23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6"/>
    </row>
    <row r="1289" spans="1:17" s="35" customFormat="1" ht="30" customHeight="1">
      <c r="A1289" s="23"/>
      <c r="B1289" s="23"/>
      <c r="C1289" s="23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6"/>
    </row>
    <row r="1290" spans="1:17" s="35" customFormat="1" ht="30" customHeight="1">
      <c r="A1290" s="23"/>
      <c r="B1290" s="23"/>
      <c r="C1290" s="23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6"/>
    </row>
    <row r="1291" spans="1:17" s="35" customFormat="1" ht="30" customHeight="1">
      <c r="A1291" s="23"/>
      <c r="B1291" s="23"/>
      <c r="C1291" s="23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6"/>
    </row>
    <row r="1292" spans="1:17" s="35" customFormat="1" ht="30" customHeight="1">
      <c r="A1292" s="23"/>
      <c r="B1292" s="23"/>
      <c r="C1292" s="23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6"/>
    </row>
    <row r="1293" spans="1:17" s="35" customFormat="1" ht="30" customHeight="1">
      <c r="A1293" s="23"/>
      <c r="B1293" s="23"/>
      <c r="C1293" s="23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6"/>
    </row>
    <row r="1294" spans="1:17" s="35" customFormat="1" ht="30" customHeight="1">
      <c r="A1294" s="23"/>
      <c r="B1294" s="23"/>
      <c r="C1294" s="23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6"/>
    </row>
    <row r="1295" spans="1:17" s="35" customFormat="1" ht="30" customHeight="1">
      <c r="A1295" s="23"/>
      <c r="B1295" s="23"/>
      <c r="C1295" s="23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6"/>
    </row>
    <row r="1296" spans="1:17" s="35" customFormat="1" ht="30" customHeight="1">
      <c r="A1296" s="23"/>
      <c r="B1296" s="23"/>
      <c r="C1296" s="23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6"/>
    </row>
    <row r="1297" spans="1:17" s="35" customFormat="1" ht="30" customHeight="1">
      <c r="A1297" s="23"/>
      <c r="B1297" s="23"/>
      <c r="C1297" s="23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6"/>
    </row>
    <row r="1298" spans="1:17" s="35" customFormat="1" ht="30" customHeight="1">
      <c r="A1298" s="23"/>
      <c r="B1298" s="23"/>
      <c r="C1298" s="23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6"/>
    </row>
    <row r="1299" spans="1:17" s="35" customFormat="1" ht="30" customHeight="1">
      <c r="A1299" s="23"/>
      <c r="B1299" s="23"/>
      <c r="C1299" s="23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6"/>
    </row>
    <row r="1300" spans="1:17" s="35" customFormat="1" ht="30" customHeight="1">
      <c r="A1300" s="23"/>
      <c r="B1300" s="23"/>
      <c r="C1300" s="23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6"/>
    </row>
    <row r="1301" spans="1:17" s="35" customFormat="1" ht="30" customHeight="1">
      <c r="A1301" s="23"/>
      <c r="B1301" s="23"/>
      <c r="C1301" s="23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6"/>
    </row>
    <row r="1302" spans="1:17" s="35" customFormat="1" ht="30" customHeight="1">
      <c r="A1302" s="23"/>
      <c r="B1302" s="23"/>
      <c r="C1302" s="23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6"/>
    </row>
    <row r="1303" spans="1:17" s="35" customFormat="1" ht="30" customHeight="1">
      <c r="A1303" s="23"/>
      <c r="B1303" s="23"/>
      <c r="C1303" s="23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6"/>
    </row>
    <row r="1304" spans="1:17" s="35" customFormat="1" ht="30" customHeight="1">
      <c r="A1304" s="23"/>
      <c r="B1304" s="23"/>
      <c r="C1304" s="23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6"/>
    </row>
    <row r="1305" spans="1:17" s="35" customFormat="1" ht="30" customHeight="1">
      <c r="A1305" s="23"/>
      <c r="B1305" s="23"/>
      <c r="C1305" s="23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6"/>
    </row>
    <row r="1306" spans="1:17" s="35" customFormat="1" ht="30" customHeight="1">
      <c r="A1306" s="23"/>
      <c r="B1306" s="23"/>
      <c r="C1306" s="23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6"/>
    </row>
    <row r="1307" spans="1:17" s="35" customFormat="1" ht="30" customHeight="1">
      <c r="A1307" s="23"/>
      <c r="B1307" s="23"/>
      <c r="C1307" s="23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6"/>
    </row>
    <row r="1308" spans="1:17" s="35" customFormat="1" ht="30" customHeight="1">
      <c r="A1308" s="23"/>
      <c r="B1308" s="23"/>
      <c r="C1308" s="23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6"/>
    </row>
    <row r="1309" spans="1:17" s="35" customFormat="1" ht="30" customHeight="1">
      <c r="A1309" s="23"/>
      <c r="B1309" s="23"/>
      <c r="C1309" s="23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6"/>
    </row>
    <row r="1310" spans="1:17" s="35" customFormat="1" ht="30" customHeight="1">
      <c r="A1310" s="23"/>
      <c r="B1310" s="23"/>
      <c r="C1310" s="23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6"/>
    </row>
    <row r="1311" spans="1:17" s="35" customFormat="1" ht="30" customHeight="1">
      <c r="A1311" s="23"/>
      <c r="B1311" s="23"/>
      <c r="C1311" s="23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6"/>
    </row>
    <row r="1312" spans="1:17" s="35" customFormat="1" ht="30" customHeight="1">
      <c r="A1312" s="23"/>
      <c r="B1312" s="23"/>
      <c r="C1312" s="23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6"/>
    </row>
    <row r="1313" spans="1:17" s="35" customFormat="1" ht="30" customHeight="1">
      <c r="A1313" s="23"/>
      <c r="B1313" s="23"/>
      <c r="C1313" s="23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6"/>
    </row>
    <row r="1314" spans="1:17" s="35" customFormat="1" ht="30" customHeight="1">
      <c r="A1314" s="23"/>
      <c r="B1314" s="23"/>
      <c r="C1314" s="23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6"/>
    </row>
    <row r="1315" spans="1:17" s="35" customFormat="1" ht="30" customHeight="1">
      <c r="A1315" s="23"/>
      <c r="B1315" s="23"/>
      <c r="C1315" s="23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6"/>
    </row>
    <row r="1316" spans="1:17" s="35" customFormat="1" ht="30" customHeight="1">
      <c r="A1316" s="23"/>
      <c r="B1316" s="23"/>
      <c r="C1316" s="23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6"/>
    </row>
    <row r="1317" spans="1:17" s="35" customFormat="1" ht="30" customHeight="1">
      <c r="A1317" s="23"/>
      <c r="B1317" s="23"/>
      <c r="C1317" s="23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6"/>
    </row>
    <row r="1318" spans="1:17" s="35" customFormat="1" ht="30" customHeight="1">
      <c r="A1318" s="23"/>
      <c r="B1318" s="23"/>
      <c r="C1318" s="23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6"/>
    </row>
    <row r="1319" spans="1:17" s="35" customFormat="1" ht="30" customHeight="1">
      <c r="A1319" s="23"/>
      <c r="B1319" s="23"/>
      <c r="C1319" s="23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6"/>
    </row>
    <row r="1320" spans="1:17" s="35" customFormat="1" ht="30" customHeight="1">
      <c r="A1320" s="23"/>
      <c r="B1320" s="23"/>
      <c r="C1320" s="23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6"/>
    </row>
    <row r="1321" spans="1:17" s="35" customFormat="1" ht="30" customHeight="1">
      <c r="A1321" s="23"/>
      <c r="B1321" s="23"/>
      <c r="C1321" s="23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6"/>
    </row>
    <row r="1322" spans="1:17" s="35" customFormat="1" ht="30" customHeight="1">
      <c r="A1322" s="23"/>
      <c r="B1322" s="23"/>
      <c r="C1322" s="23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6"/>
    </row>
    <row r="1323" spans="1:17" s="35" customFormat="1" ht="30" customHeight="1">
      <c r="A1323" s="23"/>
      <c r="B1323" s="23"/>
      <c r="C1323" s="23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6"/>
    </row>
    <row r="1324" spans="1:17" s="35" customFormat="1" ht="30" customHeight="1">
      <c r="A1324" s="23"/>
      <c r="B1324" s="23"/>
      <c r="C1324" s="23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6"/>
    </row>
    <row r="1325" spans="1:17" s="35" customFormat="1" ht="30" customHeight="1">
      <c r="A1325" s="23"/>
      <c r="B1325" s="23"/>
      <c r="C1325" s="23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6"/>
    </row>
    <row r="1326" spans="1:17" s="35" customFormat="1" ht="30" customHeight="1">
      <c r="A1326" s="23"/>
      <c r="B1326" s="23"/>
      <c r="C1326" s="23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6"/>
    </row>
    <row r="1327" spans="1:17" s="35" customFormat="1" ht="30" customHeight="1">
      <c r="A1327" s="23"/>
      <c r="B1327" s="23"/>
      <c r="C1327" s="23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6"/>
    </row>
    <row r="1328" spans="1:17" s="35" customFormat="1" ht="30" customHeight="1">
      <c r="A1328" s="23"/>
      <c r="B1328" s="23"/>
      <c r="C1328" s="23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6"/>
    </row>
    <row r="1329" spans="1:17" s="35" customFormat="1" ht="30" customHeight="1">
      <c r="A1329" s="23"/>
      <c r="B1329" s="23"/>
      <c r="C1329" s="23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6"/>
    </row>
    <row r="1330" spans="1:17" s="35" customFormat="1" ht="30" customHeight="1">
      <c r="A1330" s="23"/>
      <c r="B1330" s="23"/>
      <c r="C1330" s="23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6"/>
    </row>
    <row r="1331" spans="1:17" s="35" customFormat="1" ht="30" customHeight="1">
      <c r="A1331" s="23"/>
      <c r="B1331" s="23"/>
      <c r="C1331" s="23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6"/>
    </row>
    <row r="1332" spans="1:17" s="35" customFormat="1" ht="30" customHeight="1">
      <c r="A1332" s="23"/>
      <c r="B1332" s="23"/>
      <c r="C1332" s="23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6"/>
    </row>
    <row r="1333" spans="1:17" s="35" customFormat="1" ht="30" customHeight="1">
      <c r="A1333" s="23"/>
      <c r="B1333" s="23"/>
      <c r="C1333" s="23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6"/>
    </row>
    <row r="1334" spans="1:17" s="35" customFormat="1" ht="30" customHeight="1">
      <c r="A1334" s="23"/>
      <c r="B1334" s="23"/>
      <c r="C1334" s="23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6"/>
    </row>
    <row r="1335" spans="1:17" s="35" customFormat="1" ht="30" customHeight="1">
      <c r="A1335" s="23"/>
      <c r="B1335" s="23"/>
      <c r="C1335" s="23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6"/>
    </row>
    <row r="1336" spans="1:17" s="35" customFormat="1" ht="30" customHeight="1">
      <c r="A1336" s="23"/>
      <c r="B1336" s="23"/>
      <c r="C1336" s="23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6"/>
    </row>
    <row r="1337" spans="1:17" s="35" customFormat="1" ht="30" customHeight="1">
      <c r="A1337" s="23"/>
      <c r="B1337" s="23"/>
      <c r="C1337" s="23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6"/>
    </row>
    <row r="1338" spans="1:17" s="35" customFormat="1" ht="30" customHeight="1">
      <c r="A1338" s="23"/>
      <c r="B1338" s="23"/>
      <c r="C1338" s="23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6"/>
    </row>
    <row r="1339" spans="1:17" s="35" customFormat="1" ht="30" customHeight="1">
      <c r="A1339" s="23"/>
      <c r="B1339" s="23"/>
      <c r="C1339" s="23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6"/>
    </row>
    <row r="1340" spans="1:17" s="35" customFormat="1" ht="30" customHeight="1">
      <c r="A1340" s="23"/>
      <c r="B1340" s="23"/>
      <c r="C1340" s="23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6"/>
    </row>
    <row r="1341" spans="1:17" s="35" customFormat="1" ht="30" customHeight="1">
      <c r="A1341" s="23"/>
      <c r="B1341" s="23"/>
      <c r="C1341" s="23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6"/>
    </row>
    <row r="1342" spans="1:17" s="35" customFormat="1" ht="30" customHeight="1">
      <c r="A1342" s="23"/>
      <c r="B1342" s="23"/>
      <c r="C1342" s="23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6"/>
    </row>
    <row r="1343" spans="1:17" s="35" customFormat="1" ht="30" customHeight="1">
      <c r="A1343" s="23"/>
      <c r="B1343" s="23"/>
      <c r="C1343" s="23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6"/>
    </row>
    <row r="1344" spans="1:17" s="35" customFormat="1" ht="30" customHeight="1">
      <c r="A1344" s="23"/>
      <c r="B1344" s="23"/>
      <c r="C1344" s="23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6"/>
    </row>
    <row r="1345" spans="1:17" s="35" customFormat="1" ht="30" customHeight="1">
      <c r="A1345" s="23"/>
      <c r="B1345" s="23"/>
      <c r="C1345" s="23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6"/>
    </row>
    <row r="1346" spans="1:17" s="35" customFormat="1" ht="30" customHeight="1">
      <c r="A1346" s="23"/>
      <c r="B1346" s="23"/>
      <c r="C1346" s="23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6"/>
    </row>
    <row r="1347" spans="1:17" s="35" customFormat="1" ht="30" customHeight="1">
      <c r="A1347" s="23"/>
      <c r="B1347" s="23"/>
      <c r="C1347" s="23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6"/>
    </row>
    <row r="1348" spans="1:17" s="35" customFormat="1" ht="30" customHeight="1">
      <c r="A1348" s="23"/>
      <c r="B1348" s="23"/>
      <c r="C1348" s="23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6"/>
    </row>
    <row r="1349" spans="1:17" s="35" customFormat="1" ht="30" customHeight="1">
      <c r="A1349" s="23"/>
      <c r="B1349" s="23"/>
      <c r="C1349" s="23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6"/>
    </row>
    <row r="1350" spans="1:17" s="35" customFormat="1" ht="30" customHeight="1">
      <c r="A1350" s="23"/>
      <c r="B1350" s="23"/>
      <c r="C1350" s="23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6"/>
    </row>
    <row r="1351" spans="1:17" s="35" customFormat="1" ht="30" customHeight="1">
      <c r="A1351" s="23"/>
      <c r="B1351" s="23"/>
      <c r="C1351" s="23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6"/>
    </row>
    <row r="1352" spans="1:17" s="35" customFormat="1" ht="30" customHeight="1">
      <c r="A1352" s="23"/>
      <c r="B1352" s="23"/>
      <c r="C1352" s="23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6"/>
    </row>
    <row r="1353" spans="1:17" s="35" customFormat="1" ht="30" customHeight="1">
      <c r="A1353" s="23"/>
      <c r="B1353" s="23"/>
      <c r="C1353" s="23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6"/>
    </row>
    <row r="1354" spans="1:17" s="35" customFormat="1" ht="30" customHeight="1">
      <c r="A1354" s="23"/>
      <c r="B1354" s="23"/>
      <c r="C1354" s="23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6"/>
    </row>
    <row r="1355" spans="1:17" s="35" customFormat="1" ht="30" customHeight="1">
      <c r="A1355" s="23"/>
      <c r="B1355" s="23"/>
      <c r="C1355" s="23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6"/>
    </row>
    <row r="1356" spans="1:17" s="35" customFormat="1" ht="30" customHeight="1">
      <c r="A1356" s="23"/>
      <c r="B1356" s="23"/>
      <c r="C1356" s="23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6"/>
    </row>
    <row r="1357" spans="1:17" s="35" customFormat="1" ht="30" customHeight="1">
      <c r="A1357" s="23"/>
      <c r="B1357" s="23"/>
      <c r="C1357" s="23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6"/>
    </row>
    <row r="1358" spans="1:17" s="35" customFormat="1" ht="30" customHeight="1">
      <c r="A1358" s="23"/>
      <c r="B1358" s="23"/>
      <c r="C1358" s="23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6"/>
    </row>
    <row r="1359" spans="1:17" s="35" customFormat="1" ht="30" customHeight="1">
      <c r="A1359" s="23"/>
      <c r="B1359" s="23"/>
      <c r="C1359" s="23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6"/>
    </row>
    <row r="1360" spans="1:17" s="35" customFormat="1" ht="30" customHeight="1">
      <c r="A1360" s="23"/>
      <c r="B1360" s="23"/>
      <c r="C1360" s="23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6"/>
    </row>
    <row r="1361" spans="1:17" s="35" customFormat="1" ht="30" customHeight="1">
      <c r="A1361" s="23"/>
      <c r="B1361" s="23"/>
      <c r="C1361" s="23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6"/>
    </row>
    <row r="1362" spans="1:17" s="35" customFormat="1" ht="30" customHeight="1">
      <c r="A1362" s="23"/>
      <c r="B1362" s="23"/>
      <c r="C1362" s="23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6"/>
    </row>
    <row r="1363" spans="1:17" s="35" customFormat="1" ht="30" customHeight="1">
      <c r="A1363" s="23"/>
      <c r="B1363" s="23"/>
      <c r="C1363" s="23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6"/>
    </row>
    <row r="1364" spans="1:17" s="35" customFormat="1" ht="30" customHeight="1">
      <c r="A1364" s="23"/>
      <c r="B1364" s="23"/>
      <c r="C1364" s="23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6"/>
    </row>
    <row r="1365" spans="1:17" s="35" customFormat="1" ht="30" customHeight="1">
      <c r="A1365" s="23"/>
      <c r="B1365" s="23"/>
      <c r="C1365" s="23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6"/>
    </row>
    <row r="1366" spans="1:17" s="35" customFormat="1" ht="30" customHeight="1">
      <c r="A1366" s="23"/>
      <c r="B1366" s="23"/>
      <c r="C1366" s="23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6"/>
    </row>
    <row r="1367" spans="1:17" s="35" customFormat="1" ht="30" customHeight="1">
      <c r="A1367" s="23"/>
      <c r="B1367" s="23"/>
      <c r="C1367" s="23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6"/>
    </row>
    <row r="1368" spans="1:17" s="35" customFormat="1" ht="30" customHeight="1">
      <c r="A1368" s="23"/>
      <c r="B1368" s="23"/>
      <c r="C1368" s="23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6"/>
    </row>
    <row r="1369" spans="1:17" s="35" customFormat="1" ht="30" customHeight="1">
      <c r="A1369" s="23"/>
      <c r="B1369" s="23"/>
      <c r="C1369" s="23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6"/>
    </row>
    <row r="1370" spans="1:17" s="35" customFormat="1" ht="30" customHeight="1">
      <c r="A1370" s="23"/>
      <c r="B1370" s="23"/>
      <c r="C1370" s="23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6"/>
    </row>
    <row r="1371" spans="1:17" s="35" customFormat="1" ht="30" customHeight="1">
      <c r="A1371" s="23"/>
      <c r="B1371" s="23"/>
      <c r="C1371" s="23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6"/>
    </row>
    <row r="1372" spans="1:17" s="35" customFormat="1" ht="30" customHeight="1">
      <c r="A1372" s="23"/>
      <c r="B1372" s="23"/>
      <c r="C1372" s="23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6"/>
    </row>
    <row r="1373" spans="1:17" s="35" customFormat="1" ht="30" customHeight="1">
      <c r="A1373" s="23"/>
      <c r="B1373" s="23"/>
      <c r="C1373" s="23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6"/>
    </row>
    <row r="1374" spans="1:17" s="35" customFormat="1" ht="30" customHeight="1">
      <c r="A1374" s="23"/>
      <c r="B1374" s="23"/>
      <c r="C1374" s="23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6"/>
    </row>
    <row r="1375" spans="1:17" s="35" customFormat="1" ht="30" customHeight="1">
      <c r="A1375" s="23"/>
      <c r="B1375" s="23"/>
      <c r="C1375" s="23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6"/>
    </row>
    <row r="1376" spans="1:17" s="35" customFormat="1" ht="30" customHeight="1">
      <c r="A1376" s="23"/>
      <c r="B1376" s="23"/>
      <c r="C1376" s="23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6"/>
    </row>
    <row r="1377" spans="1:17" s="35" customFormat="1" ht="30" customHeight="1">
      <c r="A1377" s="23"/>
      <c r="B1377" s="23"/>
      <c r="C1377" s="23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6"/>
    </row>
    <row r="1378" spans="1:17" s="35" customFormat="1" ht="30" customHeight="1">
      <c r="A1378" s="23"/>
      <c r="B1378" s="23"/>
      <c r="C1378" s="23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6"/>
    </row>
    <row r="1379" spans="1:17" s="35" customFormat="1" ht="30" customHeight="1">
      <c r="A1379" s="23"/>
      <c r="B1379" s="23"/>
      <c r="C1379" s="23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6"/>
    </row>
    <row r="1380" spans="1:17" s="35" customFormat="1" ht="30" customHeight="1">
      <c r="A1380" s="23"/>
      <c r="B1380" s="23"/>
      <c r="C1380" s="23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6"/>
    </row>
    <row r="1381" spans="1:17" s="35" customFormat="1" ht="30" customHeight="1">
      <c r="A1381" s="23"/>
      <c r="B1381" s="23"/>
      <c r="C1381" s="23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6"/>
    </row>
    <row r="1382" spans="1:17" s="35" customFormat="1" ht="30" customHeight="1">
      <c r="A1382" s="23"/>
      <c r="B1382" s="23"/>
      <c r="C1382" s="23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6"/>
    </row>
    <row r="1383" spans="1:17" s="35" customFormat="1" ht="30" customHeight="1">
      <c r="A1383" s="23"/>
      <c r="B1383" s="23"/>
      <c r="C1383" s="23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6"/>
    </row>
    <row r="1384" spans="1:17" s="35" customFormat="1" ht="30" customHeight="1">
      <c r="A1384" s="23"/>
      <c r="B1384" s="23"/>
      <c r="C1384" s="23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6"/>
    </row>
    <row r="1385" spans="1:17" s="35" customFormat="1" ht="30" customHeight="1">
      <c r="A1385" s="23"/>
      <c r="B1385" s="23"/>
      <c r="C1385" s="23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6"/>
    </row>
    <row r="1386" spans="1:17" s="35" customFormat="1" ht="30" customHeight="1">
      <c r="A1386" s="23"/>
      <c r="B1386" s="23"/>
      <c r="C1386" s="23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6"/>
    </row>
    <row r="1387" spans="1:17" s="35" customFormat="1" ht="30" customHeight="1">
      <c r="A1387" s="23"/>
      <c r="B1387" s="23"/>
      <c r="C1387" s="23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6"/>
    </row>
    <row r="1388" spans="1:17" s="35" customFormat="1" ht="30" customHeight="1">
      <c r="A1388" s="23"/>
      <c r="B1388" s="23"/>
      <c r="C1388" s="23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6"/>
    </row>
    <row r="1389" spans="1:17" s="35" customFormat="1" ht="30" customHeight="1">
      <c r="A1389" s="23"/>
      <c r="B1389" s="23"/>
      <c r="C1389" s="23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6"/>
    </row>
    <row r="1390" spans="1:17" s="35" customFormat="1" ht="30" customHeight="1">
      <c r="A1390" s="23"/>
      <c r="B1390" s="23"/>
      <c r="C1390" s="23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6"/>
    </row>
    <row r="1391" spans="1:17" s="35" customFormat="1" ht="30" customHeight="1">
      <c r="A1391" s="23"/>
      <c r="B1391" s="23"/>
      <c r="C1391" s="23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6"/>
    </row>
    <row r="1392" spans="1:17" s="35" customFormat="1" ht="30" customHeight="1">
      <c r="A1392" s="23"/>
      <c r="B1392" s="23"/>
      <c r="C1392" s="23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6"/>
    </row>
    <row r="1393" spans="1:17" s="35" customFormat="1" ht="30" customHeight="1">
      <c r="A1393" s="23"/>
      <c r="B1393" s="23"/>
      <c r="C1393" s="23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6"/>
    </row>
    <row r="1394" spans="1:17" s="35" customFormat="1" ht="30" customHeight="1">
      <c r="A1394" s="23"/>
      <c r="B1394" s="23"/>
      <c r="C1394" s="23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6"/>
    </row>
    <row r="1395" spans="1:17" s="35" customFormat="1" ht="30" customHeight="1">
      <c r="A1395" s="23"/>
      <c r="B1395" s="23"/>
      <c r="C1395" s="23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6"/>
    </row>
    <row r="1396" spans="1:17" s="35" customFormat="1" ht="30" customHeight="1">
      <c r="A1396" s="23"/>
      <c r="B1396" s="23"/>
      <c r="C1396" s="23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6"/>
    </row>
    <row r="1397" spans="1:17" s="35" customFormat="1" ht="30" customHeight="1">
      <c r="A1397" s="23"/>
      <c r="B1397" s="23"/>
      <c r="C1397" s="23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6"/>
    </row>
    <row r="1398" spans="1:17" s="35" customFormat="1" ht="30" customHeight="1">
      <c r="A1398" s="23"/>
      <c r="B1398" s="23"/>
      <c r="C1398" s="23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6"/>
    </row>
    <row r="1399" spans="1:17" s="35" customFormat="1" ht="30" customHeight="1">
      <c r="A1399" s="23"/>
      <c r="B1399" s="23"/>
      <c r="C1399" s="23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6"/>
    </row>
    <row r="1400" spans="1:17" s="35" customFormat="1" ht="30" customHeight="1">
      <c r="A1400" s="23"/>
      <c r="B1400" s="23"/>
      <c r="C1400" s="23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6"/>
    </row>
    <row r="1401" spans="1:17" s="35" customFormat="1" ht="30" customHeight="1">
      <c r="A1401" s="23"/>
      <c r="B1401" s="23"/>
      <c r="C1401" s="23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6"/>
    </row>
    <row r="1402" spans="1:17" s="35" customFormat="1" ht="30" customHeight="1">
      <c r="A1402" s="23"/>
      <c r="B1402" s="23"/>
      <c r="C1402" s="23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6"/>
    </row>
    <row r="1403" spans="1:17" s="35" customFormat="1" ht="30" customHeight="1">
      <c r="A1403" s="23"/>
      <c r="B1403" s="23"/>
      <c r="C1403" s="23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6"/>
    </row>
    <row r="1404" spans="1:17" s="35" customFormat="1" ht="30" customHeight="1">
      <c r="A1404" s="23"/>
      <c r="B1404" s="23"/>
      <c r="C1404" s="23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6"/>
    </row>
    <row r="1405" spans="1:17" s="35" customFormat="1" ht="30" customHeight="1">
      <c r="A1405" s="23"/>
      <c r="B1405" s="23"/>
      <c r="C1405" s="23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6"/>
    </row>
    <row r="1406" spans="1:17" s="35" customFormat="1" ht="30" customHeight="1">
      <c r="A1406" s="23"/>
      <c r="B1406" s="23"/>
      <c r="C1406" s="23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6"/>
    </row>
    <row r="1407" spans="1:17" s="35" customFormat="1" ht="30" customHeight="1">
      <c r="A1407" s="23"/>
      <c r="B1407" s="23"/>
      <c r="C1407" s="23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6"/>
    </row>
    <row r="1408" spans="1:17" s="35" customFormat="1" ht="30" customHeight="1">
      <c r="A1408" s="23"/>
      <c r="B1408" s="23"/>
      <c r="C1408" s="23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6"/>
    </row>
    <row r="1409" spans="1:17" s="35" customFormat="1" ht="30" customHeight="1">
      <c r="A1409" s="23"/>
      <c r="B1409" s="23"/>
      <c r="C1409" s="23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6"/>
    </row>
    <row r="1410" spans="1:17" s="35" customFormat="1" ht="30" customHeight="1">
      <c r="A1410" s="23"/>
      <c r="B1410" s="23"/>
      <c r="C1410" s="23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6"/>
    </row>
    <row r="1411" spans="1:17" s="35" customFormat="1" ht="30" customHeight="1">
      <c r="A1411" s="23"/>
      <c r="B1411" s="23"/>
      <c r="C1411" s="23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6"/>
    </row>
    <row r="1412" spans="1:17" s="35" customFormat="1" ht="30" customHeight="1">
      <c r="A1412" s="23"/>
      <c r="B1412" s="23"/>
      <c r="C1412" s="23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6"/>
    </row>
    <row r="1413" spans="1:17" s="35" customFormat="1" ht="30" customHeight="1">
      <c r="A1413" s="23"/>
      <c r="B1413" s="23"/>
      <c r="C1413" s="23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6"/>
    </row>
    <row r="1414" spans="1:17" s="35" customFormat="1" ht="30" customHeight="1">
      <c r="A1414" s="23"/>
      <c r="B1414" s="23"/>
      <c r="C1414" s="23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6"/>
    </row>
    <row r="1415" spans="1:17" s="35" customFormat="1" ht="30" customHeight="1">
      <c r="A1415" s="23"/>
      <c r="B1415" s="23"/>
      <c r="C1415" s="23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6"/>
    </row>
    <row r="1416" spans="1:17" s="35" customFormat="1" ht="30" customHeight="1">
      <c r="A1416" s="23"/>
      <c r="B1416" s="23"/>
      <c r="C1416" s="23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6"/>
    </row>
    <row r="1417" spans="1:17" s="35" customFormat="1" ht="30" customHeight="1">
      <c r="A1417" s="23"/>
      <c r="B1417" s="23"/>
      <c r="C1417" s="23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6"/>
    </row>
    <row r="1418" spans="1:17" s="35" customFormat="1" ht="30" customHeight="1">
      <c r="A1418" s="23"/>
      <c r="B1418" s="23"/>
      <c r="C1418" s="23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6"/>
    </row>
    <row r="1419" spans="1:17" s="35" customFormat="1" ht="30" customHeight="1">
      <c r="A1419" s="23"/>
      <c r="B1419" s="23"/>
      <c r="C1419" s="23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6"/>
    </row>
    <row r="1420" spans="1:17" s="35" customFormat="1" ht="30" customHeight="1">
      <c r="A1420" s="23"/>
      <c r="B1420" s="23"/>
      <c r="C1420" s="23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6"/>
    </row>
    <row r="1421" spans="1:17" s="35" customFormat="1" ht="30" customHeight="1">
      <c r="A1421" s="23"/>
      <c r="B1421" s="23"/>
      <c r="C1421" s="23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6"/>
    </row>
    <row r="1422" spans="1:17" s="35" customFormat="1" ht="30" customHeight="1">
      <c r="A1422" s="23"/>
      <c r="B1422" s="23"/>
      <c r="C1422" s="23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6"/>
    </row>
    <row r="1423" spans="1:17" s="35" customFormat="1" ht="30" customHeight="1">
      <c r="A1423" s="23"/>
      <c r="B1423" s="23"/>
      <c r="C1423" s="23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6"/>
    </row>
    <row r="1424" spans="1:17" s="35" customFormat="1" ht="30" customHeight="1">
      <c r="A1424" s="23"/>
      <c r="B1424" s="23"/>
      <c r="C1424" s="23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6"/>
    </row>
    <row r="1425" spans="1:17" s="35" customFormat="1" ht="30" customHeight="1">
      <c r="A1425" s="23"/>
      <c r="B1425" s="23"/>
      <c r="C1425" s="23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6"/>
    </row>
    <row r="1426" spans="1:17" s="35" customFormat="1" ht="30" customHeight="1">
      <c r="A1426" s="23"/>
      <c r="B1426" s="23"/>
      <c r="C1426" s="23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6"/>
    </row>
    <row r="1427" spans="1:17" s="35" customFormat="1" ht="30" customHeight="1">
      <c r="A1427" s="23"/>
      <c r="B1427" s="23"/>
      <c r="C1427" s="23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6"/>
    </row>
    <row r="1428" spans="1:17" s="35" customFormat="1" ht="30" customHeight="1">
      <c r="A1428" s="23"/>
      <c r="B1428" s="23"/>
      <c r="C1428" s="23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6"/>
    </row>
    <row r="1429" spans="1:17" s="35" customFormat="1" ht="30" customHeight="1">
      <c r="A1429" s="23"/>
      <c r="B1429" s="23"/>
      <c r="C1429" s="23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6"/>
    </row>
    <row r="1430" spans="1:17" s="35" customFormat="1" ht="30" customHeight="1">
      <c r="A1430" s="23"/>
      <c r="B1430" s="23"/>
      <c r="C1430" s="23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6"/>
    </row>
    <row r="1431" spans="1:17" s="35" customFormat="1" ht="30" customHeight="1">
      <c r="A1431" s="23"/>
      <c r="B1431" s="23"/>
      <c r="C1431" s="23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6"/>
    </row>
    <row r="1432" spans="1:17" s="35" customFormat="1" ht="30" customHeight="1">
      <c r="A1432" s="23"/>
      <c r="B1432" s="23"/>
      <c r="C1432" s="23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6"/>
    </row>
    <row r="1433" spans="1:17" s="35" customFormat="1" ht="30" customHeight="1">
      <c r="A1433" s="23"/>
      <c r="B1433" s="23"/>
      <c r="C1433" s="23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6"/>
    </row>
    <row r="1434" spans="1:17" s="35" customFormat="1" ht="30" customHeight="1">
      <c r="A1434" s="23"/>
      <c r="B1434" s="23"/>
      <c r="C1434" s="23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6"/>
    </row>
    <row r="1435" spans="1:17" s="35" customFormat="1" ht="30" customHeight="1">
      <c r="A1435" s="23"/>
      <c r="B1435" s="23"/>
      <c r="C1435" s="23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6"/>
    </row>
    <row r="1436" spans="1:17" s="35" customFormat="1" ht="30" customHeight="1">
      <c r="A1436" s="23"/>
      <c r="B1436" s="23"/>
      <c r="C1436" s="23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6"/>
    </row>
    <row r="1437" spans="1:17" s="35" customFormat="1" ht="30" customHeight="1">
      <c r="A1437" s="23"/>
      <c r="B1437" s="23"/>
      <c r="C1437" s="23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6"/>
    </row>
    <row r="1438" spans="1:17" s="35" customFormat="1" ht="30" customHeight="1">
      <c r="A1438" s="23"/>
      <c r="B1438" s="23"/>
      <c r="C1438" s="23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6"/>
    </row>
    <row r="1439" spans="1:17" s="35" customFormat="1" ht="30" customHeight="1">
      <c r="A1439" s="23"/>
      <c r="B1439" s="23"/>
      <c r="C1439" s="23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6"/>
    </row>
    <row r="1440" spans="1:17" s="35" customFormat="1" ht="30" customHeight="1">
      <c r="A1440" s="23"/>
      <c r="B1440" s="23"/>
      <c r="C1440" s="23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6"/>
    </row>
    <row r="1441" spans="1:17" s="35" customFormat="1" ht="30" customHeight="1">
      <c r="A1441" s="23"/>
      <c r="B1441" s="23"/>
      <c r="C1441" s="23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6"/>
    </row>
    <row r="1442" spans="1:17" s="35" customFormat="1" ht="30" customHeight="1">
      <c r="A1442" s="23"/>
      <c r="B1442" s="23"/>
      <c r="C1442" s="23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6"/>
    </row>
    <row r="1443" spans="1:17" s="35" customFormat="1" ht="30" customHeight="1">
      <c r="A1443" s="23"/>
      <c r="B1443" s="23"/>
      <c r="C1443" s="23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6"/>
    </row>
    <row r="1444" spans="1:17" s="35" customFormat="1" ht="30" customHeight="1">
      <c r="A1444" s="23"/>
      <c r="B1444" s="23"/>
      <c r="C1444" s="23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6"/>
    </row>
    <row r="1445" spans="1:17" s="35" customFormat="1" ht="30" customHeight="1">
      <c r="A1445" s="23"/>
      <c r="B1445" s="23"/>
      <c r="C1445" s="23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6"/>
    </row>
    <row r="1446" spans="1:17" s="35" customFormat="1" ht="30" customHeight="1">
      <c r="A1446" s="23"/>
      <c r="B1446" s="23"/>
      <c r="C1446" s="23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6"/>
    </row>
    <row r="1447" spans="1:17" s="35" customFormat="1" ht="30" customHeight="1">
      <c r="A1447" s="23"/>
      <c r="B1447" s="23"/>
      <c r="C1447" s="23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6"/>
    </row>
    <row r="1448" spans="1:17" s="35" customFormat="1" ht="30" customHeight="1">
      <c r="A1448" s="23"/>
      <c r="B1448" s="23"/>
      <c r="C1448" s="23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6"/>
    </row>
    <row r="1449" spans="1:17" s="35" customFormat="1" ht="30" customHeight="1">
      <c r="A1449" s="23"/>
      <c r="B1449" s="23"/>
      <c r="C1449" s="23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6"/>
    </row>
    <row r="1450" spans="1:17" s="35" customFormat="1" ht="30" customHeight="1">
      <c r="A1450" s="23"/>
      <c r="B1450" s="23"/>
      <c r="C1450" s="23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6"/>
    </row>
    <row r="1451" spans="1:17" s="35" customFormat="1" ht="30" customHeight="1">
      <c r="A1451" s="23"/>
      <c r="B1451" s="23"/>
      <c r="C1451" s="23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6"/>
    </row>
    <row r="1452" spans="1:17" s="35" customFormat="1" ht="30" customHeight="1">
      <c r="A1452" s="23"/>
      <c r="B1452" s="23"/>
      <c r="C1452" s="23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6"/>
    </row>
    <row r="1453" spans="1:17" s="35" customFormat="1" ht="30" customHeight="1">
      <c r="A1453" s="23"/>
      <c r="B1453" s="23"/>
      <c r="C1453" s="23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6"/>
    </row>
    <row r="1454" spans="1:17" s="35" customFormat="1" ht="30" customHeight="1">
      <c r="A1454" s="23"/>
      <c r="B1454" s="23"/>
      <c r="C1454" s="23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6"/>
    </row>
    <row r="1455" spans="1:17" s="35" customFormat="1" ht="30" customHeight="1">
      <c r="A1455" s="23"/>
      <c r="B1455" s="23"/>
      <c r="C1455" s="23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6"/>
    </row>
    <row r="1456" spans="1:17" s="35" customFormat="1" ht="30" customHeight="1">
      <c r="A1456" s="23"/>
      <c r="B1456" s="23"/>
      <c r="C1456" s="23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6"/>
    </row>
    <row r="1457" spans="1:17" s="35" customFormat="1" ht="30" customHeight="1">
      <c r="A1457" s="23"/>
      <c r="B1457" s="23"/>
      <c r="C1457" s="23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6"/>
    </row>
    <row r="1458" spans="1:17" s="35" customFormat="1" ht="30" customHeight="1">
      <c r="A1458" s="23"/>
      <c r="B1458" s="23"/>
      <c r="C1458" s="23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6"/>
    </row>
    <row r="1459" spans="1:17" s="35" customFormat="1" ht="30" customHeight="1">
      <c r="A1459" s="23"/>
      <c r="B1459" s="23"/>
      <c r="C1459" s="23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6"/>
    </row>
    <row r="1460" spans="1:17" s="35" customFormat="1" ht="30" customHeight="1">
      <c r="A1460" s="23"/>
      <c r="B1460" s="23"/>
      <c r="C1460" s="23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6"/>
    </row>
    <row r="1461" spans="1:17" s="35" customFormat="1" ht="30" customHeight="1">
      <c r="A1461" s="23"/>
      <c r="B1461" s="23"/>
      <c r="C1461" s="23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6"/>
    </row>
    <row r="1462" spans="1:17" s="35" customFormat="1" ht="30" customHeight="1">
      <c r="A1462" s="23"/>
      <c r="B1462" s="23"/>
      <c r="C1462" s="23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6"/>
    </row>
    <row r="1463" spans="1:17" s="35" customFormat="1" ht="30" customHeight="1">
      <c r="A1463" s="23"/>
      <c r="B1463" s="23"/>
      <c r="C1463" s="23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6"/>
    </row>
    <row r="1464" spans="1:17" s="35" customFormat="1" ht="30" customHeight="1">
      <c r="A1464" s="23"/>
      <c r="B1464" s="23"/>
      <c r="C1464" s="23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6"/>
    </row>
    <row r="1465" spans="1:17" s="35" customFormat="1" ht="30" customHeight="1">
      <c r="A1465" s="23"/>
      <c r="B1465" s="23"/>
      <c r="C1465" s="23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6"/>
    </row>
    <row r="1466" spans="1:17" s="35" customFormat="1" ht="30" customHeight="1">
      <c r="A1466" s="23"/>
      <c r="B1466" s="23"/>
      <c r="C1466" s="23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6"/>
    </row>
    <row r="1467" spans="1:17" s="35" customFormat="1" ht="30" customHeight="1">
      <c r="A1467" s="23"/>
      <c r="B1467" s="23"/>
      <c r="C1467" s="23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6"/>
    </row>
    <row r="1468" spans="1:17" s="35" customFormat="1" ht="30" customHeight="1">
      <c r="A1468" s="23"/>
      <c r="B1468" s="23"/>
      <c r="C1468" s="23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6"/>
    </row>
    <row r="1469" spans="1:17" s="35" customFormat="1" ht="30" customHeight="1">
      <c r="A1469" s="23"/>
      <c r="B1469" s="23"/>
      <c r="C1469" s="23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6"/>
    </row>
    <row r="1470" spans="1:17" s="35" customFormat="1" ht="30" customHeight="1">
      <c r="A1470" s="23"/>
      <c r="B1470" s="23"/>
      <c r="C1470" s="23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6"/>
    </row>
    <row r="1471" spans="1:17" s="35" customFormat="1" ht="30" customHeight="1">
      <c r="A1471" s="23"/>
      <c r="B1471" s="23"/>
      <c r="C1471" s="23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6"/>
    </row>
    <row r="1472" spans="1:17" s="35" customFormat="1" ht="30" customHeight="1">
      <c r="A1472" s="23"/>
      <c r="B1472" s="23"/>
      <c r="C1472" s="23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6"/>
    </row>
    <row r="1473" spans="1:17" s="35" customFormat="1" ht="30" customHeight="1">
      <c r="A1473" s="23"/>
      <c r="B1473" s="23"/>
      <c r="C1473" s="23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6"/>
    </row>
    <row r="1474" spans="1:17" s="35" customFormat="1" ht="30" customHeight="1">
      <c r="A1474" s="23"/>
      <c r="B1474" s="23"/>
      <c r="C1474" s="23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6"/>
    </row>
    <row r="1475" spans="1:17" s="35" customFormat="1" ht="30" customHeight="1">
      <c r="A1475" s="23"/>
      <c r="B1475" s="23"/>
      <c r="C1475" s="23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6"/>
    </row>
    <row r="1476" spans="1:17" s="35" customFormat="1" ht="30" customHeight="1">
      <c r="A1476" s="23"/>
      <c r="B1476" s="23"/>
      <c r="C1476" s="23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6"/>
    </row>
    <row r="1477" spans="1:17" s="35" customFormat="1" ht="30" customHeight="1">
      <c r="A1477" s="23"/>
      <c r="B1477" s="23"/>
      <c r="C1477" s="23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6"/>
    </row>
    <row r="1478" spans="1:17" s="35" customFormat="1" ht="30" customHeight="1">
      <c r="A1478" s="23"/>
      <c r="B1478" s="23"/>
      <c r="C1478" s="23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6"/>
    </row>
    <row r="1479" spans="1:17" s="35" customFormat="1" ht="30" customHeight="1">
      <c r="A1479" s="23"/>
      <c r="B1479" s="23"/>
      <c r="C1479" s="23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6"/>
    </row>
    <row r="1480" spans="1:17" s="35" customFormat="1" ht="30" customHeight="1">
      <c r="A1480" s="23"/>
      <c r="B1480" s="23"/>
      <c r="C1480" s="23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6"/>
    </row>
    <row r="1481" spans="1:17" s="35" customFormat="1" ht="30" customHeight="1">
      <c r="A1481" s="23"/>
      <c r="B1481" s="23"/>
      <c r="C1481" s="23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6"/>
    </row>
    <row r="1482" spans="1:17" s="35" customFormat="1" ht="30" customHeight="1">
      <c r="A1482" s="23"/>
      <c r="B1482" s="23"/>
      <c r="C1482" s="23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6"/>
    </row>
    <row r="1483" spans="1:17" s="35" customFormat="1" ht="30" customHeight="1">
      <c r="A1483" s="23"/>
      <c r="B1483" s="23"/>
      <c r="C1483" s="23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6"/>
    </row>
    <row r="1484" spans="1:17" s="35" customFormat="1" ht="30" customHeight="1">
      <c r="A1484" s="23"/>
      <c r="B1484" s="23"/>
      <c r="C1484" s="23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6"/>
    </row>
    <row r="1485" spans="1:17" s="35" customFormat="1" ht="30" customHeight="1">
      <c r="A1485" s="23"/>
      <c r="B1485" s="23"/>
      <c r="C1485" s="23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6"/>
    </row>
    <row r="1486" spans="1:17" s="35" customFormat="1" ht="30" customHeight="1">
      <c r="A1486" s="23"/>
      <c r="B1486" s="23"/>
      <c r="C1486" s="23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6"/>
    </row>
    <row r="1487" spans="1:17" s="35" customFormat="1" ht="30" customHeight="1">
      <c r="A1487" s="23"/>
      <c r="B1487" s="23"/>
      <c r="C1487" s="23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6"/>
    </row>
    <row r="1488" spans="1:17" s="35" customFormat="1" ht="30" customHeight="1">
      <c r="A1488" s="23"/>
      <c r="B1488" s="23"/>
      <c r="C1488" s="23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6"/>
    </row>
    <row r="1489" spans="1:17" s="35" customFormat="1" ht="30" customHeight="1">
      <c r="A1489" s="23"/>
      <c r="B1489" s="23"/>
      <c r="C1489" s="23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6"/>
    </row>
    <row r="1490" spans="1:17" s="35" customFormat="1" ht="30" customHeight="1">
      <c r="A1490" s="23"/>
      <c r="B1490" s="23"/>
      <c r="C1490" s="23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6"/>
    </row>
    <row r="1491" spans="1:17" s="35" customFormat="1" ht="30" customHeight="1">
      <c r="A1491" s="23"/>
      <c r="B1491" s="23"/>
      <c r="C1491" s="23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6"/>
    </row>
    <row r="1492" spans="1:17" s="35" customFormat="1" ht="30" customHeight="1">
      <c r="A1492" s="23"/>
      <c r="B1492" s="23"/>
      <c r="C1492" s="23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6"/>
    </row>
    <row r="1493" spans="1:17" s="35" customFormat="1" ht="30" customHeight="1">
      <c r="A1493" s="23"/>
      <c r="B1493" s="23"/>
      <c r="C1493" s="23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6"/>
    </row>
    <row r="1494" spans="1:17" s="35" customFormat="1" ht="30" customHeight="1">
      <c r="A1494" s="23"/>
      <c r="B1494" s="23"/>
      <c r="C1494" s="23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6"/>
    </row>
    <row r="1495" spans="1:17" s="35" customFormat="1" ht="30" customHeight="1">
      <c r="A1495" s="23"/>
      <c r="B1495" s="23"/>
      <c r="C1495" s="23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6"/>
    </row>
    <row r="1496" spans="1:17" s="35" customFormat="1" ht="30" customHeight="1">
      <c r="A1496" s="23"/>
      <c r="B1496" s="23"/>
      <c r="C1496" s="23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6"/>
    </row>
    <row r="1497" spans="1:17" s="35" customFormat="1" ht="30" customHeight="1">
      <c r="A1497" s="23"/>
      <c r="B1497" s="23"/>
      <c r="C1497" s="23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6"/>
    </row>
    <row r="1498" spans="1:17" s="35" customFormat="1" ht="30" customHeight="1">
      <c r="A1498" s="23"/>
      <c r="B1498" s="23"/>
      <c r="C1498" s="23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6"/>
    </row>
    <row r="1499" spans="1:17" s="35" customFormat="1" ht="30" customHeight="1">
      <c r="A1499" s="23"/>
      <c r="B1499" s="23"/>
      <c r="C1499" s="23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6"/>
    </row>
    <row r="1500" spans="1:17" s="35" customFormat="1" ht="30" customHeight="1">
      <c r="A1500" s="23"/>
      <c r="B1500" s="23"/>
      <c r="C1500" s="23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6"/>
    </row>
    <row r="1501" spans="1:17" s="35" customFormat="1" ht="30" customHeight="1">
      <c r="A1501" s="23"/>
      <c r="B1501" s="23"/>
      <c r="C1501" s="23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6"/>
    </row>
    <row r="1502" spans="1:17" s="35" customFormat="1" ht="30" customHeight="1">
      <c r="A1502" s="23"/>
      <c r="B1502" s="23"/>
      <c r="C1502" s="23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6"/>
    </row>
    <row r="1503" spans="1:17" s="35" customFormat="1" ht="30" customHeight="1">
      <c r="A1503" s="23"/>
      <c r="B1503" s="23"/>
      <c r="C1503" s="23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6"/>
    </row>
    <row r="1504" spans="1:17" s="35" customFormat="1" ht="30" customHeight="1">
      <c r="A1504" s="23"/>
      <c r="B1504" s="23"/>
      <c r="C1504" s="23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6"/>
    </row>
    <row r="1505" spans="1:17" s="35" customFormat="1" ht="30" customHeight="1">
      <c r="A1505" s="23"/>
      <c r="B1505" s="23"/>
      <c r="C1505" s="23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6"/>
    </row>
    <row r="1506" spans="1:17" s="35" customFormat="1" ht="30" customHeight="1">
      <c r="A1506" s="23"/>
      <c r="B1506" s="23"/>
      <c r="C1506" s="23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6"/>
    </row>
    <row r="1507" spans="1:17" s="35" customFormat="1" ht="30" customHeight="1">
      <c r="A1507" s="23"/>
      <c r="B1507" s="23"/>
      <c r="C1507" s="23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6"/>
    </row>
    <row r="1508" spans="1:17" s="35" customFormat="1" ht="30" customHeight="1">
      <c r="A1508" s="23"/>
      <c r="B1508" s="23"/>
      <c r="C1508" s="23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6"/>
    </row>
    <row r="1509" spans="1:17" s="35" customFormat="1" ht="30" customHeight="1">
      <c r="A1509" s="23"/>
      <c r="B1509" s="23"/>
      <c r="C1509" s="23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6"/>
    </row>
    <row r="1510" spans="1:17" s="35" customFormat="1" ht="30" customHeight="1">
      <c r="A1510" s="23"/>
      <c r="B1510" s="23"/>
      <c r="C1510" s="23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6"/>
    </row>
    <row r="1511" spans="1:17" s="35" customFormat="1" ht="30" customHeight="1">
      <c r="A1511" s="23"/>
      <c r="B1511" s="23"/>
      <c r="C1511" s="23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6"/>
    </row>
    <row r="1512" spans="1:17" s="35" customFormat="1" ht="30" customHeight="1">
      <c r="A1512" s="23"/>
      <c r="B1512" s="23"/>
      <c r="C1512" s="23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6"/>
    </row>
    <row r="1513" spans="1:17" s="35" customFormat="1" ht="30" customHeight="1">
      <c r="A1513" s="23"/>
      <c r="B1513" s="23"/>
      <c r="C1513" s="23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6"/>
    </row>
    <row r="1514" spans="1:17" s="35" customFormat="1" ht="30" customHeight="1">
      <c r="A1514" s="23"/>
      <c r="B1514" s="23"/>
      <c r="C1514" s="23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6"/>
    </row>
    <row r="1515" spans="1:17" s="35" customFormat="1" ht="30" customHeight="1">
      <c r="A1515" s="23"/>
      <c r="B1515" s="23"/>
      <c r="C1515" s="23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6"/>
    </row>
    <row r="1516" spans="1:17" s="35" customFormat="1" ht="30" customHeight="1">
      <c r="A1516" s="23"/>
      <c r="B1516" s="23"/>
      <c r="C1516" s="23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6"/>
    </row>
    <row r="1517" spans="1:17" s="35" customFormat="1" ht="30" customHeight="1">
      <c r="A1517" s="23"/>
      <c r="B1517" s="23"/>
      <c r="C1517" s="23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6"/>
    </row>
    <row r="1518" spans="1:17" s="35" customFormat="1" ht="30" customHeight="1">
      <c r="A1518" s="23"/>
      <c r="B1518" s="23"/>
      <c r="C1518" s="23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6"/>
    </row>
    <row r="1519" spans="1:17" s="35" customFormat="1" ht="30" customHeight="1">
      <c r="A1519" s="23"/>
      <c r="B1519" s="23"/>
      <c r="C1519" s="23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6"/>
    </row>
    <row r="1520" spans="1:17" s="35" customFormat="1" ht="30" customHeight="1">
      <c r="A1520" s="23"/>
      <c r="B1520" s="23"/>
      <c r="C1520" s="23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6"/>
    </row>
    <row r="1521" spans="1:17" s="35" customFormat="1" ht="30" customHeight="1">
      <c r="A1521" s="23"/>
      <c r="B1521" s="23"/>
      <c r="C1521" s="23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6"/>
    </row>
    <row r="1522" spans="1:17" s="35" customFormat="1" ht="30" customHeight="1">
      <c r="A1522" s="23"/>
      <c r="B1522" s="23"/>
      <c r="C1522" s="23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6"/>
    </row>
    <row r="1523" spans="1:17" s="35" customFormat="1" ht="30" customHeight="1">
      <c r="A1523" s="23"/>
      <c r="B1523" s="23"/>
      <c r="C1523" s="23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6"/>
    </row>
    <row r="1524" spans="1:17" s="35" customFormat="1" ht="30" customHeight="1">
      <c r="A1524" s="23"/>
      <c r="B1524" s="23"/>
      <c r="C1524" s="23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6"/>
    </row>
    <row r="1525" spans="1:17" s="35" customFormat="1" ht="30" customHeight="1">
      <c r="A1525" s="23"/>
      <c r="B1525" s="23"/>
      <c r="C1525" s="23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6"/>
    </row>
    <row r="1526" spans="1:17" s="35" customFormat="1" ht="30" customHeight="1">
      <c r="A1526" s="23"/>
      <c r="B1526" s="23"/>
      <c r="C1526" s="23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6"/>
    </row>
    <row r="1527" spans="1:17" s="35" customFormat="1" ht="30" customHeight="1">
      <c r="A1527" s="23"/>
      <c r="B1527" s="23"/>
      <c r="C1527" s="23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6"/>
    </row>
    <row r="1528" spans="1:17" s="35" customFormat="1" ht="30" customHeight="1">
      <c r="A1528" s="23"/>
      <c r="B1528" s="23"/>
      <c r="C1528" s="23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6"/>
    </row>
    <row r="1529" spans="1:17" s="35" customFormat="1" ht="30" customHeight="1">
      <c r="A1529" s="23"/>
      <c r="B1529" s="23"/>
      <c r="C1529" s="23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6"/>
    </row>
    <row r="1530" spans="1:17" s="35" customFormat="1" ht="30" customHeight="1">
      <c r="A1530" s="23"/>
      <c r="B1530" s="23"/>
      <c r="C1530" s="23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6"/>
    </row>
    <row r="1531" spans="1:17" s="35" customFormat="1" ht="30" customHeight="1">
      <c r="A1531" s="23"/>
      <c r="B1531" s="23"/>
      <c r="C1531" s="23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6"/>
    </row>
    <row r="1532" spans="1:17" s="35" customFormat="1" ht="30" customHeight="1">
      <c r="A1532" s="23"/>
      <c r="B1532" s="23"/>
      <c r="C1532" s="23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6"/>
    </row>
    <row r="1533" spans="1:17" s="35" customFormat="1" ht="30" customHeight="1">
      <c r="A1533" s="23"/>
      <c r="B1533" s="23"/>
      <c r="C1533" s="23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6"/>
    </row>
    <row r="1534" spans="1:17" s="35" customFormat="1" ht="30" customHeight="1">
      <c r="A1534" s="23"/>
      <c r="B1534" s="23"/>
      <c r="C1534" s="23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6"/>
    </row>
    <row r="1535" spans="1:17" s="35" customFormat="1" ht="30" customHeight="1">
      <c r="A1535" s="23"/>
      <c r="B1535" s="23"/>
      <c r="C1535" s="23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6"/>
    </row>
    <row r="1536" spans="1:17" s="35" customFormat="1" ht="30" customHeight="1">
      <c r="A1536" s="23"/>
      <c r="B1536" s="23"/>
      <c r="C1536" s="23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6"/>
    </row>
    <row r="1537" spans="1:17" s="35" customFormat="1" ht="30" customHeight="1">
      <c r="A1537" s="23"/>
      <c r="B1537" s="23"/>
      <c r="C1537" s="23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6"/>
    </row>
    <row r="1538" spans="1:17" s="35" customFormat="1" ht="30" customHeight="1">
      <c r="A1538" s="23"/>
      <c r="B1538" s="23"/>
      <c r="C1538" s="23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6"/>
    </row>
    <row r="1539" spans="1:17" s="35" customFormat="1" ht="30" customHeight="1">
      <c r="A1539" s="23"/>
      <c r="B1539" s="23"/>
      <c r="C1539" s="23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6"/>
    </row>
    <row r="1540" spans="1:17" s="35" customFormat="1" ht="30" customHeight="1">
      <c r="A1540" s="23"/>
      <c r="B1540" s="23"/>
      <c r="C1540" s="23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6"/>
    </row>
    <row r="1541" spans="1:17" s="35" customFormat="1" ht="30" customHeight="1">
      <c r="A1541" s="23"/>
      <c r="B1541" s="23"/>
      <c r="C1541" s="23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6"/>
    </row>
    <row r="1542" spans="1:17" s="35" customFormat="1" ht="30" customHeight="1">
      <c r="A1542" s="23"/>
      <c r="B1542" s="23"/>
      <c r="C1542" s="23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6"/>
    </row>
    <row r="1543" spans="1:17" s="35" customFormat="1" ht="30" customHeight="1">
      <c r="A1543" s="23"/>
      <c r="B1543" s="23"/>
      <c r="C1543" s="23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6"/>
    </row>
    <row r="1544" spans="1:17" s="35" customFormat="1" ht="30" customHeight="1">
      <c r="A1544" s="23"/>
      <c r="B1544" s="23"/>
      <c r="C1544" s="23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6"/>
    </row>
    <row r="1545" spans="1:17" s="35" customFormat="1" ht="30" customHeight="1">
      <c r="A1545" s="23"/>
      <c r="B1545" s="23"/>
      <c r="C1545" s="23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6"/>
    </row>
    <row r="1546" spans="1:17" s="35" customFormat="1" ht="30" customHeight="1">
      <c r="A1546" s="23"/>
      <c r="B1546" s="23"/>
      <c r="C1546" s="23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6"/>
    </row>
    <row r="1547" spans="1:17" s="35" customFormat="1" ht="30" customHeight="1">
      <c r="A1547" s="23"/>
      <c r="B1547" s="23"/>
      <c r="C1547" s="23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6"/>
    </row>
    <row r="1548" spans="1:17" s="35" customFormat="1" ht="30" customHeight="1">
      <c r="A1548" s="23"/>
      <c r="B1548" s="23"/>
      <c r="C1548" s="23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6"/>
    </row>
    <row r="1549" spans="1:17" s="35" customFormat="1" ht="30" customHeight="1">
      <c r="A1549" s="23"/>
      <c r="B1549" s="23"/>
      <c r="C1549" s="23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6"/>
    </row>
    <row r="1550" spans="1:17" s="35" customFormat="1" ht="30" customHeight="1">
      <c r="A1550" s="23"/>
      <c r="B1550" s="23"/>
      <c r="C1550" s="23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6"/>
    </row>
    <row r="1551" spans="1:17" s="35" customFormat="1" ht="30" customHeight="1">
      <c r="A1551" s="23"/>
      <c r="B1551" s="23"/>
      <c r="C1551" s="23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6"/>
    </row>
    <row r="1552" spans="1:17" s="35" customFormat="1" ht="30" customHeight="1">
      <c r="A1552" s="23"/>
      <c r="B1552" s="23"/>
      <c r="C1552" s="23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6"/>
    </row>
    <row r="1553" spans="1:17" s="35" customFormat="1" ht="30" customHeight="1">
      <c r="A1553" s="23"/>
      <c r="B1553" s="23"/>
      <c r="C1553" s="23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6"/>
    </row>
    <row r="1554" spans="1:17" s="35" customFormat="1" ht="30" customHeight="1">
      <c r="A1554" s="23"/>
      <c r="B1554" s="23"/>
      <c r="C1554" s="23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6"/>
    </row>
    <row r="1555" spans="1:17" s="35" customFormat="1" ht="30" customHeight="1">
      <c r="A1555" s="23"/>
      <c r="B1555" s="23"/>
      <c r="C1555" s="23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6"/>
    </row>
    <row r="1556" spans="1:17" s="35" customFormat="1" ht="30" customHeight="1">
      <c r="A1556" s="23"/>
      <c r="B1556" s="23"/>
      <c r="C1556" s="23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6"/>
    </row>
    <row r="1557" spans="1:17" s="35" customFormat="1" ht="30" customHeight="1">
      <c r="A1557" s="23"/>
      <c r="B1557" s="23"/>
      <c r="C1557" s="23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6"/>
    </row>
    <row r="1558" spans="1:17" s="35" customFormat="1" ht="30" customHeight="1">
      <c r="A1558" s="23"/>
      <c r="B1558" s="23"/>
      <c r="C1558" s="23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6"/>
    </row>
    <row r="1559" spans="1:17" s="35" customFormat="1" ht="30" customHeight="1">
      <c r="A1559" s="23"/>
      <c r="B1559" s="23"/>
      <c r="C1559" s="23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6"/>
    </row>
    <row r="1560" spans="1:17" s="35" customFormat="1" ht="30" customHeight="1">
      <c r="A1560" s="23"/>
      <c r="B1560" s="23"/>
      <c r="C1560" s="23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6"/>
    </row>
    <row r="1561" spans="1:17" s="35" customFormat="1" ht="30" customHeight="1">
      <c r="A1561" s="23"/>
      <c r="B1561" s="23"/>
      <c r="C1561" s="23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6"/>
    </row>
    <row r="1562" spans="1:17" s="35" customFormat="1" ht="30" customHeight="1">
      <c r="A1562" s="23"/>
      <c r="B1562" s="23"/>
      <c r="C1562" s="23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6"/>
    </row>
    <row r="1563" spans="1:17" s="35" customFormat="1" ht="30" customHeight="1">
      <c r="A1563" s="23"/>
      <c r="B1563" s="23"/>
      <c r="C1563" s="23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6"/>
    </row>
    <row r="1564" spans="1:17" s="35" customFormat="1" ht="30" customHeight="1">
      <c r="A1564" s="23"/>
      <c r="B1564" s="23"/>
      <c r="C1564" s="23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6"/>
    </row>
    <row r="1565" spans="1:17" s="35" customFormat="1" ht="30" customHeight="1">
      <c r="A1565" s="23"/>
      <c r="B1565" s="23"/>
      <c r="C1565" s="23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6"/>
    </row>
    <row r="1566" spans="1:17" s="35" customFormat="1" ht="30" customHeight="1">
      <c r="A1566" s="23"/>
      <c r="B1566" s="23"/>
      <c r="C1566" s="23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6"/>
    </row>
    <row r="1567" spans="1:17" s="35" customFormat="1" ht="30" customHeight="1">
      <c r="A1567" s="23"/>
      <c r="B1567" s="23"/>
      <c r="C1567" s="23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6"/>
    </row>
    <row r="1568" spans="1:17" s="35" customFormat="1" ht="30" customHeight="1">
      <c r="A1568" s="23"/>
      <c r="B1568" s="23"/>
      <c r="C1568" s="23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6"/>
    </row>
    <row r="1569" spans="1:17" s="35" customFormat="1" ht="30" customHeight="1">
      <c r="A1569" s="23"/>
      <c r="B1569" s="23"/>
      <c r="C1569" s="23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6"/>
    </row>
    <row r="1570" spans="1:17" s="35" customFormat="1" ht="30" customHeight="1">
      <c r="A1570" s="23"/>
      <c r="B1570" s="23"/>
      <c r="C1570" s="23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6"/>
    </row>
    <row r="1571" spans="1:17" s="35" customFormat="1" ht="30" customHeight="1">
      <c r="A1571" s="23"/>
      <c r="B1571" s="23"/>
      <c r="C1571" s="23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6"/>
    </row>
    <row r="1572" spans="1:17" s="35" customFormat="1" ht="30" customHeight="1">
      <c r="A1572" s="23"/>
      <c r="B1572" s="23"/>
      <c r="C1572" s="23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6"/>
    </row>
    <row r="1573" spans="1:17" s="35" customFormat="1" ht="30" customHeight="1">
      <c r="A1573" s="23"/>
      <c r="B1573" s="23"/>
      <c r="C1573" s="23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6"/>
    </row>
    <row r="1574" spans="1:17" s="35" customFormat="1" ht="30" customHeight="1">
      <c r="A1574" s="23"/>
      <c r="B1574" s="23"/>
      <c r="C1574" s="23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6"/>
    </row>
    <row r="1575" spans="1:17" s="35" customFormat="1" ht="30" customHeight="1">
      <c r="A1575" s="23"/>
      <c r="B1575" s="23"/>
      <c r="C1575" s="23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6"/>
    </row>
    <row r="1576" spans="1:17" s="35" customFormat="1" ht="30" customHeight="1">
      <c r="A1576" s="23"/>
      <c r="B1576" s="23"/>
      <c r="C1576" s="23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6"/>
    </row>
    <row r="1577" spans="1:17" s="35" customFormat="1" ht="30" customHeight="1">
      <c r="A1577" s="23"/>
      <c r="B1577" s="23"/>
      <c r="C1577" s="23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6"/>
    </row>
    <row r="1578" spans="1:17" s="35" customFormat="1" ht="30" customHeight="1">
      <c r="A1578" s="23"/>
      <c r="B1578" s="23"/>
      <c r="C1578" s="23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6"/>
    </row>
    <row r="1579" spans="1:17" s="35" customFormat="1" ht="30" customHeight="1">
      <c r="A1579" s="23"/>
      <c r="B1579" s="23"/>
      <c r="C1579" s="23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6"/>
    </row>
    <row r="1580" spans="1:17" s="35" customFormat="1" ht="30" customHeight="1">
      <c r="A1580" s="23"/>
      <c r="B1580" s="23"/>
      <c r="C1580" s="23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6"/>
    </row>
    <row r="1581" spans="1:17" s="35" customFormat="1" ht="30" customHeight="1">
      <c r="A1581" s="23"/>
      <c r="B1581" s="23"/>
      <c r="C1581" s="23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6"/>
    </row>
    <row r="1582" spans="1:17" s="35" customFormat="1" ht="30" customHeight="1">
      <c r="A1582" s="23"/>
      <c r="B1582" s="23"/>
      <c r="C1582" s="23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6"/>
    </row>
    <row r="1583" spans="1:17" s="35" customFormat="1" ht="30" customHeight="1">
      <c r="A1583" s="23"/>
      <c r="B1583" s="23"/>
      <c r="C1583" s="23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6"/>
    </row>
    <row r="1584" spans="1:17" s="35" customFormat="1" ht="30" customHeight="1">
      <c r="A1584" s="23"/>
      <c r="B1584" s="23"/>
      <c r="C1584" s="23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6"/>
    </row>
    <row r="1585" spans="1:17" s="35" customFormat="1" ht="30" customHeight="1">
      <c r="A1585" s="23"/>
      <c r="B1585" s="23"/>
      <c r="C1585" s="23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6"/>
    </row>
    <row r="1586" spans="1:17" s="35" customFormat="1" ht="30" customHeight="1">
      <c r="A1586" s="23"/>
      <c r="B1586" s="23"/>
      <c r="C1586" s="23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6"/>
    </row>
    <row r="1587" spans="1:17" s="35" customFormat="1" ht="30" customHeight="1">
      <c r="A1587" s="23"/>
      <c r="B1587" s="23"/>
      <c r="C1587" s="23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6"/>
    </row>
    <row r="1588" spans="1:17" s="35" customFormat="1" ht="30" customHeight="1">
      <c r="A1588" s="23"/>
      <c r="B1588" s="23"/>
      <c r="C1588" s="23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6"/>
    </row>
    <row r="1589" spans="1:17" s="35" customFormat="1" ht="30" customHeight="1">
      <c r="A1589" s="23"/>
      <c r="B1589" s="23"/>
      <c r="C1589" s="23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6"/>
    </row>
    <row r="1590" spans="1:17" s="35" customFormat="1" ht="30" customHeight="1">
      <c r="A1590" s="23"/>
      <c r="B1590" s="23"/>
      <c r="C1590" s="23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6"/>
    </row>
    <row r="1591" spans="1:17" s="35" customFormat="1" ht="30" customHeight="1">
      <c r="A1591" s="23"/>
      <c r="B1591" s="23"/>
      <c r="C1591" s="23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6"/>
    </row>
    <row r="1592" spans="1:17" s="35" customFormat="1" ht="30" customHeight="1">
      <c r="A1592" s="23"/>
      <c r="B1592" s="23"/>
      <c r="C1592" s="23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6"/>
    </row>
    <row r="1593" spans="1:17" s="35" customFormat="1" ht="30" customHeight="1">
      <c r="A1593" s="23"/>
      <c r="B1593" s="23"/>
      <c r="C1593" s="23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6"/>
    </row>
    <row r="1594" spans="1:17" s="35" customFormat="1" ht="30" customHeight="1">
      <c r="A1594" s="23"/>
      <c r="B1594" s="23"/>
      <c r="C1594" s="23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6"/>
    </row>
    <row r="1595" spans="1:17" s="35" customFormat="1" ht="30" customHeight="1">
      <c r="A1595" s="23"/>
      <c r="B1595" s="23"/>
      <c r="C1595" s="23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6"/>
    </row>
    <row r="1596" spans="1:17" s="35" customFormat="1" ht="30" customHeight="1">
      <c r="A1596" s="23"/>
      <c r="B1596" s="23"/>
      <c r="C1596" s="23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6"/>
    </row>
    <row r="1597" spans="1:17" s="35" customFormat="1" ht="30" customHeight="1">
      <c r="A1597" s="23"/>
      <c r="B1597" s="23"/>
      <c r="C1597" s="23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6"/>
    </row>
    <row r="1598" spans="1:17" s="35" customFormat="1" ht="30" customHeight="1">
      <c r="A1598" s="23"/>
      <c r="B1598" s="23"/>
      <c r="C1598" s="23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6"/>
    </row>
    <row r="1599" spans="1:17" s="35" customFormat="1" ht="30" customHeight="1">
      <c r="A1599" s="23"/>
      <c r="B1599" s="23"/>
      <c r="C1599" s="23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6"/>
    </row>
    <row r="1600" spans="1:17" s="35" customFormat="1" ht="30" customHeight="1">
      <c r="A1600" s="23"/>
      <c r="B1600" s="23"/>
      <c r="C1600" s="23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6"/>
    </row>
    <row r="1601" spans="1:17" s="35" customFormat="1" ht="30" customHeight="1">
      <c r="A1601" s="23"/>
      <c r="B1601" s="23"/>
      <c r="C1601" s="23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6"/>
    </row>
    <row r="1602" spans="1:17" s="35" customFormat="1" ht="30" customHeight="1">
      <c r="A1602" s="23"/>
      <c r="B1602" s="23"/>
      <c r="C1602" s="23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6"/>
    </row>
    <row r="1603" spans="1:17" s="35" customFormat="1" ht="30" customHeight="1">
      <c r="A1603" s="23"/>
      <c r="B1603" s="23"/>
      <c r="C1603" s="23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6"/>
    </row>
    <row r="1604" spans="1:17" s="35" customFormat="1" ht="30" customHeight="1">
      <c r="A1604" s="23"/>
      <c r="B1604" s="23"/>
      <c r="C1604" s="23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6"/>
    </row>
    <row r="1605" spans="1:17" s="35" customFormat="1" ht="30" customHeight="1">
      <c r="A1605" s="23"/>
      <c r="B1605" s="23"/>
      <c r="C1605" s="23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6"/>
    </row>
    <row r="1606" spans="1:17" s="35" customFormat="1" ht="30" customHeight="1">
      <c r="A1606" s="23"/>
      <c r="B1606" s="23"/>
      <c r="C1606" s="23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6"/>
    </row>
    <row r="1607" spans="1:17" s="35" customFormat="1" ht="30" customHeight="1">
      <c r="A1607" s="23"/>
      <c r="B1607" s="23"/>
      <c r="C1607" s="23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6"/>
    </row>
    <row r="1608" spans="1:17" s="35" customFormat="1" ht="30" customHeight="1">
      <c r="A1608" s="23"/>
      <c r="B1608" s="23"/>
      <c r="C1608" s="23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6"/>
    </row>
    <row r="1609" spans="1:17" s="35" customFormat="1" ht="30" customHeight="1">
      <c r="A1609" s="23"/>
      <c r="B1609" s="23"/>
      <c r="C1609" s="23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6"/>
    </row>
    <row r="1610" spans="1:17" s="35" customFormat="1" ht="30" customHeight="1">
      <c r="A1610" s="23"/>
      <c r="B1610" s="23"/>
      <c r="C1610" s="23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6"/>
    </row>
    <row r="1611" spans="1:17" s="35" customFormat="1" ht="30" customHeight="1">
      <c r="A1611" s="23"/>
      <c r="B1611" s="23"/>
      <c r="C1611" s="23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6"/>
    </row>
    <row r="1612" spans="1:17" s="35" customFormat="1" ht="30" customHeight="1">
      <c r="A1612" s="23"/>
      <c r="B1612" s="23"/>
      <c r="C1612" s="23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6"/>
    </row>
    <row r="1613" spans="1:17" s="35" customFormat="1" ht="30" customHeight="1">
      <c r="A1613" s="23"/>
      <c r="B1613" s="23"/>
      <c r="C1613" s="23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6"/>
    </row>
    <row r="1614" spans="1:17" s="35" customFormat="1" ht="30" customHeight="1">
      <c r="A1614" s="23"/>
      <c r="B1614" s="23"/>
      <c r="C1614" s="23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6"/>
    </row>
    <row r="1615" spans="1:17" s="35" customFormat="1" ht="30" customHeight="1">
      <c r="A1615" s="23"/>
      <c r="B1615" s="23"/>
      <c r="C1615" s="23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6"/>
    </row>
    <row r="1616" spans="1:17" s="35" customFormat="1" ht="30" customHeight="1">
      <c r="A1616" s="23"/>
      <c r="B1616" s="23"/>
      <c r="C1616" s="23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6"/>
    </row>
    <row r="1617" spans="1:17" s="35" customFormat="1" ht="30" customHeight="1">
      <c r="A1617" s="23"/>
      <c r="B1617" s="23"/>
      <c r="C1617" s="23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6"/>
    </row>
    <row r="1618" spans="1:17" s="35" customFormat="1" ht="30" customHeight="1">
      <c r="A1618" s="23"/>
      <c r="B1618" s="23"/>
      <c r="C1618" s="23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6"/>
    </row>
    <row r="1619" spans="1:17" s="35" customFormat="1" ht="30" customHeight="1">
      <c r="A1619" s="23"/>
      <c r="B1619" s="23"/>
      <c r="C1619" s="23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6"/>
    </row>
    <row r="1620" spans="1:17" s="35" customFormat="1" ht="30" customHeight="1">
      <c r="A1620" s="23"/>
      <c r="B1620" s="23"/>
      <c r="C1620" s="23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6"/>
    </row>
    <row r="1621" spans="1:17" s="35" customFormat="1" ht="30" customHeight="1">
      <c r="A1621" s="23"/>
      <c r="B1621" s="23"/>
      <c r="C1621" s="23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6"/>
    </row>
    <row r="1622" spans="1:17" s="35" customFormat="1" ht="30" customHeight="1">
      <c r="A1622" s="23"/>
      <c r="B1622" s="23"/>
      <c r="C1622" s="23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6"/>
    </row>
    <row r="1623" spans="1:17" s="35" customFormat="1" ht="30" customHeight="1">
      <c r="A1623" s="23"/>
      <c r="B1623" s="23"/>
      <c r="C1623" s="23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6"/>
    </row>
    <row r="1624" spans="1:17" s="35" customFormat="1" ht="30" customHeight="1">
      <c r="A1624" s="23"/>
      <c r="B1624" s="23"/>
      <c r="C1624" s="23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6"/>
    </row>
    <row r="1625" spans="1:17" s="35" customFormat="1" ht="30" customHeight="1">
      <c r="A1625" s="23"/>
      <c r="B1625" s="23"/>
      <c r="C1625" s="23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6"/>
    </row>
    <row r="1626" spans="1:17" s="35" customFormat="1" ht="30" customHeight="1">
      <c r="A1626" s="23"/>
      <c r="B1626" s="23"/>
      <c r="C1626" s="23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6"/>
    </row>
    <row r="1627" spans="1:17" s="35" customFormat="1" ht="30" customHeight="1">
      <c r="A1627" s="23"/>
      <c r="B1627" s="23"/>
      <c r="C1627" s="23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6"/>
    </row>
    <row r="1628" spans="1:17" s="35" customFormat="1" ht="30" customHeight="1">
      <c r="A1628" s="23"/>
      <c r="B1628" s="23"/>
      <c r="C1628" s="23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6"/>
    </row>
    <row r="1629" spans="1:17" s="35" customFormat="1" ht="30" customHeight="1">
      <c r="A1629" s="23"/>
      <c r="B1629" s="23"/>
      <c r="C1629" s="23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6"/>
    </row>
    <row r="1630" spans="1:17" s="35" customFormat="1" ht="30" customHeight="1">
      <c r="A1630" s="23"/>
      <c r="B1630" s="23"/>
      <c r="C1630" s="23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6"/>
    </row>
    <row r="1631" spans="1:17" s="35" customFormat="1" ht="30" customHeight="1">
      <c r="A1631" s="23"/>
      <c r="B1631" s="23"/>
      <c r="C1631" s="23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6"/>
    </row>
    <row r="1632" spans="1:17" s="35" customFormat="1" ht="30" customHeight="1">
      <c r="A1632" s="23"/>
      <c r="B1632" s="23"/>
      <c r="C1632" s="23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6"/>
    </row>
    <row r="1633" spans="1:17" s="35" customFormat="1" ht="30" customHeight="1">
      <c r="A1633" s="23"/>
      <c r="B1633" s="23"/>
      <c r="C1633" s="23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6"/>
    </row>
    <row r="1634" spans="1:17" s="35" customFormat="1" ht="30" customHeight="1">
      <c r="A1634" s="23"/>
      <c r="B1634" s="23"/>
      <c r="C1634" s="23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6"/>
    </row>
    <row r="1635" spans="1:17" s="35" customFormat="1" ht="30" customHeight="1">
      <c r="A1635" s="23"/>
      <c r="B1635" s="23"/>
      <c r="C1635" s="23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6"/>
    </row>
    <row r="1636" spans="1:17" s="35" customFormat="1" ht="30" customHeight="1">
      <c r="A1636" s="23"/>
      <c r="B1636" s="23"/>
      <c r="C1636" s="23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6"/>
    </row>
    <row r="1637" spans="1:17" s="35" customFormat="1" ht="30" customHeight="1">
      <c r="A1637" s="23"/>
      <c r="B1637" s="23"/>
      <c r="C1637" s="23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6"/>
    </row>
    <row r="1638" spans="1:17" s="35" customFormat="1" ht="30" customHeight="1">
      <c r="A1638" s="23"/>
      <c r="B1638" s="23"/>
      <c r="C1638" s="23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6"/>
    </row>
    <row r="1639" spans="1:17" s="35" customFormat="1" ht="30" customHeight="1">
      <c r="A1639" s="23"/>
      <c r="B1639" s="23"/>
      <c r="C1639" s="23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6"/>
    </row>
    <row r="1640" spans="1:17" s="35" customFormat="1" ht="30" customHeight="1">
      <c r="A1640" s="23"/>
      <c r="B1640" s="23"/>
      <c r="C1640" s="23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6"/>
    </row>
    <row r="1641" spans="1:17" s="35" customFormat="1" ht="30" customHeight="1">
      <c r="A1641" s="23"/>
      <c r="B1641" s="23"/>
      <c r="C1641" s="23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6"/>
    </row>
    <row r="1642" spans="1:17" s="35" customFormat="1" ht="30" customHeight="1">
      <c r="A1642" s="23"/>
      <c r="B1642" s="23"/>
      <c r="C1642" s="23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6"/>
    </row>
    <row r="1643" spans="1:17" s="35" customFormat="1" ht="30" customHeight="1">
      <c r="A1643" s="23"/>
      <c r="B1643" s="23"/>
      <c r="C1643" s="23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6"/>
    </row>
    <row r="1644" spans="1:17" s="35" customFormat="1" ht="30" customHeight="1">
      <c r="A1644" s="23"/>
      <c r="B1644" s="23"/>
      <c r="C1644" s="23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6"/>
    </row>
    <row r="1645" spans="1:17" s="35" customFormat="1" ht="30" customHeight="1">
      <c r="A1645" s="23"/>
      <c r="B1645" s="23"/>
      <c r="C1645" s="23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6"/>
    </row>
    <row r="1646" spans="1:17" s="35" customFormat="1" ht="30" customHeight="1">
      <c r="A1646" s="23"/>
      <c r="B1646" s="23"/>
      <c r="C1646" s="23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6"/>
    </row>
    <row r="1647" spans="1:17" s="35" customFormat="1" ht="30" customHeight="1">
      <c r="A1647" s="23"/>
      <c r="B1647" s="23"/>
      <c r="C1647" s="23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6"/>
    </row>
    <row r="1648" spans="1:17" s="35" customFormat="1" ht="30" customHeight="1">
      <c r="A1648" s="23"/>
      <c r="B1648" s="23"/>
      <c r="C1648" s="23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6"/>
    </row>
    <row r="1649" spans="1:17" s="35" customFormat="1" ht="30" customHeight="1">
      <c r="A1649" s="23"/>
      <c r="B1649" s="23"/>
      <c r="C1649" s="23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6"/>
    </row>
    <row r="1650" spans="1:17" s="35" customFormat="1" ht="30" customHeight="1">
      <c r="A1650" s="23"/>
      <c r="B1650" s="23"/>
      <c r="C1650" s="23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6"/>
    </row>
    <row r="1651" spans="1:17" s="35" customFormat="1" ht="30" customHeight="1">
      <c r="A1651" s="23"/>
      <c r="B1651" s="23"/>
      <c r="C1651" s="23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6"/>
    </row>
    <row r="1652" spans="1:17" s="35" customFormat="1" ht="30" customHeight="1">
      <c r="A1652" s="23"/>
      <c r="B1652" s="23"/>
      <c r="C1652" s="23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6"/>
    </row>
    <row r="1653" spans="1:17" s="35" customFormat="1" ht="30" customHeight="1">
      <c r="A1653" s="23"/>
      <c r="B1653" s="23"/>
      <c r="C1653" s="23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6"/>
    </row>
    <row r="1654" spans="1:17" s="35" customFormat="1" ht="30" customHeight="1">
      <c r="A1654" s="23"/>
      <c r="B1654" s="23"/>
      <c r="C1654" s="23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6"/>
    </row>
    <row r="1655" spans="1:17" s="35" customFormat="1" ht="30" customHeight="1">
      <c r="A1655" s="23"/>
      <c r="B1655" s="23"/>
      <c r="C1655" s="23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6"/>
    </row>
    <row r="1656" spans="1:17" s="35" customFormat="1" ht="30" customHeight="1">
      <c r="A1656" s="23"/>
      <c r="B1656" s="23"/>
      <c r="C1656" s="23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6"/>
    </row>
    <row r="1657" spans="1:17" s="35" customFormat="1" ht="30" customHeight="1">
      <c r="A1657" s="23"/>
      <c r="B1657" s="23"/>
      <c r="C1657" s="23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6"/>
    </row>
    <row r="1658" spans="1:17" s="35" customFormat="1" ht="30" customHeight="1">
      <c r="A1658" s="23"/>
      <c r="B1658" s="23"/>
      <c r="C1658" s="23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6"/>
    </row>
    <row r="1659" spans="1:17" s="35" customFormat="1" ht="30" customHeight="1">
      <c r="A1659" s="23"/>
      <c r="B1659" s="23"/>
      <c r="C1659" s="23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6"/>
    </row>
    <row r="1660" spans="1:17" s="35" customFormat="1" ht="30" customHeight="1">
      <c r="A1660" s="23"/>
      <c r="B1660" s="23"/>
      <c r="C1660" s="23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6"/>
    </row>
    <row r="1661" spans="1:17" s="35" customFormat="1" ht="30" customHeight="1">
      <c r="A1661" s="23"/>
      <c r="B1661" s="23"/>
      <c r="C1661" s="23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6"/>
    </row>
    <row r="1662" spans="1:17" s="35" customFormat="1" ht="30" customHeight="1">
      <c r="A1662" s="23"/>
      <c r="B1662" s="23"/>
      <c r="C1662" s="23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6"/>
    </row>
    <row r="1663" spans="1:17" s="35" customFormat="1" ht="30" customHeight="1">
      <c r="A1663" s="23"/>
      <c r="B1663" s="23"/>
      <c r="C1663" s="23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6"/>
    </row>
    <row r="1664" spans="1:17" s="35" customFormat="1" ht="30" customHeight="1">
      <c r="A1664" s="23"/>
      <c r="B1664" s="23"/>
      <c r="C1664" s="23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6"/>
    </row>
    <row r="1665" spans="1:17" s="35" customFormat="1" ht="30" customHeight="1">
      <c r="A1665" s="23"/>
      <c r="B1665" s="23"/>
      <c r="C1665" s="23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6"/>
    </row>
    <row r="1666" spans="1:17" s="35" customFormat="1" ht="30" customHeight="1">
      <c r="A1666" s="23"/>
      <c r="B1666" s="23"/>
      <c r="C1666" s="23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6"/>
    </row>
    <row r="1667" spans="1:17" s="35" customFormat="1" ht="30" customHeight="1">
      <c r="A1667" s="23"/>
      <c r="B1667" s="23"/>
      <c r="C1667" s="23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6"/>
    </row>
    <row r="1668" spans="1:17" s="35" customFormat="1" ht="30" customHeight="1">
      <c r="A1668" s="23"/>
      <c r="B1668" s="23"/>
      <c r="C1668" s="23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6"/>
    </row>
    <row r="1669" spans="1:17" s="35" customFormat="1" ht="30" customHeight="1">
      <c r="A1669" s="23"/>
      <c r="B1669" s="23"/>
      <c r="C1669" s="23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6"/>
    </row>
    <row r="1670" spans="1:17" s="35" customFormat="1" ht="30" customHeight="1">
      <c r="A1670" s="23"/>
      <c r="B1670" s="23"/>
      <c r="C1670" s="23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6"/>
    </row>
    <row r="1671" spans="1:17" s="35" customFormat="1" ht="30" customHeight="1">
      <c r="A1671" s="23"/>
      <c r="B1671" s="23"/>
      <c r="C1671" s="23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6"/>
    </row>
    <row r="1672" spans="1:17" s="35" customFormat="1" ht="30" customHeight="1">
      <c r="A1672" s="23"/>
      <c r="B1672" s="23"/>
      <c r="C1672" s="23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6"/>
    </row>
    <row r="1673" spans="1:17" s="35" customFormat="1" ht="30" customHeight="1">
      <c r="A1673" s="23"/>
      <c r="B1673" s="23"/>
      <c r="C1673" s="23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6"/>
    </row>
    <row r="1674" spans="1:17" s="35" customFormat="1" ht="30" customHeight="1">
      <c r="A1674" s="23"/>
      <c r="B1674" s="23"/>
      <c r="C1674" s="23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6"/>
    </row>
    <row r="1675" spans="1:17" s="35" customFormat="1" ht="30" customHeight="1">
      <c r="A1675" s="23"/>
      <c r="B1675" s="23"/>
      <c r="C1675" s="23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6"/>
    </row>
    <row r="1676" spans="1:17" s="35" customFormat="1" ht="30" customHeight="1">
      <c r="A1676" s="23"/>
      <c r="B1676" s="23"/>
      <c r="C1676" s="23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6"/>
    </row>
    <row r="1677" spans="1:17" s="35" customFormat="1" ht="30" customHeight="1">
      <c r="A1677" s="23"/>
      <c r="B1677" s="23"/>
      <c r="C1677" s="23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6"/>
    </row>
    <row r="1678" spans="1:17" s="35" customFormat="1" ht="30" customHeight="1">
      <c r="A1678" s="23"/>
      <c r="B1678" s="23"/>
      <c r="C1678" s="23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6"/>
    </row>
    <row r="1679" spans="1:17" s="35" customFormat="1" ht="30" customHeight="1">
      <c r="A1679" s="23"/>
      <c r="B1679" s="23"/>
      <c r="C1679" s="23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6"/>
    </row>
    <row r="1680" spans="1:17" s="35" customFormat="1" ht="30" customHeight="1">
      <c r="A1680" s="23"/>
      <c r="B1680" s="23"/>
      <c r="C1680" s="23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6"/>
    </row>
    <row r="1681" spans="1:17" s="35" customFormat="1" ht="30" customHeight="1">
      <c r="A1681" s="23"/>
      <c r="B1681" s="23"/>
      <c r="C1681" s="23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6"/>
    </row>
    <row r="1682" spans="1:17" s="35" customFormat="1" ht="30" customHeight="1">
      <c r="A1682" s="23"/>
      <c r="B1682" s="23"/>
      <c r="C1682" s="23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6"/>
    </row>
    <row r="1683" spans="1:17" s="35" customFormat="1" ht="30" customHeight="1">
      <c r="A1683" s="23"/>
      <c r="B1683" s="23"/>
      <c r="C1683" s="23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6"/>
    </row>
    <row r="1684" spans="1:17" s="35" customFormat="1" ht="30" customHeight="1">
      <c r="A1684" s="23"/>
      <c r="B1684" s="23"/>
      <c r="C1684" s="23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6"/>
    </row>
    <row r="1685" spans="1:17" s="35" customFormat="1" ht="30" customHeight="1">
      <c r="A1685" s="23"/>
      <c r="B1685" s="23"/>
      <c r="C1685" s="23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6"/>
    </row>
    <row r="1686" spans="1:17" s="35" customFormat="1" ht="30" customHeight="1">
      <c r="A1686" s="23"/>
      <c r="B1686" s="23"/>
      <c r="C1686" s="23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6"/>
    </row>
    <row r="1687" spans="1:17" s="35" customFormat="1" ht="30" customHeight="1">
      <c r="A1687" s="23"/>
      <c r="B1687" s="23"/>
      <c r="C1687" s="23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6"/>
    </row>
    <row r="1688" spans="1:17" s="35" customFormat="1" ht="30" customHeight="1">
      <c r="A1688" s="23"/>
      <c r="B1688" s="23"/>
      <c r="C1688" s="23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6"/>
    </row>
    <row r="1689" spans="1:17" s="35" customFormat="1" ht="30" customHeight="1">
      <c r="A1689" s="23"/>
      <c r="B1689" s="23"/>
      <c r="C1689" s="23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6"/>
    </row>
    <row r="1690" spans="1:17" s="35" customFormat="1" ht="30" customHeight="1">
      <c r="A1690" s="23"/>
      <c r="B1690" s="23"/>
      <c r="C1690" s="23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6"/>
    </row>
    <row r="1691" spans="1:17" s="35" customFormat="1" ht="30" customHeight="1">
      <c r="A1691" s="23"/>
      <c r="B1691" s="23"/>
      <c r="C1691" s="23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6"/>
    </row>
    <row r="1692" spans="1:17" s="35" customFormat="1" ht="30" customHeight="1">
      <c r="A1692" s="23"/>
      <c r="B1692" s="23"/>
      <c r="C1692" s="23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6"/>
    </row>
    <row r="1693" spans="1:17" s="35" customFormat="1" ht="30" customHeight="1">
      <c r="A1693" s="23"/>
      <c r="B1693" s="23"/>
      <c r="C1693" s="23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6"/>
    </row>
    <row r="1694" spans="1:17" s="35" customFormat="1" ht="30" customHeight="1">
      <c r="A1694" s="23"/>
      <c r="B1694" s="23"/>
      <c r="C1694" s="23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6"/>
    </row>
    <row r="1695" spans="1:17" s="35" customFormat="1" ht="30" customHeight="1">
      <c r="A1695" s="23"/>
      <c r="B1695" s="23"/>
      <c r="C1695" s="23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6"/>
    </row>
    <row r="1696" spans="1:17" s="35" customFormat="1" ht="30" customHeight="1">
      <c r="A1696" s="23"/>
      <c r="B1696" s="23"/>
      <c r="C1696" s="23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6"/>
    </row>
    <row r="1697" spans="1:17" s="35" customFormat="1" ht="30" customHeight="1">
      <c r="A1697" s="23"/>
      <c r="B1697" s="23"/>
      <c r="C1697" s="23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6"/>
    </row>
    <row r="1698" spans="1:17" s="35" customFormat="1" ht="30" customHeight="1">
      <c r="A1698" s="23"/>
      <c r="B1698" s="23"/>
      <c r="C1698" s="23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6"/>
    </row>
    <row r="1699" spans="1:17" s="35" customFormat="1" ht="30" customHeight="1">
      <c r="A1699" s="23"/>
      <c r="B1699" s="23"/>
      <c r="C1699" s="23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6"/>
    </row>
    <row r="1700" spans="1:17" s="35" customFormat="1" ht="30" customHeight="1">
      <c r="A1700" s="23"/>
      <c r="B1700" s="23"/>
      <c r="C1700" s="23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6"/>
    </row>
    <row r="1701" spans="1:17" s="35" customFormat="1" ht="30" customHeight="1">
      <c r="A1701" s="23"/>
      <c r="B1701" s="23"/>
      <c r="C1701" s="23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6"/>
    </row>
    <row r="1702" spans="1:17" s="35" customFormat="1" ht="30" customHeight="1">
      <c r="A1702" s="23"/>
      <c r="B1702" s="23"/>
      <c r="C1702" s="23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6"/>
    </row>
    <row r="1703" spans="1:17" s="35" customFormat="1" ht="30" customHeight="1">
      <c r="A1703" s="23"/>
      <c r="B1703" s="23"/>
      <c r="C1703" s="23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6"/>
    </row>
    <row r="1704" spans="1:17" s="35" customFormat="1" ht="30" customHeight="1">
      <c r="A1704" s="23"/>
      <c r="B1704" s="23"/>
      <c r="C1704" s="23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6"/>
    </row>
    <row r="1705" spans="1:17" s="35" customFormat="1" ht="30" customHeight="1">
      <c r="A1705" s="23"/>
      <c r="B1705" s="23"/>
      <c r="C1705" s="23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6"/>
    </row>
    <row r="1706" spans="1:17" s="35" customFormat="1" ht="30" customHeight="1">
      <c r="A1706" s="23"/>
      <c r="B1706" s="23"/>
      <c r="C1706" s="23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6"/>
    </row>
    <row r="1707" spans="1:17" s="35" customFormat="1" ht="30" customHeight="1">
      <c r="A1707" s="23"/>
      <c r="B1707" s="23"/>
      <c r="C1707" s="23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6"/>
    </row>
    <row r="1708" spans="1:17" s="35" customFormat="1" ht="30" customHeight="1">
      <c r="A1708" s="23"/>
      <c r="B1708" s="23"/>
      <c r="C1708" s="23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6"/>
    </row>
    <row r="1709" spans="1:17" s="35" customFormat="1" ht="30" customHeight="1">
      <c r="A1709" s="23"/>
      <c r="B1709" s="23"/>
      <c r="C1709" s="23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6"/>
    </row>
    <row r="1710" spans="1:17" s="35" customFormat="1" ht="30" customHeight="1">
      <c r="A1710" s="23"/>
      <c r="B1710" s="23"/>
      <c r="C1710" s="23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6"/>
    </row>
    <row r="1711" spans="1:17" s="35" customFormat="1" ht="30" customHeight="1">
      <c r="A1711" s="23"/>
      <c r="B1711" s="23"/>
      <c r="C1711" s="23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6"/>
    </row>
    <row r="1712" spans="1:17" s="35" customFormat="1" ht="30" customHeight="1">
      <c r="A1712" s="23"/>
      <c r="B1712" s="23"/>
      <c r="C1712" s="23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6"/>
    </row>
    <row r="1713" spans="1:17" s="35" customFormat="1" ht="30" customHeight="1">
      <c r="A1713" s="23"/>
      <c r="B1713" s="23"/>
      <c r="C1713" s="23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6"/>
    </row>
    <row r="1714" spans="1:17" s="35" customFormat="1" ht="30" customHeight="1">
      <c r="A1714" s="23"/>
      <c r="B1714" s="23"/>
      <c r="C1714" s="23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6"/>
    </row>
    <row r="1715" spans="1:17" s="35" customFormat="1" ht="30" customHeight="1">
      <c r="A1715" s="23"/>
      <c r="B1715" s="23"/>
      <c r="C1715" s="23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6"/>
    </row>
    <row r="1716" spans="1:17" s="35" customFormat="1" ht="30" customHeight="1">
      <c r="A1716" s="23"/>
      <c r="B1716" s="23"/>
      <c r="C1716" s="23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6"/>
    </row>
    <row r="1717" spans="1:17" s="35" customFormat="1" ht="30" customHeight="1">
      <c r="A1717" s="23"/>
      <c r="B1717" s="23"/>
      <c r="C1717" s="23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6"/>
    </row>
    <row r="1718" spans="1:17" s="35" customFormat="1" ht="30" customHeight="1">
      <c r="A1718" s="23"/>
      <c r="B1718" s="23"/>
      <c r="C1718" s="23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6"/>
    </row>
    <row r="1719" spans="1:17" s="35" customFormat="1" ht="30" customHeight="1">
      <c r="A1719" s="23"/>
      <c r="B1719" s="23"/>
      <c r="C1719" s="23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6"/>
    </row>
    <row r="1720" spans="1:17" s="35" customFormat="1" ht="30" customHeight="1">
      <c r="A1720" s="23"/>
      <c r="B1720" s="23"/>
      <c r="C1720" s="23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6"/>
    </row>
    <row r="1721" spans="1:17" s="35" customFormat="1" ht="30" customHeight="1">
      <c r="A1721" s="23"/>
      <c r="B1721" s="23"/>
      <c r="C1721" s="23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6"/>
    </row>
    <row r="1722" spans="1:17" s="35" customFormat="1" ht="30" customHeight="1">
      <c r="A1722" s="23"/>
      <c r="B1722" s="23"/>
      <c r="C1722" s="23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6"/>
    </row>
    <row r="1723" spans="1:17" s="35" customFormat="1" ht="30" customHeight="1">
      <c r="A1723" s="23"/>
      <c r="B1723" s="23"/>
      <c r="C1723" s="23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6"/>
    </row>
    <row r="1724" spans="1:17" s="35" customFormat="1" ht="30" customHeight="1">
      <c r="A1724" s="23"/>
      <c r="B1724" s="23"/>
      <c r="C1724" s="23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6"/>
    </row>
    <row r="1725" spans="1:17" s="35" customFormat="1" ht="30" customHeight="1">
      <c r="A1725" s="23"/>
      <c r="B1725" s="23"/>
      <c r="C1725" s="23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6"/>
    </row>
    <row r="1726" spans="1:17" s="35" customFormat="1" ht="30" customHeight="1">
      <c r="A1726" s="23"/>
      <c r="B1726" s="23"/>
      <c r="C1726" s="23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6"/>
    </row>
    <row r="1727" spans="1:17" s="35" customFormat="1" ht="30" customHeight="1">
      <c r="A1727" s="23"/>
      <c r="B1727" s="23"/>
      <c r="C1727" s="23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6"/>
    </row>
    <row r="1728" spans="1:17" s="35" customFormat="1" ht="30" customHeight="1">
      <c r="A1728" s="23"/>
      <c r="B1728" s="23"/>
      <c r="C1728" s="23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6"/>
    </row>
    <row r="1729" spans="1:17" s="35" customFormat="1" ht="30" customHeight="1">
      <c r="A1729" s="23"/>
      <c r="B1729" s="23"/>
      <c r="C1729" s="23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6"/>
    </row>
    <row r="1730" spans="1:17" s="35" customFormat="1" ht="30" customHeight="1">
      <c r="A1730" s="23"/>
      <c r="B1730" s="23"/>
      <c r="C1730" s="23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6"/>
    </row>
    <row r="1731" spans="1:17" s="35" customFormat="1" ht="30" customHeight="1">
      <c r="A1731" s="23"/>
      <c r="B1731" s="23"/>
      <c r="C1731" s="23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6"/>
    </row>
    <row r="1732" spans="1:17" s="35" customFormat="1" ht="30" customHeight="1">
      <c r="A1732" s="23"/>
      <c r="B1732" s="23"/>
      <c r="C1732" s="23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6"/>
    </row>
    <row r="1733" spans="1:17" s="35" customFormat="1" ht="30" customHeight="1">
      <c r="A1733" s="23"/>
      <c r="B1733" s="23"/>
      <c r="C1733" s="23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6"/>
    </row>
    <row r="1734" spans="1:17" s="35" customFormat="1" ht="30" customHeight="1">
      <c r="A1734" s="23"/>
      <c r="B1734" s="23"/>
      <c r="C1734" s="23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6"/>
    </row>
    <row r="1735" spans="1:17" s="35" customFormat="1" ht="30" customHeight="1">
      <c r="A1735" s="23"/>
      <c r="B1735" s="23"/>
      <c r="C1735" s="23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6"/>
    </row>
    <row r="1736" spans="1:17" s="35" customFormat="1" ht="30" customHeight="1">
      <c r="A1736" s="23"/>
      <c r="B1736" s="23"/>
      <c r="C1736" s="23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6"/>
    </row>
    <row r="1737" spans="1:17" s="35" customFormat="1" ht="30" customHeight="1">
      <c r="A1737" s="23"/>
      <c r="B1737" s="23"/>
      <c r="C1737" s="23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6"/>
    </row>
    <row r="1738" spans="1:17" s="35" customFormat="1" ht="30" customHeight="1">
      <c r="A1738" s="23"/>
      <c r="B1738" s="23"/>
      <c r="C1738" s="23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6"/>
    </row>
    <row r="1739" spans="1:17" s="35" customFormat="1" ht="30" customHeight="1">
      <c r="A1739" s="23"/>
      <c r="B1739" s="23"/>
      <c r="C1739" s="23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6"/>
    </row>
    <row r="1740" spans="1:17" s="35" customFormat="1" ht="30" customHeight="1">
      <c r="A1740" s="23"/>
      <c r="B1740" s="23"/>
      <c r="C1740" s="23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6"/>
    </row>
    <row r="1741" spans="1:17" s="35" customFormat="1" ht="30" customHeight="1">
      <c r="A1741" s="23"/>
      <c r="B1741" s="23"/>
      <c r="C1741" s="23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6"/>
    </row>
    <row r="1742" spans="1:17" s="35" customFormat="1" ht="30" customHeight="1">
      <c r="A1742" s="23"/>
      <c r="B1742" s="23"/>
      <c r="C1742" s="23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6"/>
    </row>
    <row r="1743" spans="1:17" s="35" customFormat="1" ht="30" customHeight="1">
      <c r="A1743" s="23"/>
      <c r="B1743" s="23"/>
      <c r="C1743" s="23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6"/>
    </row>
    <row r="1744" spans="1:17" s="35" customFormat="1" ht="30" customHeight="1">
      <c r="A1744" s="23"/>
      <c r="B1744" s="23"/>
      <c r="C1744" s="23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6"/>
    </row>
    <row r="1745" spans="1:17" s="35" customFormat="1" ht="30" customHeight="1">
      <c r="A1745" s="23"/>
      <c r="B1745" s="23"/>
      <c r="C1745" s="23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6"/>
    </row>
    <row r="1746" spans="1:17" s="35" customFormat="1" ht="30" customHeight="1">
      <c r="A1746" s="23"/>
      <c r="B1746" s="23"/>
      <c r="C1746" s="23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6"/>
    </row>
    <row r="1747" spans="1:17" s="35" customFormat="1" ht="30" customHeight="1">
      <c r="A1747" s="23"/>
      <c r="B1747" s="23"/>
      <c r="C1747" s="23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6"/>
    </row>
    <row r="1748" spans="1:17" s="35" customFormat="1" ht="30" customHeight="1">
      <c r="A1748" s="23"/>
      <c r="B1748" s="23"/>
      <c r="C1748" s="23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6"/>
    </row>
    <row r="1749" spans="1:17" s="35" customFormat="1" ht="30" customHeight="1">
      <c r="A1749" s="23"/>
      <c r="B1749" s="23"/>
      <c r="C1749" s="23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6"/>
    </row>
    <row r="1750" spans="1:17" s="35" customFormat="1" ht="30" customHeight="1">
      <c r="A1750" s="23"/>
      <c r="B1750" s="23"/>
      <c r="C1750" s="23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6"/>
    </row>
    <row r="1751" spans="1:17" s="35" customFormat="1" ht="30" customHeight="1">
      <c r="A1751" s="23"/>
      <c r="B1751" s="23"/>
      <c r="C1751" s="23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6"/>
    </row>
    <row r="1752" spans="1:17" s="35" customFormat="1" ht="30" customHeight="1">
      <c r="A1752" s="23"/>
      <c r="B1752" s="23"/>
      <c r="C1752" s="23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6"/>
    </row>
    <row r="1753" spans="1:17" s="35" customFormat="1" ht="30" customHeight="1">
      <c r="A1753" s="23"/>
      <c r="B1753" s="23"/>
      <c r="C1753" s="23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6"/>
    </row>
    <row r="1754" spans="1:17" s="35" customFormat="1" ht="30" customHeight="1">
      <c r="A1754" s="23"/>
      <c r="B1754" s="23"/>
      <c r="C1754" s="23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6"/>
    </row>
    <row r="1755" spans="1:17" s="35" customFormat="1" ht="30" customHeight="1">
      <c r="A1755" s="23"/>
      <c r="B1755" s="23"/>
      <c r="C1755" s="23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6"/>
    </row>
    <row r="1756" spans="1:17" s="35" customFormat="1" ht="30" customHeight="1">
      <c r="A1756" s="23"/>
      <c r="B1756" s="23"/>
      <c r="C1756" s="23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6"/>
    </row>
    <row r="1757" spans="1:17" s="35" customFormat="1" ht="30" customHeight="1">
      <c r="A1757" s="23"/>
      <c r="B1757" s="23"/>
      <c r="C1757" s="23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6"/>
    </row>
    <row r="1758" spans="1:17" s="35" customFormat="1" ht="30" customHeight="1">
      <c r="A1758" s="23"/>
      <c r="B1758" s="23"/>
      <c r="C1758" s="23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6"/>
    </row>
    <row r="1759" spans="1:17" s="35" customFormat="1" ht="30" customHeight="1">
      <c r="A1759" s="23"/>
      <c r="B1759" s="23"/>
      <c r="C1759" s="23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6"/>
    </row>
    <row r="1760" spans="1:17" s="35" customFormat="1" ht="30" customHeight="1">
      <c r="A1760" s="23"/>
      <c r="B1760" s="23"/>
      <c r="C1760" s="23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6"/>
    </row>
    <row r="1761" spans="1:17" s="35" customFormat="1" ht="30" customHeight="1">
      <c r="A1761" s="23"/>
      <c r="B1761" s="23"/>
      <c r="C1761" s="23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6"/>
    </row>
    <row r="1762" spans="1:17" s="35" customFormat="1" ht="30" customHeight="1">
      <c r="A1762" s="23"/>
      <c r="B1762" s="23"/>
      <c r="C1762" s="23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6"/>
    </row>
    <row r="1763" spans="1:17" s="35" customFormat="1" ht="30" customHeight="1">
      <c r="A1763" s="23"/>
      <c r="B1763" s="23"/>
      <c r="C1763" s="23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6"/>
    </row>
    <row r="1764" spans="1:17" s="35" customFormat="1" ht="30" customHeight="1">
      <c r="A1764" s="23"/>
      <c r="B1764" s="23"/>
      <c r="C1764" s="23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6"/>
    </row>
    <row r="1765" spans="1:17" s="35" customFormat="1" ht="30" customHeight="1">
      <c r="A1765" s="23"/>
      <c r="B1765" s="23"/>
      <c r="C1765" s="23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6"/>
    </row>
    <row r="1766" spans="1:17" s="35" customFormat="1" ht="30" customHeight="1">
      <c r="A1766" s="23"/>
      <c r="B1766" s="23"/>
      <c r="C1766" s="23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6"/>
    </row>
    <row r="1767" spans="1:17" s="35" customFormat="1" ht="30" customHeight="1">
      <c r="A1767" s="23"/>
      <c r="B1767" s="23"/>
      <c r="C1767" s="23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6"/>
    </row>
    <row r="1768" spans="1:17" s="35" customFormat="1" ht="30" customHeight="1">
      <c r="A1768" s="23"/>
      <c r="B1768" s="23"/>
      <c r="C1768" s="23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6"/>
    </row>
    <row r="1769" spans="1:17" s="35" customFormat="1" ht="30" customHeight="1">
      <c r="A1769" s="23"/>
      <c r="B1769" s="23"/>
      <c r="C1769" s="23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6"/>
    </row>
    <row r="1770" spans="1:17" s="35" customFormat="1" ht="30" customHeight="1">
      <c r="A1770" s="23"/>
      <c r="B1770" s="23"/>
      <c r="C1770" s="23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6"/>
    </row>
    <row r="1771" spans="1:17" s="35" customFormat="1" ht="30" customHeight="1">
      <c r="A1771" s="23"/>
      <c r="B1771" s="23"/>
      <c r="C1771" s="23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6"/>
    </row>
    <row r="1772" spans="1:17" s="35" customFormat="1" ht="30" customHeight="1">
      <c r="A1772" s="23"/>
      <c r="B1772" s="23"/>
      <c r="C1772" s="23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6"/>
    </row>
    <row r="1773" spans="1:17" s="35" customFormat="1" ht="30" customHeight="1">
      <c r="A1773" s="23"/>
      <c r="B1773" s="23"/>
      <c r="C1773" s="23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6"/>
    </row>
    <row r="1774" spans="1:17" s="35" customFormat="1" ht="30" customHeight="1">
      <c r="A1774" s="23"/>
      <c r="B1774" s="23"/>
      <c r="C1774" s="23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6"/>
    </row>
    <row r="1775" spans="1:17" s="35" customFormat="1" ht="30" customHeight="1">
      <c r="A1775" s="23"/>
      <c r="B1775" s="23"/>
      <c r="C1775" s="23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6"/>
    </row>
    <row r="1776" spans="1:17" s="35" customFormat="1" ht="30" customHeight="1">
      <c r="A1776" s="23"/>
      <c r="B1776" s="23"/>
      <c r="C1776" s="23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6"/>
    </row>
    <row r="1777" spans="1:17" s="35" customFormat="1" ht="30" customHeight="1">
      <c r="A1777" s="23"/>
      <c r="B1777" s="23"/>
      <c r="C1777" s="23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6"/>
    </row>
    <row r="1778" spans="1:17" s="35" customFormat="1" ht="30" customHeight="1">
      <c r="A1778" s="23"/>
      <c r="B1778" s="23"/>
      <c r="C1778" s="23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6"/>
    </row>
    <row r="1779" spans="1:17" s="35" customFormat="1" ht="30" customHeight="1">
      <c r="A1779" s="23"/>
      <c r="B1779" s="23"/>
      <c r="C1779" s="23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6"/>
    </row>
    <row r="1780" spans="1:17" s="35" customFormat="1" ht="30" customHeight="1">
      <c r="A1780" s="23"/>
      <c r="B1780" s="23"/>
      <c r="C1780" s="23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6"/>
    </row>
    <row r="1781" spans="1:17" s="35" customFormat="1" ht="30" customHeight="1">
      <c r="A1781" s="23"/>
      <c r="B1781" s="23"/>
      <c r="C1781" s="23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6"/>
    </row>
    <row r="1782" spans="1:17" s="35" customFormat="1" ht="30" customHeight="1">
      <c r="A1782" s="23"/>
      <c r="B1782" s="23"/>
      <c r="C1782" s="23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6"/>
    </row>
    <row r="1783" spans="1:17" s="35" customFormat="1" ht="30" customHeight="1">
      <c r="A1783" s="23"/>
      <c r="B1783" s="23"/>
      <c r="C1783" s="23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6"/>
    </row>
    <row r="1784" spans="1:17" s="35" customFormat="1" ht="30" customHeight="1">
      <c r="A1784" s="23"/>
      <c r="B1784" s="23"/>
      <c r="C1784" s="23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6"/>
    </row>
    <row r="1785" spans="1:17" s="35" customFormat="1" ht="30" customHeight="1">
      <c r="A1785" s="23"/>
      <c r="B1785" s="23"/>
      <c r="C1785" s="23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6"/>
    </row>
    <row r="1786" spans="1:17" s="35" customFormat="1" ht="30" customHeight="1">
      <c r="A1786" s="23"/>
      <c r="B1786" s="23"/>
      <c r="C1786" s="23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6"/>
    </row>
    <row r="1787" spans="1:17" s="35" customFormat="1" ht="30" customHeight="1">
      <c r="A1787" s="23"/>
      <c r="B1787" s="23"/>
      <c r="C1787" s="23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6"/>
    </row>
    <row r="1788" spans="1:17" s="35" customFormat="1" ht="30" customHeight="1">
      <c r="A1788" s="23"/>
      <c r="B1788" s="23"/>
      <c r="C1788" s="23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6"/>
    </row>
    <row r="1789" spans="1:17" s="35" customFormat="1" ht="30" customHeight="1">
      <c r="A1789" s="23"/>
      <c r="B1789" s="23"/>
      <c r="C1789" s="23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6"/>
    </row>
    <row r="1790" spans="1:17" s="35" customFormat="1" ht="30" customHeight="1">
      <c r="A1790" s="23"/>
      <c r="B1790" s="23"/>
      <c r="C1790" s="23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6"/>
    </row>
    <row r="1791" spans="1:17" s="35" customFormat="1" ht="30" customHeight="1">
      <c r="A1791" s="23"/>
      <c r="B1791" s="23"/>
      <c r="C1791" s="23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6"/>
    </row>
    <row r="1792" spans="1:17" s="35" customFormat="1" ht="30" customHeight="1">
      <c r="A1792" s="23"/>
      <c r="B1792" s="23"/>
      <c r="C1792" s="23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6"/>
    </row>
    <row r="1793" spans="1:17" s="35" customFormat="1" ht="30" customHeight="1">
      <c r="A1793" s="23"/>
      <c r="B1793" s="23"/>
      <c r="C1793" s="23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6"/>
    </row>
    <row r="1794" spans="1:17" s="35" customFormat="1" ht="30" customHeight="1">
      <c r="A1794" s="23"/>
      <c r="B1794" s="23"/>
      <c r="C1794" s="23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6"/>
    </row>
    <row r="1795" spans="1:17" s="35" customFormat="1" ht="30" customHeight="1">
      <c r="A1795" s="23"/>
      <c r="B1795" s="23"/>
      <c r="C1795" s="23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6"/>
    </row>
    <row r="1796" spans="1:17" s="35" customFormat="1" ht="30" customHeight="1">
      <c r="A1796" s="23"/>
      <c r="B1796" s="23"/>
      <c r="C1796" s="23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6"/>
    </row>
    <row r="1797" spans="1:17" s="35" customFormat="1" ht="30" customHeight="1">
      <c r="A1797" s="23"/>
      <c r="B1797" s="23"/>
      <c r="C1797" s="23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6"/>
    </row>
    <row r="1798" spans="1:17" s="35" customFormat="1" ht="30" customHeight="1">
      <c r="A1798" s="23"/>
      <c r="B1798" s="23"/>
      <c r="C1798" s="23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6"/>
    </row>
    <row r="1799" spans="1:17" s="35" customFormat="1" ht="30" customHeight="1">
      <c r="A1799" s="23"/>
      <c r="B1799" s="23"/>
      <c r="C1799" s="23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6"/>
    </row>
    <row r="1800" spans="1:17" s="35" customFormat="1" ht="30" customHeight="1">
      <c r="A1800" s="23"/>
      <c r="B1800" s="23"/>
      <c r="C1800" s="23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6"/>
    </row>
    <row r="1801" spans="1:17" s="35" customFormat="1" ht="30" customHeight="1">
      <c r="A1801" s="23"/>
      <c r="B1801" s="23"/>
      <c r="C1801" s="23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6"/>
    </row>
    <row r="1802" spans="1:17" s="35" customFormat="1" ht="30" customHeight="1">
      <c r="A1802" s="23"/>
      <c r="B1802" s="23"/>
      <c r="C1802" s="23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6"/>
    </row>
    <row r="1803" spans="1:17" s="35" customFormat="1" ht="30" customHeight="1">
      <c r="A1803" s="23"/>
      <c r="B1803" s="23"/>
      <c r="C1803" s="23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6"/>
    </row>
    <row r="1804" spans="1:17" s="35" customFormat="1" ht="30" customHeight="1">
      <c r="A1804" s="23"/>
      <c r="B1804" s="23"/>
      <c r="C1804" s="23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6"/>
    </row>
    <row r="1805" spans="1:17" s="35" customFormat="1" ht="30" customHeight="1">
      <c r="A1805" s="23"/>
      <c r="B1805" s="23"/>
      <c r="C1805" s="23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6"/>
    </row>
    <row r="1806" spans="1:17" s="35" customFormat="1" ht="30" customHeight="1">
      <c r="A1806" s="23"/>
      <c r="B1806" s="23"/>
      <c r="C1806" s="23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6"/>
    </row>
    <row r="1807" spans="1:17" s="35" customFormat="1" ht="30" customHeight="1">
      <c r="A1807" s="23"/>
      <c r="B1807" s="23"/>
      <c r="C1807" s="23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6"/>
    </row>
    <row r="1808" spans="1:17" s="35" customFormat="1" ht="30" customHeight="1">
      <c r="A1808" s="23"/>
      <c r="B1808" s="23"/>
      <c r="C1808" s="23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6"/>
    </row>
    <row r="1809" spans="1:17" s="35" customFormat="1" ht="30" customHeight="1">
      <c r="A1809" s="23"/>
      <c r="B1809" s="23"/>
      <c r="C1809" s="23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6"/>
    </row>
    <row r="1810" spans="1:17" s="35" customFormat="1" ht="30" customHeight="1">
      <c r="A1810" s="23"/>
      <c r="B1810" s="23"/>
      <c r="C1810" s="23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6"/>
    </row>
    <row r="1811" spans="1:17" s="35" customFormat="1" ht="30" customHeight="1">
      <c r="A1811" s="23"/>
      <c r="B1811" s="23"/>
      <c r="C1811" s="23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6"/>
    </row>
    <row r="1812" spans="1:17" s="35" customFormat="1" ht="30" customHeight="1">
      <c r="A1812" s="23"/>
      <c r="B1812" s="23"/>
      <c r="C1812" s="23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6"/>
    </row>
    <row r="1813" spans="1:17" s="35" customFormat="1" ht="30" customHeight="1">
      <c r="A1813" s="23"/>
      <c r="B1813" s="23"/>
      <c r="C1813" s="23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6"/>
    </row>
    <row r="1814" spans="1:17" s="35" customFormat="1" ht="30" customHeight="1">
      <c r="A1814" s="23"/>
      <c r="B1814" s="23"/>
      <c r="C1814" s="23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6"/>
    </row>
    <row r="1815" spans="1:17" s="35" customFormat="1" ht="30" customHeight="1">
      <c r="A1815" s="23"/>
      <c r="B1815" s="23"/>
      <c r="C1815" s="23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6"/>
    </row>
    <row r="1816" spans="1:17" s="35" customFormat="1" ht="30" customHeight="1">
      <c r="A1816" s="23"/>
      <c r="B1816" s="23"/>
      <c r="C1816" s="23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6"/>
    </row>
    <row r="1817" spans="1:17" s="35" customFormat="1" ht="30" customHeight="1">
      <c r="A1817" s="23"/>
      <c r="B1817" s="23"/>
      <c r="C1817" s="23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6"/>
    </row>
    <row r="1818" spans="1:17" s="35" customFormat="1" ht="30" customHeight="1">
      <c r="A1818" s="23"/>
      <c r="B1818" s="23"/>
      <c r="C1818" s="23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6"/>
    </row>
    <row r="1819" spans="1:17" s="35" customFormat="1" ht="30" customHeight="1">
      <c r="A1819" s="23"/>
      <c r="B1819" s="23"/>
      <c r="C1819" s="23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6"/>
    </row>
    <row r="1820" spans="1:17" s="35" customFormat="1" ht="30" customHeight="1">
      <c r="A1820" s="23"/>
      <c r="B1820" s="23"/>
      <c r="C1820" s="23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6"/>
    </row>
    <row r="1821" spans="1:17" s="35" customFormat="1" ht="30" customHeight="1">
      <c r="A1821" s="23"/>
      <c r="B1821" s="23"/>
      <c r="C1821" s="23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6"/>
    </row>
    <row r="1822" spans="1:17" s="35" customFormat="1" ht="30" customHeight="1">
      <c r="A1822" s="23"/>
      <c r="B1822" s="23"/>
      <c r="C1822" s="23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6"/>
    </row>
    <row r="1823" spans="1:17" s="35" customFormat="1" ht="30" customHeight="1">
      <c r="A1823" s="23"/>
      <c r="B1823" s="23"/>
      <c r="C1823" s="23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6"/>
    </row>
    <row r="1824" spans="1:17" s="35" customFormat="1" ht="30" customHeight="1">
      <c r="A1824" s="23"/>
      <c r="B1824" s="23"/>
      <c r="C1824" s="23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6"/>
    </row>
    <row r="1825" spans="1:17" s="35" customFormat="1" ht="30" customHeight="1">
      <c r="A1825" s="23"/>
      <c r="B1825" s="23"/>
      <c r="C1825" s="23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6"/>
    </row>
    <row r="1826" spans="1:17" s="35" customFormat="1" ht="30" customHeight="1">
      <c r="A1826" s="23"/>
      <c r="B1826" s="23"/>
      <c r="C1826" s="23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6"/>
    </row>
    <row r="1827" spans="1:17" s="35" customFormat="1" ht="30" customHeight="1">
      <c r="A1827" s="23"/>
      <c r="B1827" s="23"/>
      <c r="C1827" s="23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6"/>
    </row>
    <row r="1828" spans="1:17" s="35" customFormat="1" ht="30" customHeight="1">
      <c r="A1828" s="23"/>
      <c r="B1828" s="23"/>
      <c r="C1828" s="23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6"/>
    </row>
    <row r="1829" spans="1:17" s="35" customFormat="1" ht="30" customHeight="1">
      <c r="A1829" s="23"/>
      <c r="B1829" s="23"/>
      <c r="C1829" s="23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6"/>
    </row>
    <row r="1830" spans="1:17" s="35" customFormat="1" ht="30" customHeight="1">
      <c r="A1830" s="23"/>
      <c r="B1830" s="23"/>
      <c r="C1830" s="23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6"/>
    </row>
    <row r="1831" spans="1:17" s="35" customFormat="1" ht="30" customHeight="1">
      <c r="A1831" s="23"/>
      <c r="B1831" s="23"/>
      <c r="C1831" s="23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6"/>
    </row>
    <row r="1832" spans="1:17" s="35" customFormat="1" ht="30" customHeight="1">
      <c r="A1832" s="23"/>
      <c r="B1832" s="23"/>
      <c r="C1832" s="23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6"/>
    </row>
    <row r="1833" spans="1:17" s="35" customFormat="1" ht="30" customHeight="1">
      <c r="A1833" s="23"/>
      <c r="B1833" s="23"/>
      <c r="C1833" s="23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6"/>
    </row>
    <row r="1834" spans="1:17" s="35" customFormat="1" ht="30" customHeight="1">
      <c r="A1834" s="23"/>
      <c r="B1834" s="23"/>
      <c r="C1834" s="23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6"/>
    </row>
    <row r="1835" spans="1:17" s="35" customFormat="1" ht="30" customHeight="1">
      <c r="A1835" s="23"/>
      <c r="B1835" s="23"/>
      <c r="C1835" s="23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6"/>
    </row>
    <row r="1836" spans="1:17" s="35" customFormat="1" ht="30" customHeight="1">
      <c r="A1836" s="23"/>
      <c r="B1836" s="23"/>
      <c r="C1836" s="23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6"/>
    </row>
    <row r="1837" spans="1:17" s="35" customFormat="1" ht="30" customHeight="1">
      <c r="A1837" s="23"/>
      <c r="B1837" s="23"/>
      <c r="C1837" s="23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6"/>
    </row>
    <row r="1838" spans="1:17" s="35" customFormat="1" ht="30" customHeight="1">
      <c r="A1838" s="23"/>
      <c r="B1838" s="23"/>
      <c r="C1838" s="23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6"/>
    </row>
    <row r="1839" spans="1:17" s="35" customFormat="1" ht="30" customHeight="1">
      <c r="A1839" s="23"/>
      <c r="B1839" s="23"/>
      <c r="C1839" s="23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6"/>
    </row>
    <row r="1840" spans="1:17" s="35" customFormat="1" ht="30" customHeight="1">
      <c r="A1840" s="23"/>
      <c r="B1840" s="23"/>
      <c r="C1840" s="23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6"/>
    </row>
    <row r="1841" spans="1:17" s="35" customFormat="1" ht="30" customHeight="1">
      <c r="A1841" s="23"/>
      <c r="B1841" s="23"/>
      <c r="C1841" s="23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6"/>
    </row>
    <row r="1842" spans="1:17" s="35" customFormat="1" ht="30" customHeight="1">
      <c r="A1842" s="23"/>
      <c r="B1842" s="23"/>
      <c r="C1842" s="23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6"/>
    </row>
    <row r="1843" spans="1:17" s="35" customFormat="1" ht="30" customHeight="1">
      <c r="A1843" s="23"/>
      <c r="B1843" s="23"/>
      <c r="C1843" s="23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6"/>
    </row>
    <row r="1844" spans="1:17" s="35" customFormat="1" ht="30" customHeight="1">
      <c r="A1844" s="23"/>
      <c r="B1844" s="23"/>
      <c r="C1844" s="23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6"/>
    </row>
    <row r="1845" spans="1:17" s="35" customFormat="1" ht="30" customHeight="1">
      <c r="A1845" s="23"/>
      <c r="B1845" s="23"/>
      <c r="C1845" s="23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6"/>
    </row>
    <row r="1846" spans="1:17" s="35" customFormat="1" ht="30" customHeight="1">
      <c r="A1846" s="23"/>
      <c r="B1846" s="23"/>
      <c r="C1846" s="23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6"/>
    </row>
    <row r="1847" spans="1:17" s="35" customFormat="1" ht="30" customHeight="1">
      <c r="A1847" s="23"/>
      <c r="B1847" s="23"/>
      <c r="C1847" s="23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6"/>
    </row>
    <row r="1848" spans="1:17" s="35" customFormat="1" ht="30" customHeight="1">
      <c r="A1848" s="23"/>
      <c r="B1848" s="23"/>
      <c r="C1848" s="23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6"/>
    </row>
    <row r="1849" spans="1:17" s="35" customFormat="1" ht="30" customHeight="1">
      <c r="A1849" s="23"/>
      <c r="B1849" s="23"/>
      <c r="C1849" s="23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6"/>
    </row>
    <row r="1850" spans="1:17" s="35" customFormat="1" ht="30" customHeight="1">
      <c r="A1850" s="23"/>
      <c r="B1850" s="23"/>
      <c r="C1850" s="23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6"/>
    </row>
    <row r="1851" spans="1:17" s="35" customFormat="1" ht="30" customHeight="1">
      <c r="A1851" s="23"/>
      <c r="B1851" s="23"/>
      <c r="C1851" s="23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6"/>
    </row>
    <row r="1852" spans="1:17" s="35" customFormat="1" ht="30" customHeight="1">
      <c r="A1852" s="23"/>
      <c r="B1852" s="23"/>
      <c r="C1852" s="23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6"/>
    </row>
    <row r="1853" spans="1:17" s="35" customFormat="1" ht="30" customHeight="1">
      <c r="A1853" s="23"/>
      <c r="B1853" s="23"/>
      <c r="C1853" s="23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6"/>
    </row>
    <row r="1854" spans="1:17" s="35" customFormat="1" ht="30" customHeight="1">
      <c r="A1854" s="23"/>
      <c r="B1854" s="23"/>
      <c r="C1854" s="23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6"/>
    </row>
    <row r="1855" spans="1:17" s="35" customFormat="1" ht="30" customHeight="1">
      <c r="A1855" s="23"/>
      <c r="B1855" s="23"/>
      <c r="C1855" s="23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6"/>
    </row>
    <row r="1856" spans="1:17" s="35" customFormat="1" ht="30" customHeight="1">
      <c r="A1856" s="23"/>
      <c r="B1856" s="23"/>
      <c r="C1856" s="23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6"/>
    </row>
    <row r="1857" spans="1:17" s="35" customFormat="1" ht="30" customHeight="1">
      <c r="A1857" s="23"/>
      <c r="B1857" s="23"/>
      <c r="C1857" s="23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6"/>
    </row>
    <row r="1858" spans="1:17" s="35" customFormat="1" ht="30" customHeight="1">
      <c r="A1858" s="23"/>
      <c r="B1858" s="23"/>
      <c r="C1858" s="23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6"/>
    </row>
    <row r="1859" spans="1:17" s="35" customFormat="1" ht="30" customHeight="1">
      <c r="A1859" s="23"/>
      <c r="B1859" s="23"/>
      <c r="C1859" s="23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6"/>
    </row>
    <row r="1860" spans="1:17" s="35" customFormat="1" ht="30" customHeight="1">
      <c r="A1860" s="23"/>
      <c r="B1860" s="23"/>
      <c r="C1860" s="23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6"/>
    </row>
    <row r="1861" spans="1:17" s="35" customFormat="1" ht="30" customHeight="1">
      <c r="A1861" s="23"/>
      <c r="B1861" s="23"/>
      <c r="C1861" s="23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6"/>
    </row>
    <row r="1862" spans="1:17" s="35" customFormat="1" ht="30" customHeight="1">
      <c r="A1862" s="23"/>
      <c r="B1862" s="23"/>
      <c r="C1862" s="23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6"/>
    </row>
    <row r="1863" spans="1:17" s="35" customFormat="1" ht="30" customHeight="1">
      <c r="A1863" s="23"/>
      <c r="B1863" s="23"/>
      <c r="C1863" s="23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6"/>
    </row>
    <row r="1864" spans="1:17" s="35" customFormat="1" ht="30" customHeight="1">
      <c r="A1864" s="23"/>
      <c r="B1864" s="23"/>
      <c r="C1864" s="23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6"/>
    </row>
    <row r="1865" spans="1:17" s="35" customFormat="1" ht="30" customHeight="1">
      <c r="A1865" s="23"/>
      <c r="B1865" s="23"/>
      <c r="C1865" s="23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6"/>
    </row>
    <row r="1866" spans="1:17" s="35" customFormat="1" ht="30" customHeight="1">
      <c r="A1866" s="23"/>
      <c r="B1866" s="23"/>
      <c r="C1866" s="23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6"/>
    </row>
    <row r="1867" spans="1:17" s="35" customFormat="1" ht="30" customHeight="1">
      <c r="A1867" s="23"/>
      <c r="B1867" s="23"/>
      <c r="C1867" s="23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6"/>
    </row>
    <row r="1868" spans="1:17" s="35" customFormat="1" ht="30" customHeight="1">
      <c r="A1868" s="23"/>
      <c r="B1868" s="23"/>
      <c r="C1868" s="23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6"/>
    </row>
    <row r="1869" spans="1:17" s="35" customFormat="1" ht="30" customHeight="1">
      <c r="A1869" s="23"/>
      <c r="B1869" s="23"/>
      <c r="C1869" s="23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6"/>
    </row>
    <row r="1870" spans="1:17" s="35" customFormat="1" ht="30" customHeight="1">
      <c r="A1870" s="23"/>
      <c r="B1870" s="23"/>
      <c r="C1870" s="23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6"/>
    </row>
    <row r="1871" spans="1:17" s="35" customFormat="1" ht="30" customHeight="1">
      <c r="A1871" s="23"/>
      <c r="B1871" s="23"/>
      <c r="C1871" s="23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6"/>
    </row>
    <row r="1872" spans="1:17" s="35" customFormat="1" ht="30" customHeight="1">
      <c r="A1872" s="23"/>
      <c r="B1872" s="23"/>
      <c r="C1872" s="23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6"/>
    </row>
    <row r="1873" spans="1:17" s="35" customFormat="1" ht="30" customHeight="1">
      <c r="A1873" s="23"/>
      <c r="B1873" s="23"/>
      <c r="C1873" s="23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6"/>
    </row>
    <row r="1874" spans="1:17" s="35" customFormat="1" ht="30" customHeight="1">
      <c r="A1874" s="23"/>
      <c r="B1874" s="23"/>
      <c r="C1874" s="23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6"/>
    </row>
    <row r="1875" spans="1:17" s="35" customFormat="1" ht="30" customHeight="1">
      <c r="A1875" s="23"/>
      <c r="B1875" s="23"/>
      <c r="C1875" s="23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6"/>
    </row>
    <row r="1876" spans="1:17" s="35" customFormat="1" ht="30" customHeight="1">
      <c r="A1876" s="23"/>
      <c r="B1876" s="23"/>
      <c r="C1876" s="23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6"/>
    </row>
    <row r="1877" spans="1:17" s="35" customFormat="1" ht="30" customHeight="1">
      <c r="A1877" s="23"/>
      <c r="B1877" s="23"/>
      <c r="C1877" s="23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6"/>
    </row>
    <row r="1878" spans="1:17" s="35" customFormat="1" ht="30" customHeight="1">
      <c r="A1878" s="23"/>
      <c r="B1878" s="23"/>
      <c r="C1878" s="23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6"/>
    </row>
    <row r="1879" spans="1:17" s="35" customFormat="1" ht="30" customHeight="1">
      <c r="A1879" s="23"/>
      <c r="B1879" s="23"/>
      <c r="C1879" s="23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6"/>
    </row>
    <row r="1880" spans="1:17" s="35" customFormat="1" ht="30" customHeight="1">
      <c r="A1880" s="23"/>
      <c r="B1880" s="23"/>
      <c r="C1880" s="23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6"/>
    </row>
    <row r="1881" spans="1:17" s="35" customFormat="1" ht="30" customHeight="1">
      <c r="A1881" s="23"/>
      <c r="B1881" s="23"/>
      <c r="C1881" s="23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6"/>
    </row>
    <row r="1882" spans="1:17" s="35" customFormat="1" ht="30" customHeight="1">
      <c r="A1882" s="23"/>
      <c r="B1882" s="23"/>
      <c r="C1882" s="23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6"/>
    </row>
    <row r="1883" spans="1:17" s="35" customFormat="1" ht="30" customHeight="1">
      <c r="A1883" s="23"/>
      <c r="B1883" s="23"/>
      <c r="C1883" s="23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6"/>
    </row>
    <row r="1884" spans="1:17" s="35" customFormat="1" ht="30" customHeight="1">
      <c r="A1884" s="23"/>
      <c r="B1884" s="23"/>
      <c r="C1884" s="23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6"/>
    </row>
    <row r="1885" spans="1:17" s="35" customFormat="1" ht="30" customHeight="1">
      <c r="A1885" s="23"/>
      <c r="B1885" s="23"/>
      <c r="C1885" s="23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6"/>
    </row>
    <row r="1886" spans="1:17" s="35" customFormat="1" ht="30" customHeight="1">
      <c r="A1886" s="23"/>
      <c r="B1886" s="23"/>
      <c r="C1886" s="23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6"/>
    </row>
    <row r="1887" spans="1:17" s="35" customFormat="1" ht="30" customHeight="1">
      <c r="A1887" s="23"/>
      <c r="B1887" s="23"/>
      <c r="C1887" s="23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6"/>
    </row>
    <row r="1888" spans="1:17" s="35" customFormat="1" ht="30" customHeight="1">
      <c r="A1888" s="23"/>
      <c r="B1888" s="23"/>
      <c r="C1888" s="23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6"/>
    </row>
    <row r="1889" spans="1:17" s="35" customFormat="1" ht="30" customHeight="1">
      <c r="A1889" s="23"/>
      <c r="B1889" s="23"/>
      <c r="C1889" s="23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6"/>
    </row>
    <row r="1890" spans="1:17" s="35" customFormat="1" ht="30" customHeight="1">
      <c r="A1890" s="23"/>
      <c r="B1890" s="23"/>
      <c r="C1890" s="23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6"/>
    </row>
    <row r="1891" spans="1:17" s="35" customFormat="1" ht="30" customHeight="1">
      <c r="A1891" s="23"/>
      <c r="B1891" s="23"/>
      <c r="C1891" s="23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6"/>
    </row>
    <row r="1892" spans="1:17" s="35" customFormat="1" ht="30" customHeight="1">
      <c r="A1892" s="23"/>
      <c r="B1892" s="23"/>
      <c r="C1892" s="23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6"/>
    </row>
    <row r="1893" spans="1:17" s="35" customFormat="1" ht="30" customHeight="1">
      <c r="A1893" s="23"/>
      <c r="B1893" s="23"/>
      <c r="C1893" s="23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6"/>
    </row>
    <row r="1894" spans="1:17" s="35" customFormat="1" ht="30" customHeight="1">
      <c r="A1894" s="23"/>
      <c r="B1894" s="23"/>
      <c r="C1894" s="23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6"/>
    </row>
    <row r="1895" spans="1:17" s="35" customFormat="1" ht="30" customHeight="1">
      <c r="A1895" s="23"/>
      <c r="B1895" s="23"/>
      <c r="C1895" s="23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6"/>
    </row>
    <row r="1896" spans="1:17" s="35" customFormat="1" ht="30" customHeight="1">
      <c r="A1896" s="23"/>
      <c r="B1896" s="23"/>
      <c r="C1896" s="23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6"/>
    </row>
    <row r="1897" spans="1:17" s="35" customFormat="1" ht="30" customHeight="1">
      <c r="A1897" s="23"/>
      <c r="B1897" s="23"/>
      <c r="C1897" s="23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6"/>
    </row>
    <row r="1898" spans="1:17" s="35" customFormat="1" ht="30" customHeight="1">
      <c r="A1898" s="23"/>
      <c r="B1898" s="23"/>
      <c r="C1898" s="23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6"/>
    </row>
    <row r="1899" spans="1:17" s="35" customFormat="1" ht="30" customHeight="1">
      <c r="A1899" s="23"/>
      <c r="B1899" s="23"/>
      <c r="C1899" s="23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6"/>
    </row>
    <row r="1900" spans="1:17" s="35" customFormat="1" ht="30" customHeight="1">
      <c r="A1900" s="23"/>
      <c r="B1900" s="23"/>
      <c r="C1900" s="23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6"/>
    </row>
    <row r="1901" spans="1:17" s="35" customFormat="1" ht="30" customHeight="1">
      <c r="A1901" s="23"/>
      <c r="B1901" s="23"/>
      <c r="C1901" s="23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6"/>
    </row>
    <row r="1902" spans="1:17" s="35" customFormat="1" ht="30" customHeight="1">
      <c r="A1902" s="23"/>
      <c r="B1902" s="23"/>
      <c r="C1902" s="23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6"/>
    </row>
    <row r="1903" spans="1:17" s="35" customFormat="1" ht="30" customHeight="1">
      <c r="A1903" s="23"/>
      <c r="B1903" s="23"/>
      <c r="C1903" s="23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6"/>
    </row>
    <row r="1904" spans="1:17" s="35" customFormat="1" ht="30" customHeight="1">
      <c r="A1904" s="23"/>
      <c r="B1904" s="23"/>
      <c r="C1904" s="23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6"/>
    </row>
    <row r="1905" spans="1:17" s="35" customFormat="1" ht="30" customHeight="1">
      <c r="A1905" s="23"/>
      <c r="B1905" s="23"/>
      <c r="C1905" s="23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6"/>
    </row>
    <row r="1906" spans="1:17" s="35" customFormat="1" ht="30" customHeight="1">
      <c r="A1906" s="23"/>
      <c r="B1906" s="23"/>
      <c r="C1906" s="23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6"/>
    </row>
    <row r="1907" spans="1:17" s="35" customFormat="1" ht="30" customHeight="1">
      <c r="A1907" s="23"/>
      <c r="B1907" s="23"/>
      <c r="C1907" s="23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6"/>
    </row>
    <row r="1908" spans="1:17" s="35" customFormat="1" ht="30" customHeight="1">
      <c r="A1908" s="23"/>
      <c r="B1908" s="23"/>
      <c r="C1908" s="23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6"/>
    </row>
    <row r="1909" spans="1:17" s="35" customFormat="1" ht="30" customHeight="1">
      <c r="A1909" s="23"/>
      <c r="B1909" s="23"/>
      <c r="C1909" s="23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6"/>
    </row>
    <row r="1910" spans="1:17" s="35" customFormat="1" ht="30" customHeight="1">
      <c r="A1910" s="23"/>
      <c r="B1910" s="23"/>
      <c r="C1910" s="23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6"/>
    </row>
    <row r="1911" spans="1:17" s="35" customFormat="1" ht="30" customHeight="1">
      <c r="A1911" s="23"/>
      <c r="B1911" s="23"/>
      <c r="C1911" s="23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6"/>
    </row>
    <row r="1912" spans="1:17" s="35" customFormat="1" ht="30" customHeight="1">
      <c r="A1912" s="23"/>
      <c r="B1912" s="23"/>
      <c r="C1912" s="23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6"/>
    </row>
    <row r="1913" spans="1:17" s="35" customFormat="1" ht="30" customHeight="1">
      <c r="A1913" s="23"/>
      <c r="B1913" s="23"/>
      <c r="C1913" s="23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6"/>
    </row>
    <row r="1914" spans="1:17" s="35" customFormat="1" ht="30" customHeight="1">
      <c r="A1914" s="23"/>
      <c r="B1914" s="23"/>
      <c r="C1914" s="23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6"/>
    </row>
    <row r="1915" spans="1:17" s="35" customFormat="1" ht="30" customHeight="1">
      <c r="A1915" s="23"/>
      <c r="B1915" s="23"/>
      <c r="C1915" s="23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6"/>
    </row>
    <row r="1916" spans="1:17" s="35" customFormat="1" ht="30" customHeight="1">
      <c r="A1916" s="23"/>
      <c r="B1916" s="23"/>
      <c r="C1916" s="23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6"/>
    </row>
    <row r="1917" spans="1:17" s="35" customFormat="1" ht="30" customHeight="1">
      <c r="A1917" s="23"/>
      <c r="B1917" s="23"/>
      <c r="C1917" s="23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6"/>
    </row>
    <row r="1918" spans="1:17" s="35" customFormat="1" ht="30" customHeight="1">
      <c r="A1918" s="23"/>
      <c r="B1918" s="23"/>
      <c r="C1918" s="23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6"/>
    </row>
    <row r="1919" spans="1:17" s="35" customFormat="1" ht="30" customHeight="1">
      <c r="A1919" s="23"/>
      <c r="B1919" s="23"/>
      <c r="C1919" s="23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6"/>
    </row>
    <row r="1920" spans="1:17" s="35" customFormat="1" ht="30" customHeight="1">
      <c r="A1920" s="23"/>
      <c r="B1920" s="23"/>
      <c r="C1920" s="23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6"/>
    </row>
    <row r="1921" spans="1:17" s="35" customFormat="1" ht="30" customHeight="1">
      <c r="A1921" s="23"/>
      <c r="B1921" s="23"/>
      <c r="C1921" s="23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6"/>
    </row>
    <row r="1922" spans="1:17" s="35" customFormat="1" ht="30" customHeight="1">
      <c r="A1922" s="23"/>
      <c r="B1922" s="23"/>
      <c r="C1922" s="23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6"/>
    </row>
    <row r="1923" spans="1:17" s="35" customFormat="1" ht="30" customHeight="1">
      <c r="A1923" s="23"/>
      <c r="B1923" s="23"/>
      <c r="C1923" s="23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6"/>
    </row>
    <row r="1924" spans="1:17" s="35" customFormat="1" ht="30" customHeight="1">
      <c r="A1924" s="23"/>
      <c r="B1924" s="23"/>
      <c r="C1924" s="23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6"/>
    </row>
    <row r="1925" spans="1:17" s="35" customFormat="1" ht="30" customHeight="1">
      <c r="A1925" s="23"/>
      <c r="B1925" s="23"/>
      <c r="C1925" s="23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6"/>
    </row>
    <row r="1926" spans="1:17" s="35" customFormat="1" ht="30" customHeight="1">
      <c r="A1926" s="23"/>
      <c r="B1926" s="23"/>
      <c r="C1926" s="23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6"/>
    </row>
    <row r="1927" spans="1:17" s="35" customFormat="1" ht="30" customHeight="1">
      <c r="A1927" s="23"/>
      <c r="B1927" s="23"/>
      <c r="C1927" s="23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6"/>
    </row>
    <row r="1928" spans="1:17" s="35" customFormat="1" ht="30" customHeight="1">
      <c r="A1928" s="23"/>
      <c r="B1928" s="23"/>
      <c r="C1928" s="23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6"/>
    </row>
    <row r="1929" spans="1:17" s="35" customFormat="1" ht="30" customHeight="1">
      <c r="A1929" s="23"/>
      <c r="B1929" s="23"/>
      <c r="C1929" s="23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6"/>
    </row>
    <row r="1930" spans="1:17" s="35" customFormat="1" ht="30" customHeight="1">
      <c r="A1930" s="23"/>
      <c r="B1930" s="23"/>
      <c r="C1930" s="23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6"/>
    </row>
    <row r="1931" spans="1:17" s="35" customFormat="1" ht="30" customHeight="1">
      <c r="A1931" s="23"/>
      <c r="B1931" s="23"/>
      <c r="C1931" s="23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6"/>
    </row>
    <row r="1932" spans="1:17" s="35" customFormat="1" ht="30" customHeight="1">
      <c r="A1932" s="23"/>
      <c r="B1932" s="23"/>
      <c r="C1932" s="23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6"/>
    </row>
    <row r="1933" spans="1:17" s="35" customFormat="1" ht="30" customHeight="1">
      <c r="A1933" s="23"/>
      <c r="B1933" s="23"/>
      <c r="C1933" s="23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6"/>
    </row>
    <row r="1934" spans="1:17" s="35" customFormat="1" ht="30" customHeight="1">
      <c r="A1934" s="23"/>
      <c r="B1934" s="23"/>
      <c r="C1934" s="23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6"/>
    </row>
    <row r="1935" spans="1:17" s="35" customFormat="1" ht="30" customHeight="1">
      <c r="A1935" s="23"/>
      <c r="B1935" s="23"/>
      <c r="C1935" s="23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6"/>
    </row>
    <row r="1936" spans="1:17" s="35" customFormat="1" ht="30" customHeight="1">
      <c r="A1936" s="23"/>
      <c r="B1936" s="23"/>
      <c r="C1936" s="23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6"/>
    </row>
    <row r="1937" spans="1:17" s="35" customFormat="1" ht="30" customHeight="1">
      <c r="A1937" s="23"/>
      <c r="B1937" s="23"/>
      <c r="C1937" s="23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6"/>
    </row>
    <row r="1938" spans="1:17" s="35" customFormat="1" ht="30" customHeight="1">
      <c r="A1938" s="23"/>
      <c r="B1938" s="23"/>
      <c r="C1938" s="23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6"/>
    </row>
    <row r="1939" spans="1:17" s="35" customFormat="1" ht="30" customHeight="1">
      <c r="A1939" s="23"/>
      <c r="B1939" s="23"/>
      <c r="C1939" s="23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6"/>
    </row>
    <row r="1940" spans="1:17" s="35" customFormat="1" ht="30" customHeight="1">
      <c r="A1940" s="23"/>
      <c r="B1940" s="23"/>
      <c r="C1940" s="23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6"/>
    </row>
    <row r="1941" spans="1:17" s="35" customFormat="1" ht="30" customHeight="1">
      <c r="A1941" s="23"/>
      <c r="B1941" s="23"/>
      <c r="C1941" s="23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6"/>
    </row>
    <row r="1942" spans="1:17" s="35" customFormat="1" ht="30" customHeight="1">
      <c r="A1942" s="23"/>
      <c r="B1942" s="23"/>
      <c r="C1942" s="23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6"/>
    </row>
    <row r="1943" spans="1:17" s="35" customFormat="1" ht="30" customHeight="1">
      <c r="A1943" s="23"/>
      <c r="B1943" s="23"/>
      <c r="C1943" s="23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6"/>
    </row>
    <row r="1944" spans="1:17" s="35" customFormat="1" ht="30" customHeight="1">
      <c r="A1944" s="23"/>
      <c r="B1944" s="23"/>
      <c r="C1944" s="23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6"/>
    </row>
    <row r="1945" spans="1:17" s="35" customFormat="1" ht="30" customHeight="1">
      <c r="A1945" s="23"/>
      <c r="B1945" s="23"/>
      <c r="C1945" s="23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6"/>
    </row>
    <row r="1946" spans="1:17" s="35" customFormat="1" ht="30" customHeight="1">
      <c r="A1946" s="23"/>
      <c r="B1946" s="23"/>
      <c r="C1946" s="23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6"/>
    </row>
    <row r="1947" spans="1:17" s="35" customFormat="1" ht="30" customHeight="1">
      <c r="A1947" s="23"/>
      <c r="B1947" s="23"/>
      <c r="C1947" s="23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6"/>
    </row>
    <row r="1948" spans="1:17" s="35" customFormat="1" ht="30" customHeight="1">
      <c r="A1948" s="23"/>
      <c r="B1948" s="23"/>
      <c r="C1948" s="23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6"/>
    </row>
    <row r="1949" spans="1:17" s="35" customFormat="1" ht="30" customHeight="1">
      <c r="A1949" s="23"/>
      <c r="B1949" s="23"/>
      <c r="C1949" s="23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6"/>
    </row>
    <row r="1950" spans="1:17" s="35" customFormat="1" ht="30" customHeight="1">
      <c r="A1950" s="23"/>
      <c r="B1950" s="23"/>
      <c r="C1950" s="23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6"/>
    </row>
    <row r="1951" spans="1:17" s="35" customFormat="1" ht="30" customHeight="1">
      <c r="A1951" s="23"/>
      <c r="B1951" s="23"/>
      <c r="C1951" s="23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6"/>
    </row>
    <row r="1952" spans="1:17" s="35" customFormat="1" ht="30" customHeight="1">
      <c r="A1952" s="23"/>
      <c r="B1952" s="23"/>
      <c r="C1952" s="23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6"/>
    </row>
    <row r="1953" spans="1:17" s="35" customFormat="1" ht="30" customHeight="1">
      <c r="A1953" s="23"/>
      <c r="B1953" s="23"/>
      <c r="C1953" s="23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6"/>
    </row>
    <row r="1954" spans="1:17" s="35" customFormat="1" ht="30" customHeight="1">
      <c r="A1954" s="23"/>
      <c r="B1954" s="23"/>
      <c r="C1954" s="23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6"/>
    </row>
    <row r="1955" spans="1:17" s="35" customFormat="1" ht="30" customHeight="1">
      <c r="A1955" s="23"/>
      <c r="B1955" s="23"/>
      <c r="C1955" s="23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6"/>
    </row>
    <row r="1956" spans="1:17" s="35" customFormat="1" ht="30" customHeight="1">
      <c r="A1956" s="23"/>
      <c r="B1956" s="23"/>
      <c r="C1956" s="23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6"/>
    </row>
    <row r="1957" spans="1:17" s="35" customFormat="1" ht="30" customHeight="1">
      <c r="A1957" s="23"/>
      <c r="B1957" s="23"/>
      <c r="C1957" s="23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6"/>
    </row>
    <row r="1958" spans="1:17" s="35" customFormat="1" ht="30" customHeight="1">
      <c r="A1958" s="23"/>
      <c r="B1958" s="23"/>
      <c r="C1958" s="23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6"/>
    </row>
    <row r="1959" spans="1:17" s="35" customFormat="1" ht="30" customHeight="1">
      <c r="A1959" s="23"/>
      <c r="B1959" s="23"/>
      <c r="C1959" s="23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6"/>
    </row>
    <row r="1960" spans="1:17" s="35" customFormat="1" ht="30" customHeight="1">
      <c r="A1960" s="23"/>
      <c r="B1960" s="23"/>
      <c r="C1960" s="23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6"/>
    </row>
    <row r="1961" spans="1:17" s="35" customFormat="1" ht="30" customHeight="1">
      <c r="A1961" s="23"/>
      <c r="B1961" s="23"/>
      <c r="C1961" s="23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6"/>
    </row>
    <row r="1962" spans="1:17" s="35" customFormat="1" ht="30" customHeight="1">
      <c r="A1962" s="23"/>
      <c r="B1962" s="23"/>
      <c r="C1962" s="23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6"/>
    </row>
    <row r="1963" spans="1:17" s="35" customFormat="1" ht="30" customHeight="1">
      <c r="A1963" s="23"/>
      <c r="B1963" s="23"/>
      <c r="C1963" s="23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6"/>
    </row>
    <row r="1964" spans="1:17" s="35" customFormat="1" ht="30" customHeight="1">
      <c r="A1964" s="23"/>
      <c r="B1964" s="23"/>
      <c r="C1964" s="23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6"/>
    </row>
    <row r="1965" spans="1:17" s="35" customFormat="1" ht="30" customHeight="1">
      <c r="A1965" s="23"/>
      <c r="B1965" s="23"/>
      <c r="C1965" s="23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6"/>
    </row>
    <row r="1966" spans="1:17" s="35" customFormat="1" ht="30" customHeight="1">
      <c r="A1966" s="23"/>
      <c r="B1966" s="23"/>
      <c r="C1966" s="23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6"/>
    </row>
    <row r="1967" spans="1:17" s="35" customFormat="1" ht="30" customHeight="1">
      <c r="A1967" s="23"/>
      <c r="B1967" s="23"/>
      <c r="C1967" s="23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6"/>
    </row>
    <row r="1968" spans="1:17" s="35" customFormat="1" ht="30" customHeight="1">
      <c r="A1968" s="23"/>
      <c r="B1968" s="23"/>
      <c r="C1968" s="23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6"/>
    </row>
    <row r="1969" spans="1:17" s="35" customFormat="1" ht="30" customHeight="1">
      <c r="A1969" s="23"/>
      <c r="B1969" s="23"/>
      <c r="C1969" s="23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6"/>
    </row>
    <row r="1970" spans="1:17" s="35" customFormat="1" ht="30" customHeight="1">
      <c r="A1970" s="23"/>
      <c r="B1970" s="23"/>
      <c r="C1970" s="23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6"/>
    </row>
    <row r="1971" spans="1:17" s="35" customFormat="1" ht="30" customHeight="1">
      <c r="A1971" s="23"/>
      <c r="B1971" s="23"/>
      <c r="C1971" s="23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6"/>
    </row>
    <row r="1972" spans="1:17" s="35" customFormat="1" ht="30" customHeight="1">
      <c r="A1972" s="23"/>
      <c r="B1972" s="23"/>
      <c r="C1972" s="23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6"/>
    </row>
    <row r="1973" spans="1:17" s="35" customFormat="1" ht="30" customHeight="1">
      <c r="A1973" s="23"/>
      <c r="B1973" s="23"/>
      <c r="C1973" s="23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6"/>
    </row>
    <row r="1974" spans="1:17" s="35" customFormat="1" ht="30" customHeight="1">
      <c r="A1974" s="23"/>
      <c r="B1974" s="23"/>
      <c r="C1974" s="23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6"/>
    </row>
    <row r="1975" spans="1:17" s="35" customFormat="1" ht="30" customHeight="1">
      <c r="A1975" s="23"/>
      <c r="B1975" s="23"/>
      <c r="C1975" s="23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6"/>
    </row>
    <row r="1976" spans="1:17" s="35" customFormat="1" ht="30" customHeight="1">
      <c r="A1976" s="23"/>
      <c r="B1976" s="23"/>
      <c r="C1976" s="23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6"/>
    </row>
    <row r="1977" spans="1:17" s="35" customFormat="1" ht="30" customHeight="1">
      <c r="A1977" s="23"/>
      <c r="B1977" s="23"/>
      <c r="C1977" s="23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6"/>
    </row>
    <row r="1978" spans="1:17" s="35" customFormat="1" ht="30" customHeight="1">
      <c r="A1978" s="23"/>
      <c r="B1978" s="23"/>
      <c r="C1978" s="23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6"/>
    </row>
    <row r="1979" spans="1:17" s="35" customFormat="1" ht="30" customHeight="1">
      <c r="A1979" s="23"/>
      <c r="B1979" s="23"/>
      <c r="C1979" s="23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6"/>
    </row>
    <row r="1980" spans="1:17" s="35" customFormat="1" ht="30" customHeight="1">
      <c r="A1980" s="23"/>
      <c r="B1980" s="23"/>
      <c r="C1980" s="23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6"/>
    </row>
    <row r="1981" spans="1:17" s="35" customFormat="1" ht="30" customHeight="1">
      <c r="A1981" s="23"/>
      <c r="B1981" s="23"/>
      <c r="C1981" s="23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6"/>
    </row>
    <row r="1982" spans="1:17" s="35" customFormat="1" ht="30" customHeight="1">
      <c r="A1982" s="23"/>
      <c r="B1982" s="23"/>
      <c r="C1982" s="23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6"/>
    </row>
    <row r="1983" spans="1:17" s="35" customFormat="1" ht="30" customHeight="1">
      <c r="A1983" s="23"/>
      <c r="B1983" s="23"/>
      <c r="C1983" s="23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6"/>
    </row>
    <row r="1984" spans="1:17" s="35" customFormat="1" ht="30" customHeight="1">
      <c r="A1984" s="23"/>
      <c r="B1984" s="23"/>
      <c r="C1984" s="23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6"/>
    </row>
    <row r="1985" spans="1:17" s="35" customFormat="1" ht="30" customHeight="1">
      <c r="A1985" s="23"/>
      <c r="B1985" s="23"/>
      <c r="C1985" s="23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6"/>
    </row>
    <row r="1986" spans="1:17" s="35" customFormat="1" ht="30" customHeight="1">
      <c r="A1986" s="23"/>
      <c r="B1986" s="23"/>
      <c r="C1986" s="23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6"/>
    </row>
    <row r="1987" spans="1:17" s="35" customFormat="1" ht="30" customHeight="1">
      <c r="A1987" s="23"/>
      <c r="B1987" s="23"/>
      <c r="C1987" s="23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6"/>
    </row>
    <row r="1988" spans="1:17" s="35" customFormat="1" ht="30" customHeight="1">
      <c r="A1988" s="23"/>
      <c r="B1988" s="23"/>
      <c r="C1988" s="23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6"/>
    </row>
    <row r="1989" spans="1:17" s="35" customFormat="1" ht="30" customHeight="1">
      <c r="A1989" s="23"/>
      <c r="B1989" s="23"/>
      <c r="C1989" s="23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6"/>
    </row>
    <row r="1990" spans="1:17" s="35" customFormat="1" ht="30" customHeight="1">
      <c r="A1990" s="23"/>
      <c r="B1990" s="23"/>
      <c r="C1990" s="23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6"/>
    </row>
    <row r="1991" spans="1:17" s="35" customFormat="1" ht="30" customHeight="1">
      <c r="A1991" s="23"/>
      <c r="B1991" s="23"/>
      <c r="C1991" s="23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6"/>
    </row>
    <row r="1992" spans="1:17" s="35" customFormat="1" ht="30" customHeight="1">
      <c r="A1992" s="23"/>
      <c r="B1992" s="23"/>
      <c r="C1992" s="23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6"/>
    </row>
    <row r="1993" spans="1:17" s="35" customFormat="1" ht="30" customHeight="1">
      <c r="A1993" s="23"/>
      <c r="B1993" s="23"/>
      <c r="C1993" s="23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6"/>
    </row>
    <row r="1994" spans="1:17" s="35" customFormat="1" ht="30" customHeight="1">
      <c r="A1994" s="23"/>
      <c r="B1994" s="23"/>
      <c r="C1994" s="23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6"/>
    </row>
    <row r="1995" spans="1:17" s="35" customFormat="1" ht="30" customHeight="1">
      <c r="A1995" s="23"/>
      <c r="B1995" s="23"/>
      <c r="C1995" s="23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6"/>
    </row>
    <row r="1996" spans="1:17" s="35" customFormat="1" ht="30" customHeight="1">
      <c r="A1996" s="23"/>
      <c r="B1996" s="23"/>
      <c r="C1996" s="23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6"/>
    </row>
    <row r="1997" spans="1:17" s="35" customFormat="1" ht="30" customHeight="1">
      <c r="A1997" s="23"/>
      <c r="B1997" s="23"/>
      <c r="C1997" s="23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6"/>
    </row>
    <row r="1998" spans="1:17" s="35" customFormat="1" ht="30" customHeight="1">
      <c r="A1998" s="23"/>
      <c r="B1998" s="23"/>
      <c r="C1998" s="23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6"/>
    </row>
    <row r="1999" spans="1:17" s="35" customFormat="1" ht="30" customHeight="1">
      <c r="A1999" s="23"/>
      <c r="B1999" s="23"/>
      <c r="C1999" s="23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6"/>
    </row>
    <row r="2000" spans="1:17" s="35" customFormat="1" ht="30" customHeight="1">
      <c r="A2000" s="23"/>
      <c r="B2000" s="23"/>
      <c r="C2000" s="23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6"/>
    </row>
    <row r="2001" spans="1:17" s="35" customFormat="1" ht="30" customHeight="1">
      <c r="A2001" s="23"/>
      <c r="B2001" s="23"/>
      <c r="C2001" s="23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6"/>
    </row>
    <row r="2002" spans="1:17" s="35" customFormat="1" ht="30" customHeight="1">
      <c r="A2002" s="23"/>
      <c r="B2002" s="23"/>
      <c r="C2002" s="23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6"/>
    </row>
    <row r="2003" spans="1:17" s="35" customFormat="1" ht="30" customHeight="1">
      <c r="A2003" s="23"/>
      <c r="B2003" s="23"/>
      <c r="C2003" s="23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6"/>
    </row>
    <row r="2004" spans="1:17" s="35" customFormat="1" ht="30" customHeight="1">
      <c r="A2004" s="23"/>
      <c r="B2004" s="23"/>
      <c r="C2004" s="23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6"/>
    </row>
    <row r="2005" spans="1:17" s="35" customFormat="1" ht="30" customHeight="1">
      <c r="A2005" s="23"/>
      <c r="B2005" s="23"/>
      <c r="C2005" s="23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6"/>
    </row>
    <row r="2006" spans="1:17" s="35" customFormat="1" ht="30" customHeight="1">
      <c r="A2006" s="23"/>
      <c r="B2006" s="23"/>
      <c r="C2006" s="23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6"/>
    </row>
    <row r="2007" spans="1:17" s="35" customFormat="1" ht="30" customHeight="1">
      <c r="A2007" s="23"/>
      <c r="B2007" s="23"/>
      <c r="C2007" s="23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6"/>
    </row>
    <row r="2008" spans="1:17" s="35" customFormat="1" ht="30" customHeight="1">
      <c r="A2008" s="23"/>
      <c r="B2008" s="23"/>
      <c r="C2008" s="23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6"/>
    </row>
    <row r="2009" spans="1:17" s="35" customFormat="1" ht="30" customHeight="1">
      <c r="A2009" s="23"/>
      <c r="B2009" s="23"/>
      <c r="C2009" s="23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6"/>
    </row>
    <row r="2010" spans="1:17" s="35" customFormat="1" ht="30" customHeight="1">
      <c r="A2010" s="23"/>
      <c r="B2010" s="23"/>
      <c r="C2010" s="23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6"/>
    </row>
    <row r="2011" spans="1:17" s="35" customFormat="1" ht="30" customHeight="1">
      <c r="A2011" s="23"/>
      <c r="B2011" s="23"/>
      <c r="C2011" s="23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6"/>
    </row>
    <row r="2012" spans="1:17" s="35" customFormat="1" ht="30" customHeight="1">
      <c r="A2012" s="23"/>
      <c r="B2012" s="23"/>
      <c r="C2012" s="23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6"/>
    </row>
    <row r="2013" spans="1:17" s="35" customFormat="1" ht="30" customHeight="1">
      <c r="A2013" s="23"/>
      <c r="B2013" s="23"/>
      <c r="C2013" s="23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6"/>
    </row>
    <row r="2014" spans="1:17" s="35" customFormat="1" ht="30" customHeight="1">
      <c r="A2014" s="23"/>
      <c r="B2014" s="23"/>
      <c r="C2014" s="23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6"/>
    </row>
    <row r="2015" spans="1:17" s="35" customFormat="1" ht="30" customHeight="1">
      <c r="A2015" s="23"/>
      <c r="B2015" s="23"/>
      <c r="C2015" s="23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6"/>
    </row>
    <row r="2016" spans="1:17" s="35" customFormat="1" ht="30" customHeight="1">
      <c r="A2016" s="23"/>
      <c r="B2016" s="23"/>
      <c r="C2016" s="23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6"/>
    </row>
    <row r="2017" spans="1:17" s="35" customFormat="1" ht="30" customHeight="1">
      <c r="A2017" s="23"/>
      <c r="B2017" s="23"/>
      <c r="C2017" s="23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6"/>
    </row>
    <row r="2018" spans="1:17" s="35" customFormat="1" ht="30" customHeight="1">
      <c r="A2018" s="23"/>
      <c r="B2018" s="23"/>
      <c r="C2018" s="23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6"/>
    </row>
    <row r="2019" spans="1:17" s="35" customFormat="1" ht="30" customHeight="1">
      <c r="A2019" s="23"/>
      <c r="B2019" s="23"/>
      <c r="C2019" s="23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6"/>
    </row>
    <row r="2020" spans="1:17" s="35" customFormat="1" ht="30" customHeight="1">
      <c r="A2020" s="23"/>
      <c r="B2020" s="23"/>
      <c r="C2020" s="23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6"/>
    </row>
    <row r="2021" spans="1:17" s="35" customFormat="1" ht="30" customHeight="1">
      <c r="A2021" s="23"/>
      <c r="B2021" s="23"/>
      <c r="C2021" s="23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6"/>
    </row>
    <row r="2022" spans="1:17" s="35" customFormat="1" ht="30" customHeight="1">
      <c r="A2022" s="23"/>
      <c r="B2022" s="23"/>
      <c r="C2022" s="23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6"/>
    </row>
    <row r="2023" spans="1:17" s="35" customFormat="1" ht="30" customHeight="1">
      <c r="A2023" s="23"/>
      <c r="B2023" s="23"/>
      <c r="C2023" s="23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6"/>
    </row>
    <row r="2024" spans="1:17" s="35" customFormat="1" ht="30" customHeight="1">
      <c r="A2024" s="23"/>
      <c r="B2024" s="23"/>
      <c r="C2024" s="23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6"/>
    </row>
    <row r="2025" spans="1:17" s="35" customFormat="1" ht="30" customHeight="1">
      <c r="A2025" s="23"/>
      <c r="B2025" s="23"/>
      <c r="C2025" s="23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6"/>
    </row>
    <row r="2026" spans="1:17" s="35" customFormat="1" ht="30" customHeight="1">
      <c r="A2026" s="23"/>
      <c r="B2026" s="23"/>
      <c r="C2026" s="23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6"/>
    </row>
    <row r="2027" spans="1:17" s="35" customFormat="1" ht="30" customHeight="1">
      <c r="A2027" s="23"/>
      <c r="B2027" s="23"/>
      <c r="C2027" s="23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6"/>
    </row>
    <row r="2028" spans="1:17" s="35" customFormat="1" ht="30" customHeight="1">
      <c r="A2028" s="23"/>
      <c r="B2028" s="23"/>
      <c r="C2028" s="23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6"/>
    </row>
    <row r="2029" spans="1:17" s="35" customFormat="1" ht="30" customHeight="1">
      <c r="A2029" s="23"/>
      <c r="B2029" s="23"/>
      <c r="C2029" s="23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6"/>
    </row>
    <row r="2030" spans="1:17" s="35" customFormat="1" ht="30" customHeight="1">
      <c r="A2030" s="23"/>
      <c r="B2030" s="23"/>
      <c r="C2030" s="23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6"/>
    </row>
    <row r="2031" spans="1:17" s="35" customFormat="1" ht="30" customHeight="1">
      <c r="A2031" s="23"/>
      <c r="B2031" s="23"/>
      <c r="C2031" s="23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6"/>
    </row>
    <row r="2032" spans="1:17" s="35" customFormat="1" ht="30" customHeight="1">
      <c r="A2032" s="23"/>
      <c r="B2032" s="23"/>
      <c r="C2032" s="23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6"/>
    </row>
    <row r="2033" spans="1:17" s="35" customFormat="1" ht="30" customHeight="1">
      <c r="A2033" s="23"/>
      <c r="B2033" s="23"/>
      <c r="C2033" s="23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6"/>
    </row>
    <row r="2034" spans="1:17" s="35" customFormat="1" ht="30" customHeight="1">
      <c r="A2034" s="23"/>
      <c r="B2034" s="23"/>
      <c r="C2034" s="23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6"/>
    </row>
    <row r="2035" spans="1:17" s="35" customFormat="1" ht="30" customHeight="1">
      <c r="A2035" s="23"/>
      <c r="B2035" s="23"/>
      <c r="C2035" s="23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6"/>
    </row>
    <row r="2036" spans="1:17" s="35" customFormat="1" ht="30" customHeight="1">
      <c r="A2036" s="23"/>
      <c r="B2036" s="23"/>
      <c r="C2036" s="23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6"/>
    </row>
    <row r="2037" spans="1:17" s="35" customFormat="1" ht="30" customHeight="1">
      <c r="A2037" s="23"/>
      <c r="B2037" s="23"/>
      <c r="C2037" s="23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6"/>
    </row>
    <row r="2038" spans="1:17" s="35" customFormat="1" ht="30" customHeight="1">
      <c r="A2038" s="23"/>
      <c r="B2038" s="23"/>
      <c r="C2038" s="23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6"/>
    </row>
    <row r="2039" spans="1:17" s="35" customFormat="1" ht="30" customHeight="1">
      <c r="A2039" s="23"/>
      <c r="B2039" s="23"/>
      <c r="C2039" s="23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6"/>
    </row>
    <row r="2040" spans="1:17" s="35" customFormat="1" ht="30" customHeight="1">
      <c r="A2040" s="23"/>
      <c r="B2040" s="23"/>
      <c r="C2040" s="23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6"/>
    </row>
    <row r="2041" spans="1:17" s="35" customFormat="1" ht="30" customHeight="1">
      <c r="A2041" s="23"/>
      <c r="B2041" s="23"/>
      <c r="C2041" s="23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6"/>
    </row>
    <row r="2042" spans="1:17" s="35" customFormat="1" ht="30" customHeight="1">
      <c r="A2042" s="23"/>
      <c r="B2042" s="23"/>
      <c r="C2042" s="23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6"/>
    </row>
    <row r="2043" spans="1:17" s="35" customFormat="1" ht="30" customHeight="1">
      <c r="A2043" s="23"/>
      <c r="B2043" s="23"/>
      <c r="C2043" s="23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6"/>
    </row>
    <row r="2044" spans="1:17" s="35" customFormat="1" ht="30" customHeight="1">
      <c r="A2044" s="23"/>
      <c r="B2044" s="23"/>
      <c r="C2044" s="23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6"/>
    </row>
    <row r="2045" spans="1:17" s="35" customFormat="1" ht="30" customHeight="1">
      <c r="A2045" s="23"/>
      <c r="B2045" s="23"/>
      <c r="C2045" s="23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6"/>
    </row>
    <row r="2046" spans="1:17" s="35" customFormat="1" ht="30" customHeight="1">
      <c r="A2046" s="23"/>
      <c r="B2046" s="23"/>
      <c r="C2046" s="23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6"/>
    </row>
    <row r="2047" spans="1:17" s="35" customFormat="1" ht="30" customHeight="1">
      <c r="A2047" s="23"/>
      <c r="B2047" s="23"/>
      <c r="C2047" s="23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6"/>
    </row>
    <row r="2048" spans="1:17" s="35" customFormat="1" ht="30" customHeight="1">
      <c r="A2048" s="23"/>
      <c r="B2048" s="23"/>
      <c r="C2048" s="23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6"/>
    </row>
    <row r="2049" spans="1:17" s="35" customFormat="1" ht="30" customHeight="1">
      <c r="A2049" s="23"/>
      <c r="B2049" s="23"/>
      <c r="C2049" s="23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6"/>
    </row>
    <row r="2050" spans="1:17" s="35" customFormat="1" ht="30" customHeight="1">
      <c r="A2050" s="23"/>
      <c r="B2050" s="23"/>
      <c r="C2050" s="23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6"/>
    </row>
    <row r="2051" spans="1:17" s="35" customFormat="1" ht="30" customHeight="1">
      <c r="A2051" s="23"/>
      <c r="B2051" s="23"/>
      <c r="C2051" s="23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6"/>
    </row>
    <row r="2052" spans="1:17" s="35" customFormat="1" ht="30" customHeight="1">
      <c r="A2052" s="23"/>
      <c r="B2052" s="23"/>
      <c r="C2052" s="23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6"/>
    </row>
    <row r="2053" spans="1:17" s="35" customFormat="1" ht="30" customHeight="1">
      <c r="A2053" s="23"/>
      <c r="B2053" s="23"/>
      <c r="C2053" s="23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6"/>
    </row>
    <row r="2054" spans="1:17" s="35" customFormat="1" ht="30" customHeight="1">
      <c r="A2054" s="23"/>
      <c r="B2054" s="23"/>
      <c r="C2054" s="23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6"/>
    </row>
    <row r="2055" spans="1:17" s="35" customFormat="1" ht="30" customHeight="1">
      <c r="A2055" s="23"/>
      <c r="B2055" s="23"/>
      <c r="C2055" s="23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6"/>
    </row>
    <row r="2056" spans="1:17" s="35" customFormat="1" ht="30" customHeight="1">
      <c r="A2056" s="23"/>
      <c r="B2056" s="23"/>
      <c r="C2056" s="23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6"/>
    </row>
    <row r="2057" spans="1:17" s="35" customFormat="1" ht="30" customHeight="1">
      <c r="A2057" s="23"/>
      <c r="B2057" s="23"/>
      <c r="C2057" s="23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6"/>
    </row>
    <row r="2058" spans="1:17" s="35" customFormat="1" ht="30" customHeight="1">
      <c r="A2058" s="23"/>
      <c r="B2058" s="23"/>
      <c r="C2058" s="23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6"/>
    </row>
    <row r="2059" spans="1:17" s="35" customFormat="1" ht="30" customHeight="1">
      <c r="A2059" s="23"/>
      <c r="B2059" s="23"/>
      <c r="C2059" s="23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6"/>
    </row>
    <row r="2060" spans="1:17" s="35" customFormat="1" ht="30" customHeight="1">
      <c r="A2060" s="23"/>
      <c r="B2060" s="23"/>
      <c r="C2060" s="23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6"/>
    </row>
    <row r="2061" spans="1:17" s="35" customFormat="1" ht="30" customHeight="1">
      <c r="A2061" s="23"/>
      <c r="B2061" s="23"/>
      <c r="C2061" s="23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6"/>
    </row>
    <row r="2062" spans="1:17" s="35" customFormat="1" ht="30" customHeight="1">
      <c r="A2062" s="23"/>
      <c r="B2062" s="23"/>
      <c r="C2062" s="23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6"/>
    </row>
    <row r="2063" spans="1:17" s="35" customFormat="1" ht="30" customHeight="1">
      <c r="A2063" s="23"/>
      <c r="B2063" s="23"/>
      <c r="C2063" s="23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6"/>
    </row>
    <row r="2064" spans="1:17" s="35" customFormat="1" ht="30" customHeight="1">
      <c r="A2064" s="23"/>
      <c r="B2064" s="23"/>
      <c r="C2064" s="23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6"/>
    </row>
    <row r="2065" spans="1:17" s="35" customFormat="1" ht="30" customHeight="1">
      <c r="A2065" s="23"/>
      <c r="B2065" s="23"/>
      <c r="C2065" s="23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6"/>
    </row>
    <row r="2066" spans="1:17" s="35" customFormat="1" ht="30" customHeight="1">
      <c r="A2066" s="23"/>
      <c r="B2066" s="23"/>
      <c r="C2066" s="23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6"/>
    </row>
    <row r="2067" spans="1:17" s="35" customFormat="1" ht="30" customHeight="1">
      <c r="A2067" s="23"/>
      <c r="B2067" s="23"/>
      <c r="C2067" s="23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6"/>
    </row>
    <row r="2068" spans="1:17" s="35" customFormat="1" ht="30" customHeight="1">
      <c r="A2068" s="23"/>
      <c r="B2068" s="23"/>
      <c r="C2068" s="23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6"/>
    </row>
    <row r="2069" spans="1:17" s="35" customFormat="1" ht="30" customHeight="1">
      <c r="A2069" s="23"/>
      <c r="B2069" s="23"/>
      <c r="C2069" s="23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6"/>
    </row>
    <row r="2070" spans="1:17" s="35" customFormat="1" ht="30" customHeight="1">
      <c r="A2070" s="23"/>
      <c r="B2070" s="23"/>
      <c r="C2070" s="23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6"/>
    </row>
    <row r="2071" spans="1:17" s="35" customFormat="1" ht="30" customHeight="1">
      <c r="A2071" s="23"/>
      <c r="B2071" s="23"/>
      <c r="C2071" s="23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6"/>
    </row>
    <row r="2072" spans="1:17" s="35" customFormat="1" ht="30" customHeight="1">
      <c r="A2072" s="23"/>
      <c r="B2072" s="23"/>
      <c r="C2072" s="23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6"/>
    </row>
    <row r="2073" spans="1:17" s="35" customFormat="1" ht="30" customHeight="1">
      <c r="A2073" s="23"/>
      <c r="B2073" s="23"/>
      <c r="C2073" s="23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6"/>
    </row>
    <row r="2074" spans="1:17" s="35" customFormat="1" ht="30" customHeight="1">
      <c r="A2074" s="23"/>
      <c r="B2074" s="23"/>
      <c r="C2074" s="23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6"/>
    </row>
    <row r="2075" spans="1:17" s="35" customFormat="1" ht="30" customHeight="1">
      <c r="A2075" s="23"/>
      <c r="B2075" s="23"/>
      <c r="C2075" s="23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6"/>
    </row>
    <row r="2076" spans="1:17" s="35" customFormat="1" ht="30" customHeight="1">
      <c r="A2076" s="23"/>
      <c r="B2076" s="23"/>
      <c r="C2076" s="23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6"/>
    </row>
    <row r="2077" spans="1:17" s="35" customFormat="1" ht="30" customHeight="1">
      <c r="A2077" s="23"/>
      <c r="B2077" s="23"/>
      <c r="C2077" s="23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6"/>
    </row>
    <row r="2078" spans="1:17" s="35" customFormat="1" ht="30" customHeight="1">
      <c r="A2078" s="23"/>
      <c r="B2078" s="23"/>
      <c r="C2078" s="23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6"/>
    </row>
    <row r="2079" spans="1:17" s="35" customFormat="1" ht="30" customHeight="1">
      <c r="A2079" s="23"/>
      <c r="B2079" s="23"/>
      <c r="C2079" s="23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6"/>
    </row>
    <row r="2080" spans="1:17" s="35" customFormat="1" ht="30" customHeight="1">
      <c r="A2080" s="23"/>
      <c r="B2080" s="23"/>
      <c r="C2080" s="23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6"/>
    </row>
    <row r="2081" spans="1:17" s="35" customFormat="1" ht="30" customHeight="1">
      <c r="A2081" s="23"/>
      <c r="B2081" s="23"/>
      <c r="C2081" s="23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6"/>
    </row>
    <row r="2082" spans="1:17" s="35" customFormat="1" ht="30" customHeight="1">
      <c r="A2082" s="23"/>
      <c r="B2082" s="23"/>
      <c r="C2082" s="23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6"/>
    </row>
    <row r="2083" spans="1:17" s="35" customFormat="1" ht="30" customHeight="1">
      <c r="A2083" s="23"/>
      <c r="B2083" s="23"/>
      <c r="C2083" s="23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6"/>
    </row>
    <row r="2084" spans="1:17" s="35" customFormat="1" ht="30" customHeight="1">
      <c r="A2084" s="23"/>
      <c r="B2084" s="23"/>
      <c r="C2084" s="23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6"/>
    </row>
    <row r="2085" spans="1:17" s="35" customFormat="1" ht="30" customHeight="1">
      <c r="A2085" s="23"/>
      <c r="B2085" s="23"/>
      <c r="C2085" s="23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6"/>
    </row>
    <row r="2086" spans="1:17" s="35" customFormat="1" ht="30" customHeight="1">
      <c r="A2086" s="23"/>
      <c r="B2086" s="23"/>
      <c r="C2086" s="23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6"/>
    </row>
    <row r="2087" spans="1:17" s="35" customFormat="1" ht="30" customHeight="1">
      <c r="A2087" s="23"/>
      <c r="B2087" s="23"/>
      <c r="C2087" s="23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6"/>
    </row>
    <row r="2088" spans="1:17" s="35" customFormat="1" ht="30" customHeight="1">
      <c r="A2088" s="23"/>
      <c r="B2088" s="23"/>
      <c r="C2088" s="23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6"/>
    </row>
    <row r="2089" spans="1:17" s="35" customFormat="1" ht="30" customHeight="1">
      <c r="A2089" s="23"/>
      <c r="B2089" s="23"/>
      <c r="C2089" s="23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6"/>
    </row>
    <row r="2090" spans="1:17" s="35" customFormat="1" ht="30" customHeight="1">
      <c r="A2090" s="23"/>
      <c r="B2090" s="23"/>
      <c r="C2090" s="23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6"/>
    </row>
    <row r="2091" spans="1:17" s="35" customFormat="1" ht="30" customHeight="1">
      <c r="A2091" s="23"/>
      <c r="B2091" s="23"/>
      <c r="C2091" s="23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6"/>
    </row>
    <row r="2092" spans="1:17" s="35" customFormat="1" ht="30" customHeight="1">
      <c r="A2092" s="23"/>
      <c r="B2092" s="23"/>
      <c r="C2092" s="23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6"/>
    </row>
    <row r="2093" spans="1:17" s="35" customFormat="1" ht="30" customHeight="1">
      <c r="A2093" s="23"/>
      <c r="B2093" s="23"/>
      <c r="C2093" s="23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6"/>
    </row>
    <row r="2094" spans="1:17" s="35" customFormat="1" ht="30" customHeight="1">
      <c r="A2094" s="23"/>
      <c r="B2094" s="23"/>
      <c r="C2094" s="23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6"/>
    </row>
    <row r="2095" spans="1:17" s="35" customFormat="1" ht="30" customHeight="1">
      <c r="A2095" s="23"/>
      <c r="B2095" s="23"/>
      <c r="C2095" s="23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6"/>
    </row>
    <row r="2096" spans="1:17" s="35" customFormat="1" ht="30" customHeight="1">
      <c r="A2096" s="23"/>
      <c r="B2096" s="23"/>
      <c r="C2096" s="23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6"/>
    </row>
    <row r="2097" spans="1:17" s="35" customFormat="1" ht="30" customHeight="1">
      <c r="A2097" s="23"/>
      <c r="B2097" s="23"/>
      <c r="C2097" s="23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6"/>
    </row>
    <row r="2098" spans="1:17" s="35" customFormat="1" ht="30" customHeight="1">
      <c r="A2098" s="23"/>
      <c r="B2098" s="23"/>
      <c r="C2098" s="23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6"/>
    </row>
    <row r="2099" spans="1:17" s="35" customFormat="1" ht="30" customHeight="1">
      <c r="A2099" s="23"/>
      <c r="B2099" s="23"/>
      <c r="C2099" s="23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6"/>
    </row>
    <row r="2100" spans="1:17" s="35" customFormat="1" ht="30" customHeight="1">
      <c r="A2100" s="23"/>
      <c r="B2100" s="23"/>
      <c r="C2100" s="23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6"/>
    </row>
    <row r="2101" spans="1:17" s="35" customFormat="1" ht="30" customHeight="1">
      <c r="A2101" s="23"/>
      <c r="B2101" s="23"/>
      <c r="C2101" s="23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6"/>
    </row>
    <row r="2102" spans="1:17" s="35" customFormat="1" ht="30" customHeight="1">
      <c r="A2102" s="23"/>
      <c r="B2102" s="23"/>
      <c r="C2102" s="23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6"/>
    </row>
    <row r="2103" spans="1:17" s="35" customFormat="1" ht="30" customHeight="1">
      <c r="A2103" s="23"/>
      <c r="B2103" s="23"/>
      <c r="C2103" s="23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6"/>
    </row>
    <row r="2104" spans="1:17" s="35" customFormat="1" ht="30" customHeight="1">
      <c r="A2104" s="23"/>
      <c r="B2104" s="23"/>
      <c r="C2104" s="23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6"/>
    </row>
    <row r="2105" spans="1:17" s="35" customFormat="1" ht="30" customHeight="1">
      <c r="A2105" s="23"/>
      <c r="B2105" s="23"/>
      <c r="C2105" s="23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6"/>
    </row>
    <row r="2106" spans="1:17" s="35" customFormat="1" ht="30" customHeight="1">
      <c r="A2106" s="23"/>
      <c r="B2106" s="23"/>
      <c r="C2106" s="23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6"/>
    </row>
    <row r="2107" spans="1:17" s="35" customFormat="1" ht="30" customHeight="1">
      <c r="A2107" s="23"/>
      <c r="B2107" s="23"/>
      <c r="C2107" s="23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6"/>
    </row>
    <row r="2108" spans="1:17" s="35" customFormat="1" ht="30" customHeight="1">
      <c r="A2108" s="23"/>
      <c r="B2108" s="23"/>
      <c r="C2108" s="23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6"/>
    </row>
    <row r="2109" spans="1:17" s="35" customFormat="1" ht="30" customHeight="1">
      <c r="A2109" s="23"/>
      <c r="B2109" s="23"/>
      <c r="C2109" s="23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6"/>
    </row>
    <row r="2110" spans="1:17" s="35" customFormat="1" ht="30" customHeight="1">
      <c r="A2110" s="23"/>
      <c r="B2110" s="23"/>
      <c r="C2110" s="23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6"/>
    </row>
    <row r="2111" spans="1:17" s="35" customFormat="1" ht="30" customHeight="1">
      <c r="A2111" s="23"/>
      <c r="B2111" s="23"/>
      <c r="C2111" s="23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6"/>
    </row>
    <row r="2112" spans="1:17" s="35" customFormat="1" ht="30" customHeight="1">
      <c r="A2112" s="23"/>
      <c r="B2112" s="23"/>
      <c r="C2112" s="23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6"/>
    </row>
    <row r="2113" spans="1:17" s="35" customFormat="1" ht="30" customHeight="1">
      <c r="A2113" s="23"/>
      <c r="B2113" s="23"/>
      <c r="C2113" s="23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6"/>
    </row>
    <row r="2114" spans="1:17" s="35" customFormat="1" ht="30" customHeight="1">
      <c r="A2114" s="23"/>
      <c r="B2114" s="23"/>
      <c r="C2114" s="23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6"/>
    </row>
    <row r="2115" spans="1:17" s="35" customFormat="1" ht="30" customHeight="1">
      <c r="A2115" s="23"/>
      <c r="B2115" s="23"/>
      <c r="C2115" s="23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6"/>
    </row>
    <row r="2116" spans="1:17" s="35" customFormat="1" ht="30" customHeight="1">
      <c r="A2116" s="23"/>
      <c r="B2116" s="23"/>
      <c r="C2116" s="23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6"/>
    </row>
    <row r="2117" spans="1:17" s="35" customFormat="1" ht="30" customHeight="1">
      <c r="A2117" s="23"/>
      <c r="B2117" s="23"/>
      <c r="C2117" s="23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6"/>
    </row>
    <row r="2118" spans="1:17" s="35" customFormat="1" ht="30" customHeight="1">
      <c r="A2118" s="23"/>
      <c r="B2118" s="23"/>
      <c r="C2118" s="23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6"/>
    </row>
    <row r="2119" spans="1:17" s="35" customFormat="1" ht="30" customHeight="1">
      <c r="A2119" s="23"/>
      <c r="B2119" s="23"/>
      <c r="C2119" s="23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6"/>
    </row>
    <row r="2120" spans="1:17" s="35" customFormat="1" ht="30" customHeight="1">
      <c r="A2120" s="23"/>
      <c r="B2120" s="23"/>
      <c r="C2120" s="23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6"/>
    </row>
    <row r="2121" spans="1:17" s="35" customFormat="1" ht="30" customHeight="1">
      <c r="A2121" s="23"/>
      <c r="B2121" s="23"/>
      <c r="C2121" s="23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6"/>
    </row>
    <row r="2122" spans="1:17" s="35" customFormat="1" ht="30" customHeight="1">
      <c r="A2122" s="23"/>
      <c r="B2122" s="23"/>
      <c r="C2122" s="23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6"/>
    </row>
    <row r="2123" spans="1:17" s="35" customFormat="1" ht="30" customHeight="1">
      <c r="A2123" s="23"/>
      <c r="B2123" s="23"/>
      <c r="C2123" s="23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6"/>
    </row>
    <row r="2124" spans="1:17" s="35" customFormat="1" ht="30" customHeight="1">
      <c r="A2124" s="23"/>
      <c r="B2124" s="23"/>
      <c r="C2124" s="23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6"/>
    </row>
    <row r="2125" spans="1:17" s="35" customFormat="1" ht="30" customHeight="1">
      <c r="A2125" s="23"/>
      <c r="B2125" s="23"/>
      <c r="C2125" s="23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6"/>
    </row>
    <row r="2126" spans="1:17" s="35" customFormat="1" ht="30" customHeight="1">
      <c r="A2126" s="23"/>
      <c r="B2126" s="23"/>
      <c r="C2126" s="23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6"/>
    </row>
    <row r="2127" spans="1:17" s="35" customFormat="1" ht="30" customHeight="1">
      <c r="A2127" s="23"/>
      <c r="B2127" s="23"/>
      <c r="C2127" s="23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6"/>
    </row>
    <row r="2128" spans="1:17" s="35" customFormat="1" ht="30" customHeight="1">
      <c r="A2128" s="23"/>
      <c r="B2128" s="23"/>
      <c r="C2128" s="23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6"/>
    </row>
    <row r="2129" spans="1:17" s="35" customFormat="1" ht="30" customHeight="1">
      <c r="A2129" s="23"/>
      <c r="B2129" s="23"/>
      <c r="C2129" s="23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6"/>
    </row>
    <row r="2130" spans="1:17" s="35" customFormat="1" ht="30" customHeight="1">
      <c r="A2130" s="23"/>
      <c r="B2130" s="23"/>
      <c r="C2130" s="23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6"/>
    </row>
    <row r="2131" spans="1:17" s="35" customFormat="1" ht="30" customHeight="1">
      <c r="A2131" s="23"/>
      <c r="B2131" s="23"/>
      <c r="C2131" s="23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6"/>
    </row>
    <row r="2132" spans="1:17" s="35" customFormat="1" ht="30" customHeight="1">
      <c r="A2132" s="23"/>
      <c r="B2132" s="23"/>
      <c r="C2132" s="23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6"/>
    </row>
    <row r="2133" spans="1:17" s="35" customFormat="1" ht="30" customHeight="1">
      <c r="A2133" s="23"/>
      <c r="B2133" s="23"/>
      <c r="C2133" s="23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6"/>
    </row>
    <row r="2134" spans="1:17" s="35" customFormat="1" ht="30" customHeight="1">
      <c r="A2134" s="23"/>
      <c r="B2134" s="23"/>
      <c r="C2134" s="23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6"/>
    </row>
    <row r="2135" spans="1:17" s="35" customFormat="1" ht="30" customHeight="1">
      <c r="A2135" s="23"/>
      <c r="B2135" s="23"/>
      <c r="C2135" s="23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6"/>
    </row>
    <row r="2136" spans="1:17" s="35" customFormat="1" ht="30" customHeight="1">
      <c r="A2136" s="23"/>
      <c r="B2136" s="23"/>
      <c r="C2136" s="23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6"/>
    </row>
    <row r="2137" spans="1:17" s="35" customFormat="1" ht="30" customHeight="1">
      <c r="A2137" s="23"/>
      <c r="B2137" s="23"/>
      <c r="C2137" s="23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6"/>
    </row>
    <row r="2138" spans="1:17" s="35" customFormat="1" ht="30" customHeight="1">
      <c r="A2138" s="23"/>
      <c r="B2138" s="23"/>
      <c r="C2138" s="23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6"/>
    </row>
    <row r="2139" spans="1:17" s="35" customFormat="1" ht="30" customHeight="1">
      <c r="A2139" s="23"/>
      <c r="B2139" s="23"/>
      <c r="C2139" s="23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6"/>
    </row>
    <row r="2140" spans="1:17" s="35" customFormat="1" ht="30" customHeight="1">
      <c r="A2140" s="23"/>
      <c r="B2140" s="23"/>
      <c r="C2140" s="23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6"/>
    </row>
    <row r="2141" spans="1:17" s="35" customFormat="1" ht="30" customHeight="1">
      <c r="A2141" s="23"/>
      <c r="B2141" s="23"/>
      <c r="C2141" s="23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6"/>
    </row>
    <row r="2142" spans="1:17" s="35" customFormat="1" ht="30" customHeight="1">
      <c r="A2142" s="23"/>
      <c r="B2142" s="23"/>
      <c r="C2142" s="23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6"/>
    </row>
    <row r="2143" spans="1:17" s="35" customFormat="1" ht="30" customHeight="1">
      <c r="A2143" s="23"/>
      <c r="B2143" s="23"/>
      <c r="C2143" s="23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6"/>
    </row>
    <row r="2144" spans="1:17" s="35" customFormat="1" ht="30" customHeight="1">
      <c r="A2144" s="23"/>
      <c r="B2144" s="23"/>
      <c r="C2144" s="23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6"/>
    </row>
    <row r="2145" spans="1:17" s="35" customFormat="1" ht="30" customHeight="1">
      <c r="A2145" s="23"/>
      <c r="B2145" s="23"/>
      <c r="C2145" s="23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6"/>
    </row>
    <row r="2146" spans="1:17" s="35" customFormat="1" ht="30" customHeight="1">
      <c r="A2146" s="23"/>
      <c r="B2146" s="23"/>
      <c r="C2146" s="23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6"/>
    </row>
    <row r="2147" spans="1:17" s="35" customFormat="1" ht="30" customHeight="1">
      <c r="A2147" s="23"/>
      <c r="B2147" s="23"/>
      <c r="C2147" s="23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6"/>
    </row>
    <row r="2148" spans="1:17" s="35" customFormat="1" ht="30" customHeight="1">
      <c r="A2148" s="23"/>
      <c r="B2148" s="23"/>
      <c r="C2148" s="23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6"/>
    </row>
    <row r="2149" spans="1:17" s="35" customFormat="1" ht="30" customHeight="1">
      <c r="A2149" s="23"/>
      <c r="B2149" s="23"/>
      <c r="C2149" s="23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6"/>
    </row>
    <row r="2150" spans="1:17" s="35" customFormat="1" ht="30" customHeight="1">
      <c r="A2150" s="23"/>
      <c r="B2150" s="23"/>
      <c r="C2150" s="23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6"/>
    </row>
    <row r="2151" spans="1:17" s="35" customFormat="1" ht="30" customHeight="1">
      <c r="A2151" s="23"/>
      <c r="B2151" s="23"/>
      <c r="C2151" s="23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6"/>
    </row>
    <row r="2152" spans="1:17" s="35" customFormat="1" ht="30" customHeight="1">
      <c r="A2152" s="23"/>
      <c r="B2152" s="23"/>
      <c r="C2152" s="23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6"/>
    </row>
    <row r="2153" spans="1:17" s="35" customFormat="1" ht="30" customHeight="1">
      <c r="A2153" s="23"/>
      <c r="B2153" s="23"/>
      <c r="C2153" s="23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6"/>
    </row>
    <row r="2154" spans="1:17" s="35" customFormat="1" ht="30" customHeight="1">
      <c r="A2154" s="23"/>
      <c r="B2154" s="23"/>
      <c r="C2154" s="23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6"/>
    </row>
    <row r="2155" spans="1:17" s="35" customFormat="1" ht="30" customHeight="1">
      <c r="A2155" s="23"/>
      <c r="B2155" s="23"/>
      <c r="C2155" s="23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6"/>
    </row>
    <row r="2156" spans="1:17" s="35" customFormat="1" ht="30" customHeight="1">
      <c r="A2156" s="23"/>
      <c r="B2156" s="23"/>
      <c r="C2156" s="23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6"/>
    </row>
    <row r="2157" spans="1:17" s="35" customFormat="1" ht="30" customHeight="1">
      <c r="A2157" s="23"/>
      <c r="B2157" s="23"/>
      <c r="C2157" s="23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6"/>
    </row>
    <row r="2158" spans="1:17" s="35" customFormat="1" ht="30" customHeight="1">
      <c r="A2158" s="23"/>
      <c r="B2158" s="23"/>
      <c r="C2158" s="23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6"/>
    </row>
    <row r="2159" spans="1:17" s="35" customFormat="1" ht="30" customHeight="1">
      <c r="A2159" s="23"/>
      <c r="B2159" s="23"/>
      <c r="C2159" s="23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6"/>
    </row>
    <row r="2160" spans="1:17" s="35" customFormat="1" ht="30" customHeight="1">
      <c r="A2160" s="23"/>
      <c r="B2160" s="23"/>
      <c r="C2160" s="23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6"/>
    </row>
    <row r="2161" spans="1:17" s="35" customFormat="1" ht="30" customHeight="1">
      <c r="A2161" s="23"/>
      <c r="B2161" s="23"/>
      <c r="C2161" s="23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6"/>
    </row>
    <row r="2162" spans="1:17" s="35" customFormat="1" ht="30" customHeight="1">
      <c r="A2162" s="23"/>
      <c r="B2162" s="23"/>
      <c r="C2162" s="23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6"/>
    </row>
    <row r="2163" spans="1:17" s="35" customFormat="1" ht="30" customHeight="1">
      <c r="A2163" s="23"/>
      <c r="B2163" s="23"/>
      <c r="C2163" s="23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6"/>
    </row>
    <row r="2164" spans="1:17" s="35" customFormat="1" ht="30" customHeight="1">
      <c r="A2164" s="23"/>
      <c r="B2164" s="23"/>
      <c r="C2164" s="23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6"/>
    </row>
    <row r="2165" spans="1:17" s="35" customFormat="1" ht="30" customHeight="1">
      <c r="A2165" s="23"/>
      <c r="B2165" s="23"/>
      <c r="C2165" s="23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6"/>
    </row>
    <row r="2166" spans="1:17" s="35" customFormat="1" ht="30" customHeight="1">
      <c r="A2166" s="23"/>
      <c r="B2166" s="23"/>
      <c r="C2166" s="23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6"/>
    </row>
    <row r="2167" spans="1:17" s="35" customFormat="1" ht="30" customHeight="1">
      <c r="A2167" s="23"/>
      <c r="B2167" s="23"/>
      <c r="C2167" s="23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6"/>
    </row>
    <row r="2168" spans="1:17" s="35" customFormat="1" ht="30" customHeight="1">
      <c r="A2168" s="23"/>
      <c r="B2168" s="23"/>
      <c r="C2168" s="23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6"/>
    </row>
    <row r="2169" spans="1:17" s="35" customFormat="1" ht="30" customHeight="1">
      <c r="A2169" s="23"/>
      <c r="B2169" s="23"/>
      <c r="C2169" s="23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6"/>
    </row>
    <row r="2170" spans="1:17" s="35" customFormat="1" ht="30" customHeight="1">
      <c r="A2170" s="23"/>
      <c r="B2170" s="23"/>
      <c r="C2170" s="23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6"/>
    </row>
    <row r="2171" spans="1:17" s="35" customFormat="1" ht="30" customHeight="1">
      <c r="A2171" s="23"/>
      <c r="B2171" s="23"/>
      <c r="C2171" s="23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6"/>
    </row>
    <row r="2172" spans="1:17" s="35" customFormat="1" ht="30" customHeight="1">
      <c r="A2172" s="23"/>
      <c r="B2172" s="23"/>
      <c r="C2172" s="23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6"/>
    </row>
    <row r="2173" spans="1:17" s="35" customFormat="1" ht="30" customHeight="1">
      <c r="A2173" s="23"/>
      <c r="B2173" s="23"/>
      <c r="C2173" s="23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6"/>
    </row>
    <row r="2174" spans="1:17" s="35" customFormat="1" ht="30" customHeight="1">
      <c r="A2174" s="23"/>
      <c r="B2174" s="23"/>
      <c r="C2174" s="23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6"/>
    </row>
    <row r="2175" spans="1:17" s="35" customFormat="1" ht="30" customHeight="1">
      <c r="A2175" s="23"/>
      <c r="B2175" s="23"/>
      <c r="C2175" s="23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6"/>
    </row>
    <row r="2176" spans="1:17" s="35" customFormat="1" ht="30" customHeight="1">
      <c r="A2176" s="23"/>
      <c r="B2176" s="23"/>
      <c r="C2176" s="23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6"/>
    </row>
    <row r="2177" spans="1:17" s="35" customFormat="1" ht="30" customHeight="1">
      <c r="A2177" s="23"/>
      <c r="B2177" s="23"/>
      <c r="C2177" s="23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6"/>
    </row>
    <row r="2178" spans="1:17" s="35" customFormat="1" ht="30" customHeight="1">
      <c r="A2178" s="23"/>
      <c r="B2178" s="23"/>
      <c r="C2178" s="23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6"/>
    </row>
    <row r="2179" spans="1:17" s="35" customFormat="1" ht="30" customHeight="1">
      <c r="A2179" s="23"/>
      <c r="B2179" s="23"/>
      <c r="C2179" s="23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6"/>
    </row>
    <row r="2180" spans="1:17" s="35" customFormat="1" ht="30" customHeight="1">
      <c r="A2180" s="23"/>
      <c r="B2180" s="23"/>
      <c r="C2180" s="23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6"/>
    </row>
    <row r="2181" spans="1:17" s="35" customFormat="1" ht="30" customHeight="1">
      <c r="A2181" s="23"/>
      <c r="B2181" s="23"/>
      <c r="C2181" s="23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6"/>
    </row>
    <row r="2182" spans="1:17" s="35" customFormat="1" ht="30" customHeight="1">
      <c r="A2182" s="23"/>
      <c r="B2182" s="23"/>
      <c r="C2182" s="23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6"/>
    </row>
    <row r="2183" spans="1:17" s="35" customFormat="1" ht="30" customHeight="1">
      <c r="A2183" s="23"/>
      <c r="B2183" s="23"/>
      <c r="C2183" s="23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6"/>
    </row>
    <row r="2184" spans="1:17" s="35" customFormat="1" ht="30" customHeight="1">
      <c r="A2184" s="23"/>
      <c r="B2184" s="23"/>
      <c r="C2184" s="23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6"/>
    </row>
    <row r="2185" spans="1:17" s="35" customFormat="1" ht="30" customHeight="1">
      <c r="A2185" s="23"/>
      <c r="B2185" s="23"/>
      <c r="C2185" s="23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6"/>
    </row>
    <row r="2186" spans="1:17" s="35" customFormat="1" ht="30" customHeight="1">
      <c r="A2186" s="23"/>
      <c r="B2186" s="23"/>
      <c r="C2186" s="23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6"/>
    </row>
    <row r="2187" spans="1:17" s="35" customFormat="1" ht="30" customHeight="1">
      <c r="A2187" s="23"/>
      <c r="B2187" s="23"/>
      <c r="C2187" s="23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6"/>
    </row>
    <row r="2188" spans="1:17" s="35" customFormat="1" ht="30" customHeight="1">
      <c r="A2188" s="23"/>
      <c r="B2188" s="23"/>
      <c r="C2188" s="23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6"/>
    </row>
    <row r="2189" spans="1:17" s="35" customFormat="1" ht="30" customHeight="1">
      <c r="A2189" s="23"/>
      <c r="B2189" s="23"/>
      <c r="C2189" s="23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6"/>
    </row>
    <row r="2190" spans="1:17" s="35" customFormat="1" ht="30" customHeight="1">
      <c r="A2190" s="23"/>
      <c r="B2190" s="23"/>
      <c r="C2190" s="23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6"/>
    </row>
    <row r="2191" spans="1:17" s="35" customFormat="1" ht="30" customHeight="1">
      <c r="A2191" s="23"/>
      <c r="B2191" s="23"/>
      <c r="C2191" s="23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6"/>
    </row>
    <row r="2192" spans="1:17" s="35" customFormat="1" ht="30" customHeight="1">
      <c r="A2192" s="23"/>
      <c r="B2192" s="23"/>
      <c r="C2192" s="23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6"/>
    </row>
    <row r="2193" spans="1:17" s="35" customFormat="1" ht="30" customHeight="1">
      <c r="A2193" s="23"/>
      <c r="B2193" s="23"/>
      <c r="C2193" s="23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6"/>
    </row>
    <row r="2194" spans="1:17" s="35" customFormat="1" ht="30" customHeight="1">
      <c r="A2194" s="23"/>
      <c r="B2194" s="23"/>
      <c r="C2194" s="23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6"/>
    </row>
    <row r="2195" spans="1:17" s="35" customFormat="1" ht="30" customHeight="1">
      <c r="A2195" s="23"/>
      <c r="B2195" s="23"/>
      <c r="C2195" s="23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6"/>
    </row>
    <row r="2196" spans="1:17" s="35" customFormat="1" ht="30" customHeight="1">
      <c r="A2196" s="23"/>
      <c r="B2196" s="23"/>
      <c r="C2196" s="23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6"/>
    </row>
    <row r="2197" spans="1:17" s="35" customFormat="1" ht="30" customHeight="1">
      <c r="A2197" s="23"/>
      <c r="B2197" s="23"/>
      <c r="C2197" s="23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6"/>
    </row>
    <row r="2198" spans="1:17" s="35" customFormat="1" ht="30" customHeight="1">
      <c r="A2198" s="23"/>
      <c r="B2198" s="23"/>
      <c r="C2198" s="23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6"/>
    </row>
    <row r="2199" spans="1:17" s="35" customFormat="1" ht="30" customHeight="1">
      <c r="A2199" s="23"/>
      <c r="B2199" s="23"/>
      <c r="C2199" s="23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6"/>
    </row>
    <row r="2200" spans="1:17" s="35" customFormat="1" ht="30" customHeight="1">
      <c r="A2200" s="23"/>
      <c r="B2200" s="23"/>
      <c r="C2200" s="23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6"/>
    </row>
    <row r="2201" spans="1:17" s="35" customFormat="1" ht="30" customHeight="1">
      <c r="A2201" s="23"/>
      <c r="B2201" s="23"/>
      <c r="C2201" s="23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6"/>
    </row>
    <row r="2202" spans="1:17" s="35" customFormat="1" ht="30" customHeight="1">
      <c r="A2202" s="23"/>
      <c r="B2202" s="23"/>
      <c r="C2202" s="23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6"/>
    </row>
    <row r="2203" spans="1:17" s="35" customFormat="1" ht="30" customHeight="1">
      <c r="A2203" s="23"/>
      <c r="B2203" s="23"/>
      <c r="C2203" s="23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6"/>
    </row>
    <row r="2204" spans="1:17" s="35" customFormat="1" ht="30" customHeight="1">
      <c r="A2204" s="23"/>
      <c r="B2204" s="23"/>
      <c r="C2204" s="23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6"/>
    </row>
    <row r="2205" spans="1:17" s="35" customFormat="1" ht="30" customHeight="1">
      <c r="A2205" s="23"/>
      <c r="B2205" s="23"/>
      <c r="C2205" s="23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6"/>
    </row>
    <row r="2206" spans="1:17" s="35" customFormat="1" ht="30" customHeight="1">
      <c r="A2206" s="23"/>
      <c r="B2206" s="23"/>
      <c r="C2206" s="23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6"/>
    </row>
    <row r="2207" spans="1:17" s="35" customFormat="1" ht="30" customHeight="1">
      <c r="A2207" s="23"/>
      <c r="B2207" s="23"/>
      <c r="C2207" s="23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6"/>
    </row>
    <row r="2208" spans="1:17" s="35" customFormat="1" ht="30" customHeight="1">
      <c r="A2208" s="23"/>
      <c r="B2208" s="23"/>
      <c r="C2208" s="23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6"/>
    </row>
    <row r="2209" spans="1:17" s="35" customFormat="1" ht="30" customHeight="1">
      <c r="A2209" s="23"/>
      <c r="B2209" s="23"/>
      <c r="C2209" s="23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6"/>
    </row>
    <row r="2210" spans="1:17" s="35" customFormat="1" ht="30" customHeight="1">
      <c r="A2210" s="23"/>
      <c r="B2210" s="23"/>
      <c r="C2210" s="23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6"/>
    </row>
    <row r="2211" spans="1:17" s="35" customFormat="1" ht="30" customHeight="1">
      <c r="A2211" s="23"/>
      <c r="B2211" s="23"/>
      <c r="C2211" s="23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6"/>
    </row>
    <row r="2212" spans="1:17" s="35" customFormat="1" ht="30" customHeight="1">
      <c r="A2212" s="23"/>
      <c r="B2212" s="23"/>
      <c r="C2212" s="23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6"/>
    </row>
    <row r="2213" spans="1:17" s="35" customFormat="1" ht="30" customHeight="1">
      <c r="A2213" s="23"/>
      <c r="B2213" s="23"/>
      <c r="C2213" s="23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6"/>
    </row>
    <row r="2214" spans="1:17" s="35" customFormat="1" ht="30" customHeight="1">
      <c r="A2214" s="23"/>
      <c r="B2214" s="23"/>
      <c r="C2214" s="23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6"/>
    </row>
    <row r="2215" spans="1:17" s="35" customFormat="1" ht="30" customHeight="1">
      <c r="A2215" s="23"/>
      <c r="B2215" s="23"/>
      <c r="C2215" s="23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6"/>
    </row>
    <row r="2216" spans="1:17" s="35" customFormat="1" ht="30" customHeight="1">
      <c r="A2216" s="23"/>
      <c r="B2216" s="23"/>
      <c r="C2216" s="23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6"/>
    </row>
    <row r="2217" spans="1:17" s="35" customFormat="1" ht="30" customHeight="1">
      <c r="A2217" s="23"/>
      <c r="B2217" s="23"/>
      <c r="C2217" s="23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6"/>
    </row>
    <row r="2218" spans="1:17" s="35" customFormat="1" ht="30" customHeight="1">
      <c r="A2218" s="23"/>
      <c r="B2218" s="23"/>
      <c r="C2218" s="23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6"/>
    </row>
    <row r="2219" spans="1:17" s="35" customFormat="1" ht="30" customHeight="1">
      <c r="A2219" s="23"/>
      <c r="B2219" s="23"/>
      <c r="C2219" s="23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6"/>
    </row>
    <row r="2220" spans="1:17" s="35" customFormat="1" ht="30" customHeight="1">
      <c r="A2220" s="23"/>
      <c r="B2220" s="23"/>
      <c r="C2220" s="23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6"/>
    </row>
    <row r="2221" spans="1:17" s="35" customFormat="1" ht="30" customHeight="1">
      <c r="A2221" s="23"/>
      <c r="B2221" s="23"/>
      <c r="C2221" s="23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6"/>
    </row>
    <row r="2222" spans="1:17" s="35" customFormat="1" ht="30" customHeight="1">
      <c r="A2222" s="23"/>
      <c r="B2222" s="23"/>
      <c r="C2222" s="23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6"/>
    </row>
    <row r="2223" spans="1:17" s="35" customFormat="1" ht="30" customHeight="1">
      <c r="A2223" s="23"/>
      <c r="B2223" s="23"/>
      <c r="C2223" s="23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6"/>
    </row>
    <row r="2224" spans="1:17" s="35" customFormat="1" ht="30" customHeight="1">
      <c r="A2224" s="23"/>
      <c r="B2224" s="23"/>
      <c r="C2224" s="23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6"/>
    </row>
    <row r="2225" spans="1:17" s="35" customFormat="1" ht="30" customHeight="1">
      <c r="A2225" s="23"/>
      <c r="B2225" s="23"/>
      <c r="C2225" s="23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6"/>
    </row>
    <row r="2226" spans="1:17" s="35" customFormat="1" ht="30" customHeight="1">
      <c r="A2226" s="23"/>
      <c r="B2226" s="23"/>
      <c r="C2226" s="23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6"/>
    </row>
    <row r="2227" spans="1:17" s="35" customFormat="1" ht="30" customHeight="1">
      <c r="A2227" s="23"/>
      <c r="B2227" s="23"/>
      <c r="C2227" s="23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6"/>
    </row>
    <row r="2228" spans="1:17" s="35" customFormat="1" ht="30" customHeight="1">
      <c r="A2228" s="23"/>
      <c r="B2228" s="23"/>
      <c r="C2228" s="23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6"/>
    </row>
    <row r="2229" spans="1:17" s="35" customFormat="1" ht="30" customHeight="1">
      <c r="A2229" s="23"/>
      <c r="B2229" s="23"/>
      <c r="C2229" s="23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6"/>
    </row>
    <row r="2230" spans="1:17" s="35" customFormat="1" ht="30" customHeight="1">
      <c r="A2230" s="23"/>
      <c r="B2230" s="23"/>
      <c r="C2230" s="23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6"/>
    </row>
    <row r="2231" spans="1:17" s="35" customFormat="1" ht="30" customHeight="1">
      <c r="A2231" s="23"/>
      <c r="B2231" s="23"/>
      <c r="C2231" s="23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6"/>
    </row>
    <row r="2232" spans="1:17" s="35" customFormat="1" ht="30" customHeight="1">
      <c r="A2232" s="23"/>
      <c r="B2232" s="23"/>
      <c r="C2232" s="23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6"/>
    </row>
    <row r="2233" spans="1:17" s="35" customFormat="1" ht="30" customHeight="1">
      <c r="A2233" s="23"/>
      <c r="B2233" s="23"/>
      <c r="C2233" s="23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6"/>
    </row>
    <row r="2234" spans="1:17" s="35" customFormat="1" ht="30" customHeight="1">
      <c r="A2234" s="23"/>
      <c r="B2234" s="23"/>
      <c r="C2234" s="23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6"/>
    </row>
    <row r="2235" spans="1:17" s="35" customFormat="1" ht="30" customHeight="1">
      <c r="A2235" s="23"/>
      <c r="B2235" s="23"/>
      <c r="C2235" s="23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6"/>
    </row>
    <row r="2236" spans="1:17" s="35" customFormat="1" ht="30" customHeight="1">
      <c r="A2236" s="23"/>
      <c r="B2236" s="23"/>
      <c r="C2236" s="23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6"/>
    </row>
    <row r="2237" spans="1:17" s="35" customFormat="1" ht="30" customHeight="1">
      <c r="A2237" s="23"/>
      <c r="B2237" s="23"/>
      <c r="C2237" s="23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6"/>
    </row>
    <row r="2238" spans="1:17" s="35" customFormat="1" ht="30" customHeight="1">
      <c r="A2238" s="23"/>
      <c r="B2238" s="23"/>
      <c r="C2238" s="23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6"/>
    </row>
    <row r="2239" spans="1:17" s="35" customFormat="1" ht="30" customHeight="1">
      <c r="A2239" s="23"/>
      <c r="B2239" s="23"/>
      <c r="C2239" s="23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6"/>
    </row>
    <row r="2240" spans="1:17" s="35" customFormat="1" ht="30" customHeight="1">
      <c r="A2240" s="23"/>
      <c r="B2240" s="23"/>
      <c r="C2240" s="23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6"/>
    </row>
    <row r="2241" spans="1:17" s="35" customFormat="1" ht="30" customHeight="1">
      <c r="A2241" s="23"/>
      <c r="B2241" s="23"/>
      <c r="C2241" s="23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6"/>
    </row>
    <row r="2242" spans="1:17" s="35" customFormat="1" ht="30" customHeight="1">
      <c r="A2242" s="23"/>
      <c r="B2242" s="23"/>
      <c r="C2242" s="23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6"/>
    </row>
    <row r="2243" spans="1:17" s="35" customFormat="1" ht="30" customHeight="1">
      <c r="A2243" s="23"/>
      <c r="B2243" s="23"/>
      <c r="C2243" s="23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6"/>
    </row>
    <row r="2244" spans="1:17" s="35" customFormat="1" ht="30" customHeight="1">
      <c r="A2244" s="23"/>
      <c r="B2244" s="23"/>
      <c r="C2244" s="23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6"/>
    </row>
    <row r="2245" spans="1:17" s="35" customFormat="1" ht="30" customHeight="1">
      <c r="A2245" s="23"/>
      <c r="B2245" s="23"/>
      <c r="C2245" s="23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6"/>
    </row>
    <row r="2246" spans="1:17" s="35" customFormat="1" ht="30" customHeight="1">
      <c r="A2246" s="23"/>
      <c r="B2246" s="23"/>
      <c r="C2246" s="23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6"/>
    </row>
    <row r="2247" spans="1:17" s="35" customFormat="1" ht="30" customHeight="1">
      <c r="A2247" s="23"/>
      <c r="B2247" s="23"/>
      <c r="C2247" s="23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6"/>
    </row>
    <row r="2248" spans="1:17" s="35" customFormat="1" ht="30" customHeight="1">
      <c r="A2248" s="23"/>
      <c r="B2248" s="23"/>
      <c r="C2248" s="23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6"/>
    </row>
    <row r="2249" spans="1:17" s="35" customFormat="1" ht="30" customHeight="1">
      <c r="A2249" s="23"/>
      <c r="B2249" s="23"/>
      <c r="C2249" s="23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6"/>
    </row>
    <row r="2250" spans="1:17" s="35" customFormat="1" ht="30" customHeight="1">
      <c r="A2250" s="23"/>
      <c r="B2250" s="23"/>
      <c r="C2250" s="23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6"/>
    </row>
    <row r="2251" spans="1:17" s="35" customFormat="1" ht="30" customHeight="1">
      <c r="A2251" s="23"/>
      <c r="B2251" s="23"/>
      <c r="C2251" s="23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6"/>
    </row>
    <row r="2252" spans="1:17" s="35" customFormat="1" ht="30" customHeight="1">
      <c r="A2252" s="23"/>
      <c r="B2252" s="23"/>
      <c r="C2252" s="23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6"/>
    </row>
    <row r="2253" spans="1:17" s="35" customFormat="1" ht="30" customHeight="1">
      <c r="A2253" s="23"/>
      <c r="B2253" s="23"/>
      <c r="C2253" s="23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6"/>
    </row>
    <row r="2254" spans="1:17" s="35" customFormat="1" ht="30" customHeight="1">
      <c r="A2254" s="23"/>
      <c r="B2254" s="23"/>
      <c r="C2254" s="23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6"/>
    </row>
    <row r="2255" spans="1:17" s="35" customFormat="1" ht="30" customHeight="1">
      <c r="A2255" s="23"/>
      <c r="B2255" s="23"/>
      <c r="C2255" s="23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6"/>
    </row>
    <row r="2256" spans="1:17" s="35" customFormat="1" ht="30" customHeight="1">
      <c r="A2256" s="23"/>
      <c r="B2256" s="23"/>
      <c r="C2256" s="23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6"/>
    </row>
    <row r="2257" spans="1:17" s="35" customFormat="1" ht="30" customHeight="1">
      <c r="A2257" s="23"/>
      <c r="B2257" s="23"/>
      <c r="C2257" s="23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6"/>
    </row>
    <row r="2258" spans="1:17" s="35" customFormat="1" ht="30" customHeight="1">
      <c r="A2258" s="23"/>
      <c r="B2258" s="23"/>
      <c r="C2258" s="23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6"/>
    </row>
    <row r="2259" spans="1:17" s="35" customFormat="1" ht="30" customHeight="1">
      <c r="A2259" s="23"/>
      <c r="B2259" s="23"/>
      <c r="C2259" s="23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6"/>
    </row>
    <row r="2260" spans="1:17" s="35" customFormat="1" ht="30" customHeight="1">
      <c r="A2260" s="23"/>
      <c r="B2260" s="23"/>
      <c r="C2260" s="23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6"/>
    </row>
    <row r="2261" spans="1:17" s="35" customFormat="1" ht="30" customHeight="1">
      <c r="A2261" s="23"/>
      <c r="B2261" s="23"/>
      <c r="C2261" s="23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6"/>
    </row>
    <row r="2262" spans="1:17" s="35" customFormat="1" ht="30" customHeight="1">
      <c r="A2262" s="23"/>
      <c r="B2262" s="23"/>
      <c r="C2262" s="23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6"/>
    </row>
    <row r="2263" spans="1:17" s="35" customFormat="1" ht="30" customHeight="1">
      <c r="A2263" s="23"/>
      <c r="B2263" s="23"/>
      <c r="C2263" s="23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6"/>
    </row>
    <row r="2264" spans="1:17" s="35" customFormat="1" ht="30" customHeight="1">
      <c r="A2264" s="23"/>
      <c r="B2264" s="23"/>
      <c r="C2264" s="23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6"/>
    </row>
    <row r="2265" spans="1:17" s="35" customFormat="1" ht="30" customHeight="1">
      <c r="A2265" s="23"/>
      <c r="B2265" s="23"/>
      <c r="C2265" s="23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6"/>
    </row>
    <row r="2266" spans="1:17" s="35" customFormat="1" ht="30" customHeight="1">
      <c r="A2266" s="23"/>
      <c r="B2266" s="23"/>
      <c r="C2266" s="23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6"/>
    </row>
    <row r="2267" spans="1:17" s="35" customFormat="1" ht="30" customHeight="1">
      <c r="A2267" s="23"/>
      <c r="B2267" s="23"/>
      <c r="C2267" s="23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6"/>
    </row>
    <row r="2268" spans="1:17" s="35" customFormat="1" ht="30" customHeight="1">
      <c r="A2268" s="23"/>
      <c r="B2268" s="23"/>
      <c r="C2268" s="23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6"/>
    </row>
    <row r="2269" spans="1:17" s="35" customFormat="1" ht="30" customHeight="1">
      <c r="A2269" s="23"/>
      <c r="B2269" s="23"/>
      <c r="C2269" s="23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6"/>
    </row>
    <row r="2270" spans="1:17" s="35" customFormat="1" ht="30" customHeight="1">
      <c r="A2270" s="23"/>
      <c r="B2270" s="23"/>
      <c r="C2270" s="23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6"/>
    </row>
    <row r="2271" spans="1:17" s="35" customFormat="1" ht="30" customHeight="1">
      <c r="A2271" s="23"/>
      <c r="B2271" s="23"/>
      <c r="C2271" s="23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6"/>
    </row>
    <row r="2272" spans="1:17" s="35" customFormat="1" ht="30" customHeight="1">
      <c r="A2272" s="23"/>
      <c r="B2272" s="23"/>
      <c r="C2272" s="23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6"/>
    </row>
    <row r="2273" spans="1:17" s="35" customFormat="1" ht="30" customHeight="1">
      <c r="A2273" s="23"/>
      <c r="B2273" s="23"/>
      <c r="C2273" s="23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6"/>
    </row>
    <row r="2274" spans="1:17" s="35" customFormat="1" ht="30" customHeight="1">
      <c r="A2274" s="23"/>
      <c r="B2274" s="23"/>
      <c r="C2274" s="23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6"/>
    </row>
    <row r="2275" spans="1:17" s="35" customFormat="1" ht="30" customHeight="1">
      <c r="A2275" s="23"/>
      <c r="B2275" s="23"/>
      <c r="C2275" s="23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6"/>
    </row>
    <row r="2276" spans="1:17" s="35" customFormat="1" ht="30" customHeight="1">
      <c r="A2276" s="23"/>
      <c r="B2276" s="23"/>
      <c r="C2276" s="23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6"/>
    </row>
    <row r="2277" spans="1:17" s="35" customFormat="1" ht="30" customHeight="1">
      <c r="A2277" s="23"/>
      <c r="B2277" s="23"/>
      <c r="C2277" s="23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6"/>
    </row>
    <row r="2278" spans="1:17" s="35" customFormat="1" ht="30" customHeight="1">
      <c r="A2278" s="23"/>
      <c r="B2278" s="23"/>
      <c r="C2278" s="23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6"/>
    </row>
    <row r="2279" spans="1:17" s="35" customFormat="1" ht="30" customHeight="1">
      <c r="A2279" s="23"/>
      <c r="B2279" s="23"/>
      <c r="C2279" s="23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6"/>
    </row>
    <row r="2280" spans="1:17" s="35" customFormat="1" ht="30" customHeight="1">
      <c r="A2280" s="23"/>
      <c r="B2280" s="23"/>
      <c r="C2280" s="23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6"/>
    </row>
    <row r="2281" spans="1:17" s="35" customFormat="1" ht="30" customHeight="1">
      <c r="A2281" s="23"/>
      <c r="B2281" s="23"/>
      <c r="C2281" s="23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6"/>
    </row>
    <row r="2282" spans="1:17" s="35" customFormat="1" ht="30" customHeight="1">
      <c r="A2282" s="23"/>
      <c r="B2282" s="23"/>
      <c r="C2282" s="23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6"/>
    </row>
    <row r="2283" spans="1:17" s="35" customFormat="1" ht="30" customHeight="1">
      <c r="A2283" s="23"/>
      <c r="B2283" s="23"/>
      <c r="C2283" s="23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6"/>
    </row>
    <row r="2284" spans="1:17" s="35" customFormat="1" ht="30" customHeight="1">
      <c r="A2284" s="23"/>
      <c r="B2284" s="23"/>
      <c r="C2284" s="23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6"/>
    </row>
    <row r="2285" spans="1:17" s="35" customFormat="1" ht="30" customHeight="1">
      <c r="A2285" s="23"/>
      <c r="B2285" s="23"/>
      <c r="C2285" s="23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6"/>
    </row>
    <row r="2286" spans="1:17" s="35" customFormat="1" ht="30" customHeight="1">
      <c r="A2286" s="23"/>
      <c r="B2286" s="23"/>
      <c r="C2286" s="23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6"/>
    </row>
    <row r="2287" spans="1:17" s="35" customFormat="1" ht="30" customHeight="1">
      <c r="A2287" s="23"/>
      <c r="B2287" s="23"/>
      <c r="C2287" s="23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6"/>
    </row>
    <row r="2288" spans="1:17" s="35" customFormat="1" ht="30" customHeight="1">
      <c r="A2288" s="23"/>
      <c r="B2288" s="23"/>
      <c r="C2288" s="23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6"/>
    </row>
    <row r="2289" spans="1:17" s="35" customFormat="1" ht="30" customHeight="1">
      <c r="A2289" s="23"/>
      <c r="B2289" s="23"/>
      <c r="C2289" s="23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6"/>
    </row>
    <row r="2290" spans="1:17" s="35" customFormat="1" ht="30" customHeight="1">
      <c r="A2290" s="23"/>
      <c r="B2290" s="23"/>
      <c r="C2290" s="23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6"/>
    </row>
    <row r="2291" spans="1:17" s="35" customFormat="1" ht="30" customHeight="1">
      <c r="A2291" s="23"/>
      <c r="B2291" s="23"/>
      <c r="C2291" s="23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6"/>
    </row>
    <row r="2292" spans="1:17" s="35" customFormat="1" ht="30" customHeight="1">
      <c r="A2292" s="23"/>
      <c r="B2292" s="23"/>
      <c r="C2292" s="23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6"/>
    </row>
    <row r="2293" spans="1:17" s="35" customFormat="1" ht="30" customHeight="1">
      <c r="A2293" s="23"/>
      <c r="B2293" s="23"/>
      <c r="C2293" s="23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6"/>
    </row>
    <row r="2294" spans="1:17" s="35" customFormat="1" ht="30" customHeight="1">
      <c r="A2294" s="23"/>
      <c r="B2294" s="23"/>
      <c r="C2294" s="23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6"/>
    </row>
    <row r="2295" spans="1:17" s="35" customFormat="1" ht="30" customHeight="1">
      <c r="A2295" s="23"/>
      <c r="B2295" s="23"/>
      <c r="C2295" s="23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6"/>
    </row>
    <row r="2296" spans="1:17" s="35" customFormat="1" ht="30" customHeight="1">
      <c r="A2296" s="23"/>
      <c r="B2296" s="23"/>
      <c r="C2296" s="23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6"/>
    </row>
    <row r="2297" spans="1:17" s="35" customFormat="1" ht="30" customHeight="1">
      <c r="A2297" s="23"/>
      <c r="B2297" s="23"/>
      <c r="C2297" s="23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6"/>
    </row>
    <row r="2298" spans="1:17" s="35" customFormat="1" ht="30" customHeight="1">
      <c r="A2298" s="23"/>
      <c r="B2298" s="23"/>
      <c r="C2298" s="23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6"/>
    </row>
    <row r="2299" spans="1:17" s="35" customFormat="1" ht="30" customHeight="1">
      <c r="A2299" s="23"/>
      <c r="B2299" s="23"/>
      <c r="C2299" s="23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6"/>
    </row>
    <row r="2300" spans="1:17" s="35" customFormat="1" ht="30" customHeight="1">
      <c r="A2300" s="23"/>
      <c r="B2300" s="23"/>
      <c r="C2300" s="23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6"/>
    </row>
    <row r="2301" spans="1:17" s="35" customFormat="1" ht="30" customHeight="1">
      <c r="A2301" s="23"/>
      <c r="B2301" s="23"/>
      <c r="C2301" s="23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6"/>
    </row>
    <row r="2302" spans="1:17" s="35" customFormat="1" ht="30" customHeight="1">
      <c r="A2302" s="23"/>
      <c r="B2302" s="23"/>
      <c r="C2302" s="23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6"/>
    </row>
    <row r="2303" spans="1:17" s="35" customFormat="1" ht="30" customHeight="1">
      <c r="A2303" s="23"/>
      <c r="B2303" s="23"/>
      <c r="C2303" s="23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6"/>
    </row>
    <row r="2304" spans="1:17" s="35" customFormat="1" ht="30" customHeight="1">
      <c r="A2304" s="23"/>
      <c r="B2304" s="23"/>
      <c r="C2304" s="23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6"/>
    </row>
    <row r="2305" spans="1:17" s="35" customFormat="1" ht="30" customHeight="1">
      <c r="A2305" s="23"/>
      <c r="B2305" s="23"/>
      <c r="C2305" s="23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6"/>
    </row>
    <row r="2306" spans="1:17" s="35" customFormat="1" ht="30" customHeight="1">
      <c r="A2306" s="23"/>
      <c r="B2306" s="23"/>
      <c r="C2306" s="23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6"/>
    </row>
    <row r="2307" spans="1:17" s="35" customFormat="1" ht="30" customHeight="1">
      <c r="A2307" s="23"/>
      <c r="B2307" s="23"/>
      <c r="C2307" s="23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6"/>
    </row>
    <row r="2308" spans="1:17" s="35" customFormat="1" ht="30" customHeight="1">
      <c r="A2308" s="23"/>
      <c r="B2308" s="23"/>
      <c r="C2308" s="23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6"/>
    </row>
    <row r="2309" spans="1:17" s="35" customFormat="1" ht="30" customHeight="1">
      <c r="A2309" s="23"/>
      <c r="B2309" s="23"/>
      <c r="C2309" s="23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6"/>
    </row>
    <row r="2310" spans="1:17" s="35" customFormat="1" ht="30" customHeight="1">
      <c r="A2310" s="23"/>
      <c r="B2310" s="23"/>
      <c r="C2310" s="23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6"/>
    </row>
    <row r="2311" spans="1:17" s="35" customFormat="1" ht="30" customHeight="1">
      <c r="A2311" s="23"/>
      <c r="B2311" s="23"/>
      <c r="C2311" s="23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6"/>
    </row>
    <row r="2312" spans="1:17" s="35" customFormat="1" ht="30" customHeight="1">
      <c r="A2312" s="23"/>
      <c r="B2312" s="23"/>
      <c r="C2312" s="23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6"/>
    </row>
    <row r="2313" spans="1:17" s="35" customFormat="1" ht="30" customHeight="1">
      <c r="A2313" s="23"/>
      <c r="B2313" s="23"/>
      <c r="C2313" s="23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6"/>
    </row>
    <row r="2314" spans="1:17" s="35" customFormat="1" ht="30" customHeight="1">
      <c r="A2314" s="23"/>
      <c r="B2314" s="23"/>
      <c r="C2314" s="23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6"/>
    </row>
    <row r="2315" spans="1:17" s="35" customFormat="1" ht="30" customHeight="1">
      <c r="A2315" s="23"/>
      <c r="B2315" s="23"/>
      <c r="C2315" s="23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6"/>
    </row>
    <row r="2316" spans="1:17" s="35" customFormat="1" ht="30" customHeight="1">
      <c r="A2316" s="23"/>
      <c r="B2316" s="23"/>
      <c r="C2316" s="23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6"/>
    </row>
    <row r="2317" spans="1:17" s="35" customFormat="1" ht="30" customHeight="1">
      <c r="A2317" s="23"/>
      <c r="B2317" s="23"/>
      <c r="C2317" s="23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6"/>
    </row>
    <row r="2318" spans="1:17" s="35" customFormat="1" ht="30" customHeight="1">
      <c r="A2318" s="23"/>
      <c r="B2318" s="23"/>
      <c r="C2318" s="23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6"/>
    </row>
    <row r="2319" spans="1:17" s="35" customFormat="1" ht="30" customHeight="1">
      <c r="A2319" s="23"/>
      <c r="B2319" s="23"/>
      <c r="C2319" s="23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6"/>
    </row>
    <row r="2320" spans="1:17" s="35" customFormat="1" ht="30" customHeight="1">
      <c r="A2320" s="23"/>
      <c r="B2320" s="23"/>
      <c r="C2320" s="23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6"/>
    </row>
    <row r="2321" spans="1:17" s="35" customFormat="1" ht="30" customHeight="1">
      <c r="A2321" s="23"/>
      <c r="B2321" s="23"/>
      <c r="C2321" s="23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6"/>
    </row>
    <row r="2322" spans="1:17" s="35" customFormat="1" ht="30" customHeight="1">
      <c r="A2322" s="23"/>
      <c r="B2322" s="23"/>
      <c r="C2322" s="23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6"/>
    </row>
    <row r="2323" spans="1:17" s="35" customFormat="1" ht="30" customHeight="1">
      <c r="A2323" s="23"/>
      <c r="B2323" s="23"/>
      <c r="C2323" s="23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6"/>
    </row>
    <row r="2324" spans="1:17" s="35" customFormat="1" ht="30" customHeight="1">
      <c r="A2324" s="23"/>
      <c r="B2324" s="23"/>
      <c r="C2324" s="23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6"/>
    </row>
    <row r="2325" spans="1:17" s="35" customFormat="1" ht="30" customHeight="1">
      <c r="A2325" s="23"/>
      <c r="B2325" s="23"/>
      <c r="C2325" s="23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6"/>
    </row>
    <row r="2326" spans="1:17" s="35" customFormat="1" ht="30" customHeight="1">
      <c r="A2326" s="23"/>
      <c r="B2326" s="23"/>
      <c r="C2326" s="23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6"/>
    </row>
    <row r="2327" spans="1:17" s="35" customFormat="1" ht="30" customHeight="1">
      <c r="A2327" s="23"/>
      <c r="B2327" s="23"/>
      <c r="C2327" s="23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6"/>
    </row>
    <row r="2328" spans="1:17" s="35" customFormat="1" ht="30" customHeight="1">
      <c r="A2328" s="23"/>
      <c r="B2328" s="23"/>
      <c r="C2328" s="23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6"/>
    </row>
    <row r="2329" spans="1:17" s="35" customFormat="1" ht="30" customHeight="1">
      <c r="A2329" s="23"/>
      <c r="B2329" s="23"/>
      <c r="C2329" s="23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6"/>
    </row>
    <row r="2330" spans="1:17" s="35" customFormat="1" ht="30" customHeight="1">
      <c r="A2330" s="23"/>
      <c r="B2330" s="23"/>
      <c r="C2330" s="23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6"/>
    </row>
    <row r="2331" spans="1:17" s="35" customFormat="1" ht="30" customHeight="1">
      <c r="A2331" s="23"/>
      <c r="B2331" s="23"/>
      <c r="C2331" s="23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6"/>
    </row>
    <row r="2332" spans="1:17" s="35" customFormat="1" ht="30" customHeight="1">
      <c r="A2332" s="23"/>
      <c r="B2332" s="23"/>
      <c r="C2332" s="23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6"/>
    </row>
    <row r="2333" spans="1:17" s="35" customFormat="1" ht="30" customHeight="1">
      <c r="A2333" s="23"/>
      <c r="B2333" s="23"/>
      <c r="C2333" s="23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6"/>
    </row>
    <row r="2334" spans="1:17" s="35" customFormat="1" ht="30" customHeight="1">
      <c r="A2334" s="23"/>
      <c r="B2334" s="23"/>
      <c r="C2334" s="23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6"/>
    </row>
    <row r="2335" spans="1:17" s="35" customFormat="1" ht="30" customHeight="1">
      <c r="A2335" s="23"/>
      <c r="B2335" s="23"/>
      <c r="C2335" s="23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6"/>
    </row>
    <row r="2336" spans="1:17" s="35" customFormat="1" ht="30" customHeight="1">
      <c r="A2336" s="23"/>
      <c r="B2336" s="23"/>
      <c r="C2336" s="23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6"/>
    </row>
    <row r="2337" spans="1:17" s="35" customFormat="1" ht="30" customHeight="1">
      <c r="A2337" s="23"/>
      <c r="B2337" s="23"/>
      <c r="C2337" s="23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6"/>
    </row>
    <row r="2338" spans="1:17" s="35" customFormat="1" ht="30" customHeight="1">
      <c r="A2338" s="23"/>
      <c r="B2338" s="23"/>
      <c r="C2338" s="23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6"/>
    </row>
    <row r="2339" spans="1:17" s="35" customFormat="1" ht="30" customHeight="1">
      <c r="A2339" s="23"/>
      <c r="B2339" s="23"/>
      <c r="C2339" s="23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6"/>
    </row>
    <row r="2340" spans="1:17" s="35" customFormat="1" ht="30" customHeight="1">
      <c r="A2340" s="23"/>
      <c r="B2340" s="23"/>
      <c r="C2340" s="23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6"/>
    </row>
    <row r="2341" spans="1:17" s="35" customFormat="1" ht="30" customHeight="1">
      <c r="A2341" s="23"/>
      <c r="B2341" s="23"/>
      <c r="C2341" s="23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6"/>
    </row>
    <row r="2342" spans="1:17" s="35" customFormat="1" ht="30" customHeight="1">
      <c r="A2342" s="23"/>
      <c r="B2342" s="23"/>
      <c r="C2342" s="23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6"/>
    </row>
    <row r="2343" spans="1:17" s="35" customFormat="1" ht="30" customHeight="1">
      <c r="A2343" s="23"/>
      <c r="B2343" s="23"/>
      <c r="C2343" s="23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6"/>
    </row>
    <row r="2344" spans="1:17" s="35" customFormat="1" ht="30" customHeight="1">
      <c r="A2344" s="23"/>
      <c r="B2344" s="23"/>
      <c r="C2344" s="23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6"/>
    </row>
    <row r="2345" spans="1:17" s="35" customFormat="1" ht="30" customHeight="1">
      <c r="A2345" s="23"/>
      <c r="B2345" s="23"/>
      <c r="C2345" s="23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6"/>
    </row>
    <row r="2346" spans="1:17" s="35" customFormat="1" ht="30" customHeight="1">
      <c r="A2346" s="23"/>
      <c r="B2346" s="23"/>
      <c r="C2346" s="23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6"/>
    </row>
    <row r="2347" spans="1:17" s="35" customFormat="1" ht="30" customHeight="1">
      <c r="A2347" s="23"/>
      <c r="B2347" s="23"/>
      <c r="C2347" s="23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6"/>
    </row>
    <row r="2348" spans="1:17" s="35" customFormat="1" ht="30" customHeight="1">
      <c r="A2348" s="23"/>
      <c r="B2348" s="23"/>
      <c r="C2348" s="23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6"/>
    </row>
    <row r="2349" spans="1:17" s="35" customFormat="1" ht="30" customHeight="1">
      <c r="A2349" s="23"/>
      <c r="B2349" s="23"/>
      <c r="C2349" s="23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6"/>
    </row>
    <row r="2350" spans="1:17" s="35" customFormat="1" ht="30" customHeight="1">
      <c r="A2350" s="23"/>
      <c r="B2350" s="23"/>
      <c r="C2350" s="23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6"/>
    </row>
    <row r="2351" spans="1:17" s="35" customFormat="1" ht="30" customHeight="1">
      <c r="A2351" s="23"/>
      <c r="B2351" s="23"/>
      <c r="C2351" s="23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6"/>
    </row>
    <row r="2352" spans="1:17" s="35" customFormat="1" ht="30" customHeight="1">
      <c r="A2352" s="23"/>
      <c r="B2352" s="23"/>
      <c r="C2352" s="23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6"/>
    </row>
    <row r="2353" spans="1:17" s="35" customFormat="1" ht="30" customHeight="1">
      <c r="A2353" s="23"/>
      <c r="B2353" s="23"/>
      <c r="C2353" s="23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6"/>
    </row>
    <row r="2354" spans="1:17" s="35" customFormat="1" ht="30" customHeight="1">
      <c r="A2354" s="23"/>
      <c r="B2354" s="23"/>
      <c r="C2354" s="23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6"/>
    </row>
    <row r="2355" spans="1:17" s="35" customFormat="1" ht="30" customHeight="1">
      <c r="A2355" s="23"/>
      <c r="B2355" s="23"/>
      <c r="C2355" s="23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6"/>
    </row>
    <row r="2356" spans="1:17" s="35" customFormat="1" ht="30" customHeight="1">
      <c r="A2356" s="23"/>
      <c r="B2356" s="23"/>
      <c r="C2356" s="23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6"/>
    </row>
    <row r="2357" spans="1:17" s="35" customFormat="1" ht="30" customHeight="1">
      <c r="A2357" s="23"/>
      <c r="B2357" s="23"/>
      <c r="C2357" s="23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6"/>
    </row>
    <row r="2358" spans="1:17" s="35" customFormat="1" ht="30" customHeight="1">
      <c r="A2358" s="23"/>
      <c r="B2358" s="23"/>
      <c r="C2358" s="23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6"/>
    </row>
    <row r="2359" spans="1:17" s="35" customFormat="1" ht="30" customHeight="1">
      <c r="A2359" s="23"/>
      <c r="B2359" s="23"/>
      <c r="C2359" s="23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6"/>
    </row>
    <row r="2360" spans="1:17" s="35" customFormat="1" ht="30" customHeight="1">
      <c r="A2360" s="23"/>
      <c r="B2360" s="23"/>
      <c r="C2360" s="23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6"/>
    </row>
    <row r="2361" spans="1:17" s="35" customFormat="1" ht="30" customHeight="1">
      <c r="A2361" s="23"/>
      <c r="B2361" s="23"/>
      <c r="C2361" s="23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6"/>
    </row>
    <row r="2362" spans="1:17" s="35" customFormat="1" ht="30" customHeight="1">
      <c r="A2362" s="23"/>
      <c r="B2362" s="23"/>
      <c r="C2362" s="23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6"/>
    </row>
    <row r="2363" spans="1:17" s="35" customFormat="1" ht="30" customHeight="1">
      <c r="A2363" s="23"/>
      <c r="B2363" s="23"/>
      <c r="C2363" s="23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6"/>
    </row>
    <row r="2364" spans="1:17" s="35" customFormat="1" ht="30" customHeight="1">
      <c r="A2364" s="23"/>
      <c r="B2364" s="23"/>
      <c r="C2364" s="23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6"/>
    </row>
    <row r="2365" spans="1:17" s="35" customFormat="1" ht="30" customHeight="1">
      <c r="A2365" s="23"/>
      <c r="B2365" s="23"/>
      <c r="C2365" s="23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6"/>
    </row>
    <row r="2366" spans="1:17" s="35" customFormat="1" ht="30" customHeight="1">
      <c r="A2366" s="23"/>
      <c r="B2366" s="23"/>
      <c r="C2366" s="23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6"/>
    </row>
    <row r="2367" spans="1:17" s="35" customFormat="1" ht="30" customHeight="1">
      <c r="A2367" s="23"/>
      <c r="B2367" s="23"/>
      <c r="C2367" s="23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6"/>
    </row>
    <row r="2368" spans="1:17" s="35" customFormat="1" ht="30" customHeight="1">
      <c r="A2368" s="23"/>
      <c r="B2368" s="23"/>
      <c r="C2368" s="23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6"/>
    </row>
    <row r="2369" spans="1:17" s="35" customFormat="1" ht="30" customHeight="1">
      <c r="A2369" s="23"/>
      <c r="B2369" s="23"/>
      <c r="C2369" s="23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6"/>
    </row>
    <row r="2370" spans="1:17" s="35" customFormat="1" ht="30" customHeight="1">
      <c r="A2370" s="23"/>
      <c r="B2370" s="23"/>
      <c r="C2370" s="23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6"/>
    </row>
    <row r="2371" spans="1:17" s="35" customFormat="1" ht="30" customHeight="1">
      <c r="A2371" s="23"/>
      <c r="B2371" s="23"/>
      <c r="C2371" s="23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6"/>
    </row>
    <row r="2372" spans="1:17" s="35" customFormat="1" ht="30" customHeight="1">
      <c r="A2372" s="23"/>
      <c r="B2372" s="23"/>
      <c r="C2372" s="23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6"/>
    </row>
    <row r="2373" spans="1:17" s="35" customFormat="1" ht="30" customHeight="1">
      <c r="A2373" s="23"/>
      <c r="B2373" s="23"/>
      <c r="C2373" s="23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6"/>
    </row>
    <row r="2374" spans="1:17" s="35" customFormat="1" ht="30" customHeight="1">
      <c r="A2374" s="23"/>
      <c r="B2374" s="23"/>
      <c r="C2374" s="23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6"/>
    </row>
    <row r="2375" spans="1:17" s="35" customFormat="1" ht="30" customHeight="1">
      <c r="A2375" s="23"/>
      <c r="B2375" s="23"/>
      <c r="C2375" s="23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6"/>
    </row>
    <row r="2376" spans="1:17" s="35" customFormat="1" ht="30" customHeight="1">
      <c r="A2376" s="23"/>
      <c r="B2376" s="23"/>
      <c r="C2376" s="23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6"/>
    </row>
    <row r="2377" spans="1:17" s="35" customFormat="1" ht="30" customHeight="1">
      <c r="A2377" s="23"/>
      <c r="B2377" s="23"/>
      <c r="C2377" s="23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6"/>
    </row>
    <row r="2378" spans="1:17" s="35" customFormat="1" ht="30" customHeight="1">
      <c r="A2378" s="23"/>
      <c r="B2378" s="23"/>
      <c r="C2378" s="23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6"/>
    </row>
    <row r="2379" spans="1:17" s="35" customFormat="1" ht="30" customHeight="1">
      <c r="A2379" s="23"/>
      <c r="B2379" s="23"/>
      <c r="C2379" s="23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6"/>
    </row>
    <row r="2380" spans="1:17" s="35" customFormat="1" ht="30" customHeight="1">
      <c r="A2380" s="23"/>
      <c r="B2380" s="23"/>
      <c r="C2380" s="23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6"/>
    </row>
    <row r="2381" spans="1:17" s="35" customFormat="1" ht="30" customHeight="1">
      <c r="A2381" s="23"/>
      <c r="B2381" s="23"/>
      <c r="C2381" s="23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6"/>
    </row>
    <row r="2382" spans="1:17" s="35" customFormat="1" ht="30" customHeight="1">
      <c r="A2382" s="23"/>
      <c r="B2382" s="23"/>
      <c r="C2382" s="23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6"/>
    </row>
    <row r="2383" spans="1:17" s="35" customFormat="1" ht="30" customHeight="1">
      <c r="A2383" s="23"/>
      <c r="B2383" s="23"/>
      <c r="C2383" s="23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6"/>
    </row>
    <row r="2384" spans="1:17" s="35" customFormat="1" ht="30" customHeight="1">
      <c r="A2384" s="23"/>
      <c r="B2384" s="23"/>
      <c r="C2384" s="23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6"/>
    </row>
    <row r="2385" spans="1:17" s="35" customFormat="1" ht="30" customHeight="1">
      <c r="A2385" s="23"/>
      <c r="B2385" s="23"/>
      <c r="C2385" s="23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6"/>
    </row>
    <row r="2386" spans="1:17" s="35" customFormat="1" ht="30" customHeight="1">
      <c r="A2386" s="23"/>
      <c r="B2386" s="23"/>
      <c r="C2386" s="23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6"/>
    </row>
    <row r="2387" spans="1:17" s="35" customFormat="1" ht="30" customHeight="1">
      <c r="A2387" s="23"/>
      <c r="B2387" s="23"/>
      <c r="C2387" s="23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6"/>
    </row>
    <row r="2388" spans="1:17" s="35" customFormat="1" ht="30" customHeight="1">
      <c r="A2388" s="23"/>
      <c r="B2388" s="23"/>
      <c r="C2388" s="23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6"/>
    </row>
    <row r="2389" spans="1:17" s="35" customFormat="1" ht="30" customHeight="1">
      <c r="A2389" s="23"/>
      <c r="B2389" s="23"/>
      <c r="C2389" s="23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6"/>
    </row>
    <row r="2390" spans="1:17" s="35" customFormat="1" ht="30" customHeight="1">
      <c r="A2390" s="23"/>
      <c r="B2390" s="23"/>
      <c r="C2390" s="23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6"/>
    </row>
    <row r="2391" spans="1:17" s="35" customFormat="1" ht="30" customHeight="1">
      <c r="A2391" s="23"/>
      <c r="B2391" s="23"/>
      <c r="C2391" s="23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6"/>
    </row>
    <row r="2392" spans="1:17" s="35" customFormat="1" ht="30" customHeight="1">
      <c r="A2392" s="23"/>
      <c r="B2392" s="23"/>
      <c r="C2392" s="23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6"/>
    </row>
    <row r="2393" spans="1:17" s="35" customFormat="1" ht="30" customHeight="1">
      <c r="A2393" s="23"/>
      <c r="B2393" s="23"/>
      <c r="C2393" s="23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6"/>
    </row>
    <row r="2394" spans="1:17" s="35" customFormat="1" ht="30" customHeight="1">
      <c r="A2394" s="23"/>
      <c r="B2394" s="23"/>
      <c r="C2394" s="23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6"/>
    </row>
    <row r="2395" spans="1:17" s="35" customFormat="1" ht="30" customHeight="1">
      <c r="A2395" s="23"/>
      <c r="B2395" s="23"/>
      <c r="C2395" s="23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6"/>
    </row>
    <row r="2396" spans="1:17" s="35" customFormat="1" ht="30" customHeight="1">
      <c r="A2396" s="23"/>
      <c r="B2396" s="23"/>
      <c r="C2396" s="23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6"/>
    </row>
    <row r="2397" spans="1:17" s="35" customFormat="1" ht="30" customHeight="1">
      <c r="A2397" s="23"/>
      <c r="B2397" s="23"/>
      <c r="C2397" s="23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6"/>
    </row>
    <row r="2398" spans="1:17" s="35" customFormat="1" ht="30" customHeight="1">
      <c r="A2398" s="23"/>
      <c r="B2398" s="23"/>
      <c r="C2398" s="23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6"/>
    </row>
    <row r="2399" spans="1:17" s="35" customFormat="1" ht="30" customHeight="1">
      <c r="A2399" s="23"/>
      <c r="B2399" s="23"/>
      <c r="C2399" s="23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6"/>
    </row>
    <row r="2400" spans="1:17" s="35" customFormat="1" ht="30" customHeight="1">
      <c r="A2400" s="23"/>
      <c r="B2400" s="23"/>
      <c r="C2400" s="23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6"/>
    </row>
    <row r="2401" spans="1:17" s="35" customFormat="1" ht="30" customHeight="1">
      <c r="A2401" s="23"/>
      <c r="B2401" s="23"/>
      <c r="C2401" s="23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6"/>
    </row>
    <row r="2402" spans="1:17" s="35" customFormat="1" ht="30" customHeight="1">
      <c r="A2402" s="23"/>
      <c r="B2402" s="23"/>
      <c r="C2402" s="23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6"/>
    </row>
    <row r="2403" spans="1:17" s="35" customFormat="1" ht="30" customHeight="1">
      <c r="A2403" s="23"/>
      <c r="B2403" s="23"/>
      <c r="C2403" s="23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6"/>
    </row>
    <row r="2404" spans="1:17" s="35" customFormat="1" ht="30" customHeight="1">
      <c r="A2404" s="23"/>
      <c r="B2404" s="23"/>
      <c r="C2404" s="23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6"/>
    </row>
    <row r="2405" spans="1:17" s="35" customFormat="1" ht="30" customHeight="1">
      <c r="A2405" s="23"/>
      <c r="B2405" s="23"/>
      <c r="C2405" s="23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6"/>
    </row>
    <row r="2406" spans="1:17" s="35" customFormat="1" ht="30" customHeight="1">
      <c r="A2406" s="23"/>
      <c r="B2406" s="23"/>
      <c r="C2406" s="23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6"/>
    </row>
    <row r="2407" spans="1:17" s="35" customFormat="1" ht="30" customHeight="1">
      <c r="A2407" s="23"/>
      <c r="B2407" s="23"/>
      <c r="C2407" s="23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6"/>
    </row>
    <row r="2408" spans="1:17" s="35" customFormat="1" ht="30" customHeight="1">
      <c r="A2408" s="23"/>
      <c r="B2408" s="23"/>
      <c r="C2408" s="23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6"/>
    </row>
    <row r="2409" spans="1:17" s="35" customFormat="1" ht="30" customHeight="1">
      <c r="A2409" s="23"/>
      <c r="B2409" s="23"/>
      <c r="C2409" s="23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6"/>
    </row>
    <row r="2410" spans="1:17" s="35" customFormat="1" ht="30" customHeight="1">
      <c r="A2410" s="23"/>
      <c r="B2410" s="23"/>
      <c r="C2410" s="23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6"/>
    </row>
    <row r="2411" spans="1:17" s="35" customFormat="1" ht="30" customHeight="1">
      <c r="A2411" s="23"/>
      <c r="B2411" s="23"/>
      <c r="C2411" s="23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6"/>
    </row>
    <row r="2412" spans="1:17" s="35" customFormat="1" ht="30" customHeight="1">
      <c r="A2412" s="23"/>
      <c r="B2412" s="23"/>
      <c r="C2412" s="23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6"/>
    </row>
    <row r="2413" spans="1:17" s="35" customFormat="1" ht="30" customHeight="1">
      <c r="A2413" s="23"/>
      <c r="B2413" s="23"/>
      <c r="C2413" s="23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6"/>
    </row>
    <row r="2414" spans="1:17" s="35" customFormat="1" ht="30" customHeight="1">
      <c r="A2414" s="23"/>
      <c r="B2414" s="23"/>
      <c r="C2414" s="23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6"/>
    </row>
    <row r="2415" spans="1:17" s="35" customFormat="1" ht="30" customHeight="1">
      <c r="A2415" s="23"/>
      <c r="B2415" s="23"/>
      <c r="C2415" s="23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6"/>
    </row>
    <row r="2416" spans="1:17" s="35" customFormat="1" ht="30" customHeight="1">
      <c r="A2416" s="23"/>
      <c r="B2416" s="23"/>
      <c r="C2416" s="23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6"/>
    </row>
    <row r="2417" spans="1:17" s="35" customFormat="1" ht="30" customHeight="1">
      <c r="A2417" s="23"/>
      <c r="B2417" s="23"/>
      <c r="C2417" s="23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6"/>
    </row>
    <row r="2418" spans="1:17" s="35" customFormat="1" ht="30" customHeight="1">
      <c r="A2418" s="23"/>
      <c r="B2418" s="23"/>
      <c r="C2418" s="23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6"/>
    </row>
    <row r="2419" spans="1:17" s="35" customFormat="1" ht="30" customHeight="1">
      <c r="A2419" s="23"/>
      <c r="B2419" s="23"/>
      <c r="C2419" s="23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6"/>
    </row>
    <row r="2420" spans="1:17" s="35" customFormat="1" ht="30" customHeight="1">
      <c r="A2420" s="23"/>
      <c r="B2420" s="23"/>
      <c r="C2420" s="23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6"/>
    </row>
    <row r="2421" spans="1:17" s="35" customFormat="1" ht="30" customHeight="1">
      <c r="A2421" s="23"/>
      <c r="B2421" s="23"/>
      <c r="C2421" s="23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6"/>
    </row>
    <row r="2422" spans="1:17" s="35" customFormat="1" ht="30" customHeight="1">
      <c r="A2422" s="23"/>
      <c r="B2422" s="23"/>
      <c r="C2422" s="23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6"/>
    </row>
    <row r="2423" spans="1:17" s="35" customFormat="1" ht="30" customHeight="1">
      <c r="A2423" s="23"/>
      <c r="B2423" s="23"/>
      <c r="C2423" s="23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6"/>
    </row>
    <row r="2424" spans="1:17" s="35" customFormat="1" ht="30" customHeight="1">
      <c r="A2424" s="23"/>
      <c r="B2424" s="23"/>
      <c r="C2424" s="23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6"/>
    </row>
    <row r="2425" spans="1:17" s="35" customFormat="1" ht="30" customHeight="1">
      <c r="A2425" s="23"/>
      <c r="B2425" s="23"/>
      <c r="C2425" s="23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6"/>
    </row>
    <row r="2426" spans="1:17" s="35" customFormat="1" ht="30" customHeight="1">
      <c r="A2426" s="23"/>
      <c r="B2426" s="23"/>
      <c r="C2426" s="23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6"/>
    </row>
    <row r="2427" spans="1:17" s="35" customFormat="1" ht="30" customHeight="1">
      <c r="A2427" s="23"/>
      <c r="B2427" s="23"/>
      <c r="C2427" s="23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6"/>
    </row>
    <row r="2428" spans="1:17" s="35" customFormat="1" ht="30" customHeight="1">
      <c r="A2428" s="23"/>
      <c r="B2428" s="23"/>
      <c r="C2428" s="23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6"/>
    </row>
    <row r="2429" spans="1:17" s="35" customFormat="1" ht="30" customHeight="1">
      <c r="A2429" s="23"/>
      <c r="B2429" s="23"/>
      <c r="C2429" s="23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6"/>
    </row>
    <row r="2430" spans="1:17" s="35" customFormat="1" ht="30" customHeight="1">
      <c r="A2430" s="23"/>
      <c r="B2430" s="23"/>
      <c r="C2430" s="23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6"/>
    </row>
    <row r="2431" spans="1:17" s="35" customFormat="1" ht="30" customHeight="1">
      <c r="A2431" s="23"/>
      <c r="B2431" s="23"/>
      <c r="C2431" s="23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6"/>
    </row>
    <row r="2432" spans="1:17" s="35" customFormat="1" ht="30" customHeight="1">
      <c r="A2432" s="23"/>
      <c r="B2432" s="23"/>
      <c r="C2432" s="23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6"/>
    </row>
    <row r="2433" spans="1:17" s="35" customFormat="1" ht="30" customHeight="1">
      <c r="A2433" s="23"/>
      <c r="B2433" s="23"/>
      <c r="C2433" s="23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6"/>
    </row>
    <row r="2434" spans="1:17" s="35" customFormat="1" ht="30" customHeight="1">
      <c r="A2434" s="23"/>
      <c r="B2434" s="23"/>
      <c r="C2434" s="23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6"/>
    </row>
    <row r="2435" spans="1:17" s="35" customFormat="1" ht="30" customHeight="1">
      <c r="A2435" s="23"/>
      <c r="B2435" s="23"/>
      <c r="C2435" s="23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6"/>
    </row>
    <row r="2436" spans="1:17" s="35" customFormat="1" ht="30" customHeight="1">
      <c r="A2436" s="23"/>
      <c r="B2436" s="23"/>
      <c r="C2436" s="23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6"/>
    </row>
    <row r="2437" spans="1:17" s="35" customFormat="1" ht="30" customHeight="1">
      <c r="A2437" s="23"/>
      <c r="B2437" s="23"/>
      <c r="C2437" s="23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6"/>
    </row>
    <row r="2438" spans="1:17" s="35" customFormat="1" ht="30" customHeight="1">
      <c r="A2438" s="23"/>
      <c r="B2438" s="23"/>
      <c r="C2438" s="23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6"/>
    </row>
    <row r="2439" spans="1:17" s="35" customFormat="1" ht="30" customHeight="1">
      <c r="A2439" s="23"/>
      <c r="B2439" s="23"/>
      <c r="C2439" s="23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6"/>
    </row>
    <row r="2440" spans="1:17" s="35" customFormat="1" ht="30" customHeight="1">
      <c r="A2440" s="23"/>
      <c r="B2440" s="23"/>
      <c r="C2440" s="23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6"/>
    </row>
    <row r="2441" spans="1:17" s="35" customFormat="1" ht="30" customHeight="1">
      <c r="A2441" s="23"/>
      <c r="B2441" s="23"/>
      <c r="C2441" s="23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6"/>
    </row>
    <row r="2442" spans="1:17" s="35" customFormat="1" ht="30" customHeight="1">
      <c r="A2442" s="23"/>
      <c r="B2442" s="23"/>
      <c r="C2442" s="23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6"/>
    </row>
    <row r="2443" spans="1:17" s="35" customFormat="1" ht="30" customHeight="1">
      <c r="A2443" s="23"/>
      <c r="B2443" s="23"/>
      <c r="C2443" s="23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6"/>
    </row>
    <row r="2444" spans="1:17" s="35" customFormat="1" ht="30" customHeight="1">
      <c r="A2444" s="23"/>
      <c r="B2444" s="23"/>
      <c r="C2444" s="23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6"/>
    </row>
    <row r="2445" spans="1:17" s="35" customFormat="1" ht="30" customHeight="1">
      <c r="A2445" s="23"/>
      <c r="B2445" s="23"/>
      <c r="C2445" s="23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6"/>
    </row>
    <row r="2446" spans="1:17" s="35" customFormat="1" ht="30" customHeight="1">
      <c r="A2446" s="23"/>
      <c r="B2446" s="23"/>
      <c r="C2446" s="23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6"/>
    </row>
    <row r="2447" spans="1:17" s="35" customFormat="1" ht="30" customHeight="1">
      <c r="A2447" s="23"/>
      <c r="B2447" s="23"/>
      <c r="C2447" s="23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6"/>
    </row>
    <row r="2448" spans="1:17" s="35" customFormat="1" ht="30" customHeight="1">
      <c r="A2448" s="23"/>
      <c r="B2448" s="23"/>
      <c r="C2448" s="23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6"/>
    </row>
    <row r="2449" spans="1:17" s="35" customFormat="1" ht="30" customHeight="1">
      <c r="A2449" s="23"/>
      <c r="B2449" s="23"/>
      <c r="C2449" s="23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6"/>
    </row>
    <row r="2450" spans="1:17" s="35" customFormat="1" ht="30" customHeight="1">
      <c r="A2450" s="23"/>
      <c r="B2450" s="23"/>
      <c r="C2450" s="23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6"/>
    </row>
    <row r="2451" spans="1:17" s="35" customFormat="1" ht="30" customHeight="1">
      <c r="A2451" s="23"/>
      <c r="B2451" s="23"/>
      <c r="C2451" s="23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6"/>
    </row>
    <row r="2452" spans="1:17" s="35" customFormat="1" ht="30" customHeight="1">
      <c r="A2452" s="23"/>
      <c r="B2452" s="23"/>
      <c r="C2452" s="23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6"/>
    </row>
    <row r="2453" spans="1:17" s="35" customFormat="1" ht="30" customHeight="1">
      <c r="A2453" s="23"/>
      <c r="B2453" s="23"/>
      <c r="C2453" s="23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6"/>
    </row>
    <row r="2454" spans="1:17" s="35" customFormat="1" ht="30" customHeight="1">
      <c r="A2454" s="23"/>
      <c r="B2454" s="23"/>
      <c r="C2454" s="23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6"/>
    </row>
    <row r="2455" spans="1:17" s="35" customFormat="1" ht="30" customHeight="1">
      <c r="A2455" s="23"/>
      <c r="B2455" s="23"/>
      <c r="C2455" s="23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6"/>
    </row>
    <row r="2456" spans="1:17" s="35" customFormat="1" ht="30" customHeight="1">
      <c r="A2456" s="23"/>
      <c r="B2456" s="23"/>
      <c r="C2456" s="23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6"/>
    </row>
    <row r="2457" spans="1:17" s="35" customFormat="1" ht="30" customHeight="1">
      <c r="A2457" s="23"/>
      <c r="B2457" s="23"/>
      <c r="C2457" s="23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6"/>
    </row>
    <row r="2458" spans="1:17" s="35" customFormat="1" ht="30" customHeight="1">
      <c r="A2458" s="23"/>
      <c r="B2458" s="23"/>
      <c r="C2458" s="23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6"/>
    </row>
    <row r="2459" spans="1:17" s="35" customFormat="1" ht="30" customHeight="1">
      <c r="A2459" s="23"/>
      <c r="B2459" s="23"/>
      <c r="C2459" s="23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6"/>
    </row>
    <row r="2460" spans="1:17" s="35" customFormat="1" ht="30" customHeight="1">
      <c r="A2460" s="23"/>
      <c r="B2460" s="23"/>
      <c r="C2460" s="23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6"/>
    </row>
    <row r="2461" spans="1:17" s="35" customFormat="1" ht="30" customHeight="1">
      <c r="A2461" s="23"/>
      <c r="B2461" s="23"/>
      <c r="C2461" s="23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6"/>
    </row>
    <row r="2462" spans="1:17" s="35" customFormat="1" ht="30" customHeight="1">
      <c r="A2462" s="23"/>
      <c r="B2462" s="23"/>
      <c r="C2462" s="23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6"/>
    </row>
    <row r="2463" spans="1:17" s="35" customFormat="1" ht="30" customHeight="1">
      <c r="A2463" s="23"/>
      <c r="B2463" s="23"/>
      <c r="C2463" s="23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6"/>
    </row>
    <row r="2464" spans="1:17" s="35" customFormat="1" ht="30" customHeight="1">
      <c r="A2464" s="23"/>
      <c r="B2464" s="23"/>
      <c r="C2464" s="23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6"/>
    </row>
    <row r="2465" spans="1:17" s="35" customFormat="1" ht="30" customHeight="1">
      <c r="A2465" s="23"/>
      <c r="B2465" s="23"/>
      <c r="C2465" s="23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6"/>
    </row>
    <row r="2466" spans="1:17" s="35" customFormat="1" ht="30" customHeight="1">
      <c r="A2466" s="23"/>
      <c r="B2466" s="23"/>
      <c r="C2466" s="23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6"/>
    </row>
    <row r="2467" spans="1:17" s="35" customFormat="1" ht="30" customHeight="1">
      <c r="A2467" s="23"/>
      <c r="B2467" s="23"/>
      <c r="C2467" s="23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6"/>
    </row>
    <row r="2468" spans="1:17" s="35" customFormat="1" ht="30" customHeight="1">
      <c r="A2468" s="23"/>
      <c r="B2468" s="23"/>
      <c r="C2468" s="23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6"/>
    </row>
    <row r="2469" spans="1:17" s="35" customFormat="1" ht="30" customHeight="1">
      <c r="A2469" s="23"/>
      <c r="B2469" s="23"/>
      <c r="C2469" s="23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6"/>
    </row>
    <row r="2470" spans="1:17" s="35" customFormat="1" ht="30" customHeight="1">
      <c r="A2470" s="23"/>
      <c r="B2470" s="23"/>
      <c r="C2470" s="23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6"/>
    </row>
    <row r="2471" spans="1:17" s="35" customFormat="1" ht="30" customHeight="1">
      <c r="A2471" s="23"/>
      <c r="B2471" s="23"/>
      <c r="C2471" s="23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6"/>
    </row>
    <row r="2472" spans="1:17" s="35" customFormat="1" ht="30" customHeight="1">
      <c r="A2472" s="23"/>
      <c r="B2472" s="23"/>
      <c r="C2472" s="23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6"/>
    </row>
    <row r="2473" spans="1:17" s="35" customFormat="1" ht="30" customHeight="1">
      <c r="A2473" s="23"/>
      <c r="B2473" s="23"/>
      <c r="C2473" s="23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6"/>
    </row>
    <row r="2474" spans="1:17" s="35" customFormat="1" ht="30" customHeight="1">
      <c r="A2474" s="23"/>
      <c r="B2474" s="23"/>
      <c r="C2474" s="23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6"/>
    </row>
    <row r="2475" spans="1:17" s="35" customFormat="1" ht="30" customHeight="1">
      <c r="A2475" s="23"/>
      <c r="B2475" s="23"/>
      <c r="C2475" s="23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6"/>
    </row>
    <row r="2476" spans="1:17" s="35" customFormat="1" ht="30" customHeight="1">
      <c r="A2476" s="23"/>
      <c r="B2476" s="23"/>
      <c r="C2476" s="23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6"/>
    </row>
    <row r="2477" spans="1:17" s="35" customFormat="1" ht="30" customHeight="1">
      <c r="A2477" s="23"/>
      <c r="B2477" s="23"/>
      <c r="C2477" s="23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6"/>
    </row>
    <row r="2478" spans="1:17" s="35" customFormat="1" ht="30" customHeight="1">
      <c r="A2478" s="23"/>
      <c r="B2478" s="23"/>
      <c r="C2478" s="23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6"/>
    </row>
    <row r="2479" spans="1:17" s="35" customFormat="1" ht="30" customHeight="1">
      <c r="A2479" s="23"/>
      <c r="B2479" s="23"/>
      <c r="C2479" s="23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6"/>
    </row>
    <row r="2480" spans="1:17" s="35" customFormat="1" ht="30" customHeight="1">
      <c r="A2480" s="23"/>
      <c r="B2480" s="23"/>
      <c r="C2480" s="23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6"/>
    </row>
    <row r="2481" spans="1:17" s="35" customFormat="1" ht="30" customHeight="1">
      <c r="A2481" s="23"/>
      <c r="B2481" s="23"/>
      <c r="C2481" s="23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6"/>
    </row>
    <row r="2482" spans="1:17" s="35" customFormat="1" ht="30" customHeight="1">
      <c r="A2482" s="23"/>
      <c r="B2482" s="23"/>
      <c r="C2482" s="23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6"/>
    </row>
    <row r="2483" spans="1:17" s="35" customFormat="1" ht="30" customHeight="1">
      <c r="A2483" s="23"/>
      <c r="B2483" s="23"/>
      <c r="C2483" s="23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6"/>
    </row>
    <row r="2484" spans="1:17" s="35" customFormat="1" ht="30" customHeight="1">
      <c r="A2484" s="23"/>
      <c r="B2484" s="23"/>
      <c r="C2484" s="23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6"/>
    </row>
    <row r="2485" spans="1:17" s="35" customFormat="1" ht="30" customHeight="1">
      <c r="A2485" s="23"/>
      <c r="B2485" s="23"/>
      <c r="C2485" s="23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6"/>
    </row>
    <row r="2486" spans="1:17" s="35" customFormat="1" ht="30" customHeight="1">
      <c r="A2486" s="23"/>
      <c r="B2486" s="23"/>
      <c r="C2486" s="23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6"/>
    </row>
    <row r="2487" spans="1:17" s="35" customFormat="1" ht="30" customHeight="1">
      <c r="A2487" s="23"/>
      <c r="B2487" s="23"/>
      <c r="C2487" s="23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6"/>
    </row>
    <row r="2488" spans="1:17" s="35" customFormat="1" ht="30" customHeight="1">
      <c r="A2488" s="23"/>
      <c r="B2488" s="23"/>
      <c r="C2488" s="23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6"/>
    </row>
    <row r="2489" spans="1:17" s="35" customFormat="1" ht="30" customHeight="1">
      <c r="A2489" s="23"/>
      <c r="B2489" s="23"/>
      <c r="C2489" s="23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6"/>
    </row>
    <row r="2490" spans="1:17" s="35" customFormat="1" ht="30" customHeight="1">
      <c r="A2490" s="23"/>
      <c r="B2490" s="23"/>
      <c r="C2490" s="23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6"/>
    </row>
    <row r="2491" spans="1:17" s="35" customFormat="1" ht="30" customHeight="1">
      <c r="A2491" s="23"/>
      <c r="B2491" s="23"/>
      <c r="C2491" s="23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6"/>
    </row>
    <row r="2492" spans="1:17" s="35" customFormat="1" ht="30" customHeight="1">
      <c r="A2492" s="23"/>
      <c r="B2492" s="23"/>
      <c r="C2492" s="23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6"/>
    </row>
    <row r="2493" spans="1:17" s="35" customFormat="1" ht="30" customHeight="1">
      <c r="A2493" s="23"/>
      <c r="B2493" s="23"/>
      <c r="C2493" s="23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6"/>
    </row>
    <row r="2494" spans="1:17" s="35" customFormat="1" ht="30" customHeight="1">
      <c r="A2494" s="23"/>
      <c r="B2494" s="23"/>
      <c r="C2494" s="23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6"/>
    </row>
    <row r="2495" spans="1:17" s="35" customFormat="1" ht="30" customHeight="1">
      <c r="A2495" s="23"/>
      <c r="B2495" s="23"/>
      <c r="C2495" s="23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6"/>
    </row>
    <row r="2496" spans="1:17" s="35" customFormat="1" ht="30" customHeight="1">
      <c r="A2496" s="23"/>
      <c r="B2496" s="23"/>
      <c r="C2496" s="23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6"/>
    </row>
    <row r="2497" spans="1:17" s="35" customFormat="1" ht="30" customHeight="1">
      <c r="A2497" s="23"/>
      <c r="B2497" s="23"/>
      <c r="C2497" s="23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6"/>
    </row>
    <row r="2498" spans="1:17" s="35" customFormat="1" ht="30" customHeight="1">
      <c r="A2498" s="23"/>
      <c r="B2498" s="23"/>
      <c r="C2498" s="23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6"/>
    </row>
    <row r="2499" spans="1:17" s="35" customFormat="1" ht="30" customHeight="1">
      <c r="A2499" s="23"/>
      <c r="B2499" s="23"/>
      <c r="C2499" s="23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6"/>
    </row>
    <row r="2500" spans="1:17" s="35" customFormat="1" ht="30" customHeight="1">
      <c r="A2500" s="23"/>
      <c r="B2500" s="23"/>
      <c r="C2500" s="23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6"/>
    </row>
    <row r="2501" spans="1:17" s="35" customFormat="1" ht="30" customHeight="1">
      <c r="A2501" s="23"/>
      <c r="B2501" s="23"/>
      <c r="C2501" s="23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6"/>
    </row>
    <row r="2502" spans="1:17" s="35" customFormat="1" ht="30" customHeight="1">
      <c r="A2502" s="23"/>
      <c r="B2502" s="23"/>
      <c r="C2502" s="23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6"/>
    </row>
    <row r="2503" spans="1:17" s="35" customFormat="1" ht="30" customHeight="1">
      <c r="A2503" s="23"/>
      <c r="B2503" s="23"/>
      <c r="C2503" s="23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6"/>
    </row>
    <row r="2504" spans="1:17" s="35" customFormat="1" ht="30" customHeight="1">
      <c r="A2504" s="23"/>
      <c r="B2504" s="23"/>
      <c r="C2504" s="23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6"/>
    </row>
    <row r="2505" spans="1:17" s="35" customFormat="1" ht="30" customHeight="1">
      <c r="A2505" s="23"/>
      <c r="B2505" s="23"/>
      <c r="C2505" s="23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6"/>
    </row>
    <row r="2506" spans="1:17" s="35" customFormat="1" ht="30" customHeight="1">
      <c r="A2506" s="23"/>
      <c r="B2506" s="23"/>
      <c r="C2506" s="23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6"/>
    </row>
    <row r="2507" spans="1:17" s="35" customFormat="1" ht="30" customHeight="1">
      <c r="A2507" s="23"/>
      <c r="B2507" s="23"/>
      <c r="C2507" s="23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6"/>
    </row>
    <row r="2508" spans="1:17" s="35" customFormat="1" ht="30" customHeight="1">
      <c r="A2508" s="23"/>
      <c r="B2508" s="23"/>
      <c r="C2508" s="23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6"/>
    </row>
    <row r="2509" spans="1:17" s="35" customFormat="1" ht="30" customHeight="1">
      <c r="A2509" s="23"/>
      <c r="B2509" s="23"/>
      <c r="C2509" s="23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6"/>
    </row>
    <row r="2510" spans="1:17" s="35" customFormat="1" ht="30" customHeight="1">
      <c r="A2510" s="23"/>
      <c r="B2510" s="23"/>
      <c r="C2510" s="23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6"/>
    </row>
    <row r="2511" spans="1:17" s="35" customFormat="1" ht="30" customHeight="1">
      <c r="A2511" s="23"/>
      <c r="B2511" s="23"/>
      <c r="C2511" s="23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6"/>
    </row>
    <row r="2512" spans="1:17" s="35" customFormat="1" ht="30" customHeight="1">
      <c r="A2512" s="23"/>
      <c r="B2512" s="23"/>
      <c r="C2512" s="23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6"/>
    </row>
    <row r="2513" spans="1:17" s="35" customFormat="1" ht="30" customHeight="1">
      <c r="A2513" s="23"/>
      <c r="B2513" s="23"/>
      <c r="C2513" s="23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6"/>
    </row>
    <row r="2514" spans="1:17" s="35" customFormat="1" ht="30" customHeight="1">
      <c r="A2514" s="23"/>
      <c r="B2514" s="23"/>
      <c r="C2514" s="23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6"/>
    </row>
    <row r="2515" spans="1:17" s="35" customFormat="1" ht="30" customHeight="1">
      <c r="A2515" s="23"/>
      <c r="B2515" s="23"/>
      <c r="C2515" s="23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6"/>
    </row>
    <row r="2516" spans="1:17" s="35" customFormat="1" ht="30" customHeight="1">
      <c r="A2516" s="23"/>
      <c r="B2516" s="23"/>
      <c r="C2516" s="23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6"/>
    </row>
    <row r="2517" spans="1:17" s="35" customFormat="1" ht="30" customHeight="1">
      <c r="A2517" s="23"/>
      <c r="B2517" s="23"/>
      <c r="C2517" s="23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6"/>
    </row>
    <row r="2518" spans="1:17" s="35" customFormat="1" ht="30" customHeight="1">
      <c r="A2518" s="23"/>
      <c r="B2518" s="23"/>
      <c r="C2518" s="23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6"/>
    </row>
    <row r="2519" spans="1:17" s="35" customFormat="1" ht="30" customHeight="1">
      <c r="A2519" s="23"/>
      <c r="B2519" s="23"/>
      <c r="C2519" s="23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6"/>
    </row>
    <row r="2520" spans="1:17" s="35" customFormat="1" ht="30" customHeight="1">
      <c r="A2520" s="23"/>
      <c r="B2520" s="23"/>
      <c r="C2520" s="23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6"/>
    </row>
    <row r="2521" spans="1:17" s="35" customFormat="1" ht="30" customHeight="1">
      <c r="A2521" s="23"/>
      <c r="B2521" s="23"/>
      <c r="C2521" s="23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6"/>
    </row>
    <row r="2522" spans="1:17" s="35" customFormat="1" ht="30" customHeight="1">
      <c r="A2522" s="23"/>
      <c r="B2522" s="23"/>
      <c r="C2522" s="23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6"/>
    </row>
    <row r="2523" spans="1:17" s="35" customFormat="1" ht="30" customHeight="1">
      <c r="A2523" s="23"/>
      <c r="B2523" s="23"/>
      <c r="C2523" s="23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6"/>
    </row>
    <row r="2524" spans="1:17" s="35" customFormat="1" ht="30" customHeight="1">
      <c r="A2524" s="23"/>
      <c r="B2524" s="23"/>
      <c r="C2524" s="23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6"/>
    </row>
    <row r="2525" spans="1:17" s="35" customFormat="1" ht="30" customHeight="1">
      <c r="A2525" s="23"/>
      <c r="B2525" s="23"/>
      <c r="C2525" s="23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6"/>
    </row>
    <row r="2526" spans="1:17" s="35" customFormat="1" ht="30" customHeight="1">
      <c r="A2526" s="23"/>
      <c r="B2526" s="23"/>
      <c r="C2526" s="23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6"/>
    </row>
    <row r="2527" spans="1:17" s="35" customFormat="1" ht="30" customHeight="1">
      <c r="A2527" s="23"/>
      <c r="B2527" s="23"/>
      <c r="C2527" s="23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6"/>
    </row>
    <row r="2528" spans="1:17" s="35" customFormat="1" ht="30" customHeight="1">
      <c r="A2528" s="23"/>
      <c r="B2528" s="23"/>
      <c r="C2528" s="23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6"/>
    </row>
    <row r="2529" spans="1:17" s="35" customFormat="1" ht="30" customHeight="1">
      <c r="A2529" s="23"/>
      <c r="B2529" s="23"/>
      <c r="C2529" s="23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6"/>
    </row>
    <row r="2530" spans="1:17" s="35" customFormat="1" ht="30" customHeight="1">
      <c r="A2530" s="23"/>
      <c r="B2530" s="23"/>
      <c r="C2530" s="23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6"/>
    </row>
    <row r="2531" spans="1:17" s="35" customFormat="1" ht="30" customHeight="1">
      <c r="A2531" s="23"/>
      <c r="B2531" s="23"/>
      <c r="C2531" s="23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6"/>
    </row>
    <row r="2532" spans="1:17" s="35" customFormat="1" ht="30" customHeight="1">
      <c r="A2532" s="23"/>
      <c r="B2532" s="23"/>
      <c r="C2532" s="23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6"/>
    </row>
    <row r="2533" spans="1:17" s="35" customFormat="1" ht="30" customHeight="1">
      <c r="A2533" s="23"/>
      <c r="B2533" s="23"/>
      <c r="C2533" s="23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6"/>
    </row>
    <row r="2534" spans="1:17" s="35" customFormat="1" ht="30" customHeight="1">
      <c r="A2534" s="23"/>
      <c r="B2534" s="23"/>
      <c r="C2534" s="23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6"/>
    </row>
    <row r="2535" spans="1:17" s="35" customFormat="1" ht="30" customHeight="1">
      <c r="A2535" s="23"/>
      <c r="B2535" s="23"/>
      <c r="C2535" s="23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6"/>
    </row>
    <row r="2536" spans="1:17" s="35" customFormat="1" ht="30" customHeight="1">
      <c r="A2536" s="23"/>
      <c r="B2536" s="23"/>
      <c r="C2536" s="23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6"/>
    </row>
    <row r="2537" spans="1:17" s="35" customFormat="1" ht="30" customHeight="1">
      <c r="A2537" s="23"/>
      <c r="B2537" s="23"/>
      <c r="C2537" s="23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6"/>
    </row>
    <row r="2538" spans="1:17" s="35" customFormat="1" ht="30" customHeight="1">
      <c r="A2538" s="23"/>
      <c r="B2538" s="23"/>
      <c r="C2538" s="23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6"/>
    </row>
    <row r="2539" spans="1:17" s="35" customFormat="1" ht="30" customHeight="1">
      <c r="A2539" s="23"/>
      <c r="B2539" s="23"/>
      <c r="C2539" s="23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6"/>
    </row>
    <row r="2540" spans="1:17" s="35" customFormat="1" ht="30" customHeight="1">
      <c r="A2540" s="23"/>
      <c r="B2540" s="23"/>
      <c r="C2540" s="23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6"/>
    </row>
    <row r="2541" spans="1:17" s="35" customFormat="1" ht="30" customHeight="1">
      <c r="A2541" s="23"/>
      <c r="B2541" s="23"/>
      <c r="C2541" s="23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6"/>
    </row>
    <row r="2542" spans="1:17" s="35" customFormat="1" ht="30" customHeight="1">
      <c r="A2542" s="23"/>
      <c r="B2542" s="23"/>
      <c r="C2542" s="23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6"/>
    </row>
    <row r="2543" spans="1:17" s="35" customFormat="1" ht="30" customHeight="1">
      <c r="A2543" s="23"/>
      <c r="B2543" s="23"/>
      <c r="C2543" s="23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6"/>
    </row>
    <row r="2544" spans="1:17" s="35" customFormat="1" ht="30" customHeight="1">
      <c r="A2544" s="23"/>
      <c r="B2544" s="23"/>
      <c r="C2544" s="23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6"/>
    </row>
    <row r="2545" spans="1:17" s="35" customFormat="1" ht="30" customHeight="1">
      <c r="A2545" s="23"/>
      <c r="B2545" s="23"/>
      <c r="C2545" s="23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6"/>
    </row>
    <row r="2546" spans="1:17" s="35" customFormat="1" ht="30" customHeight="1">
      <c r="A2546" s="23"/>
      <c r="B2546" s="23"/>
      <c r="C2546" s="23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6"/>
    </row>
    <row r="2547" spans="1:17" s="35" customFormat="1" ht="30" customHeight="1">
      <c r="A2547" s="23"/>
      <c r="B2547" s="23"/>
      <c r="C2547" s="23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6"/>
    </row>
    <row r="2548" spans="1:17" s="35" customFormat="1" ht="30" customHeight="1">
      <c r="A2548" s="23"/>
      <c r="B2548" s="23"/>
      <c r="C2548" s="23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6"/>
    </row>
    <row r="2549" spans="1:17" s="35" customFormat="1" ht="30" customHeight="1">
      <c r="A2549" s="23"/>
      <c r="B2549" s="23"/>
      <c r="C2549" s="23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6"/>
    </row>
    <row r="2550" spans="1:17" s="35" customFormat="1" ht="30" customHeight="1">
      <c r="A2550" s="23"/>
      <c r="B2550" s="23"/>
      <c r="C2550" s="23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6"/>
    </row>
    <row r="2551" spans="1:17" s="35" customFormat="1" ht="30" customHeight="1">
      <c r="A2551" s="23"/>
      <c r="B2551" s="23"/>
      <c r="C2551" s="23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6"/>
    </row>
    <row r="2552" spans="1:17" s="35" customFormat="1" ht="30" customHeight="1">
      <c r="A2552" s="23"/>
      <c r="B2552" s="23"/>
      <c r="C2552" s="23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6"/>
    </row>
    <row r="2553" spans="1:17" s="35" customFormat="1" ht="30" customHeight="1">
      <c r="A2553" s="23"/>
      <c r="B2553" s="23"/>
      <c r="C2553" s="23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6"/>
    </row>
    <row r="2554" spans="1:17" s="35" customFormat="1" ht="30" customHeight="1">
      <c r="A2554" s="23"/>
      <c r="B2554" s="23"/>
      <c r="C2554" s="23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6"/>
    </row>
    <row r="2555" spans="1:17" s="35" customFormat="1" ht="30" customHeight="1">
      <c r="A2555" s="23"/>
      <c r="B2555" s="23"/>
      <c r="C2555" s="23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6"/>
    </row>
    <row r="2556" spans="1:17" s="35" customFormat="1" ht="30" customHeight="1">
      <c r="A2556" s="23"/>
      <c r="B2556" s="23"/>
      <c r="C2556" s="23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6"/>
    </row>
    <row r="2557" spans="1:17" s="35" customFormat="1" ht="30" customHeight="1">
      <c r="A2557" s="23"/>
      <c r="B2557" s="23"/>
      <c r="C2557" s="23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6"/>
    </row>
    <row r="2558" spans="1:17" s="35" customFormat="1" ht="30" customHeight="1">
      <c r="A2558" s="23"/>
      <c r="B2558" s="23"/>
      <c r="C2558" s="23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6"/>
    </row>
    <row r="2559" spans="1:17" s="35" customFormat="1" ht="30" customHeight="1">
      <c r="A2559" s="23"/>
      <c r="B2559" s="23"/>
      <c r="C2559" s="23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6"/>
    </row>
    <row r="2560" spans="1:17" s="35" customFormat="1" ht="30" customHeight="1">
      <c r="A2560" s="23"/>
      <c r="B2560" s="23"/>
      <c r="C2560" s="23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6"/>
    </row>
    <row r="2561" spans="1:17" s="35" customFormat="1" ht="30" customHeight="1">
      <c r="A2561" s="23"/>
      <c r="B2561" s="23"/>
      <c r="C2561" s="23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6"/>
    </row>
    <row r="2562" spans="1:17" s="35" customFormat="1" ht="30" customHeight="1">
      <c r="A2562" s="23"/>
      <c r="B2562" s="23"/>
      <c r="C2562" s="23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6"/>
    </row>
    <row r="2563" spans="1:17" s="35" customFormat="1" ht="30" customHeight="1">
      <c r="A2563" s="23"/>
      <c r="B2563" s="23"/>
      <c r="C2563" s="23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6"/>
    </row>
    <row r="2564" spans="1:17" s="35" customFormat="1" ht="30" customHeight="1">
      <c r="A2564" s="23"/>
      <c r="B2564" s="23"/>
      <c r="C2564" s="23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6"/>
    </row>
    <row r="2565" spans="1:17" s="35" customFormat="1" ht="30" customHeight="1">
      <c r="A2565" s="23"/>
      <c r="B2565" s="23"/>
      <c r="C2565" s="23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6"/>
    </row>
    <row r="2566" spans="1:17" s="35" customFormat="1" ht="30" customHeight="1">
      <c r="A2566" s="23"/>
      <c r="B2566" s="23"/>
      <c r="C2566" s="23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6"/>
    </row>
    <row r="2567" spans="1:17" s="35" customFormat="1" ht="30" customHeight="1">
      <c r="A2567" s="23"/>
      <c r="B2567" s="23"/>
      <c r="C2567" s="23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6"/>
    </row>
    <row r="2568" spans="1:17" s="35" customFormat="1" ht="30" customHeight="1">
      <c r="A2568" s="23"/>
      <c r="B2568" s="23"/>
      <c r="C2568" s="23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6"/>
    </row>
    <row r="2569" spans="1:17" s="35" customFormat="1" ht="30" customHeight="1">
      <c r="A2569" s="23"/>
      <c r="B2569" s="23"/>
      <c r="C2569" s="23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6"/>
    </row>
    <row r="2570" spans="1:17" s="35" customFormat="1" ht="30" customHeight="1">
      <c r="A2570" s="23"/>
      <c r="B2570" s="23"/>
      <c r="C2570" s="23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6"/>
    </row>
    <row r="2571" spans="1:17" s="35" customFormat="1" ht="30" customHeight="1">
      <c r="A2571" s="23"/>
      <c r="B2571" s="23"/>
      <c r="C2571" s="23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6"/>
    </row>
    <row r="2572" spans="1:17" s="35" customFormat="1" ht="30" customHeight="1">
      <c r="A2572" s="23"/>
      <c r="B2572" s="23"/>
      <c r="C2572" s="23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6"/>
    </row>
    <row r="2573" spans="1:17" s="35" customFormat="1" ht="30" customHeight="1">
      <c r="A2573" s="23"/>
      <c r="B2573" s="23"/>
      <c r="C2573" s="23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6"/>
    </row>
    <row r="2574" spans="1:17" s="35" customFormat="1" ht="30" customHeight="1">
      <c r="A2574" s="23"/>
      <c r="B2574" s="23"/>
      <c r="C2574" s="23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6"/>
    </row>
    <row r="2575" spans="1:17" s="35" customFormat="1" ht="30" customHeight="1">
      <c r="A2575" s="23"/>
      <c r="B2575" s="23"/>
      <c r="C2575" s="23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6"/>
    </row>
    <row r="2576" spans="1:17" s="35" customFormat="1" ht="30" customHeight="1">
      <c r="A2576" s="23"/>
      <c r="B2576" s="23"/>
      <c r="C2576" s="23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6"/>
    </row>
    <row r="2577" spans="1:17" s="35" customFormat="1" ht="30" customHeight="1">
      <c r="A2577" s="23"/>
      <c r="B2577" s="23"/>
      <c r="C2577" s="23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6"/>
    </row>
    <row r="2578" spans="1:17" s="35" customFormat="1" ht="30" customHeight="1">
      <c r="A2578" s="23"/>
      <c r="B2578" s="23"/>
      <c r="C2578" s="23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6"/>
    </row>
    <row r="2579" spans="1:17" s="35" customFormat="1" ht="30" customHeight="1">
      <c r="A2579" s="23"/>
      <c r="B2579" s="23"/>
      <c r="C2579" s="23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6"/>
    </row>
    <row r="2580" spans="1:17" s="35" customFormat="1" ht="30" customHeight="1">
      <c r="A2580" s="23"/>
      <c r="B2580" s="23"/>
      <c r="C2580" s="23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6"/>
    </row>
    <row r="2581" spans="1:17" s="35" customFormat="1" ht="30" customHeight="1">
      <c r="A2581" s="23"/>
      <c r="B2581" s="23"/>
      <c r="C2581" s="23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6"/>
    </row>
    <row r="2582" spans="1:17" s="35" customFormat="1" ht="30" customHeight="1">
      <c r="A2582" s="23"/>
      <c r="B2582" s="23"/>
      <c r="C2582" s="23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6"/>
    </row>
    <row r="2583" spans="1:17" s="35" customFormat="1" ht="30" customHeight="1">
      <c r="A2583" s="23"/>
      <c r="B2583" s="23"/>
      <c r="C2583" s="23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6"/>
    </row>
    <row r="2584" spans="1:17" s="35" customFormat="1" ht="30" customHeight="1">
      <c r="A2584" s="23"/>
      <c r="B2584" s="23"/>
      <c r="C2584" s="23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6"/>
    </row>
    <row r="2585" spans="1:17" s="35" customFormat="1" ht="30" customHeight="1">
      <c r="A2585" s="23"/>
      <c r="B2585" s="23"/>
      <c r="C2585" s="23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6"/>
    </row>
    <row r="2586" spans="1:17" s="35" customFormat="1" ht="30" customHeight="1">
      <c r="A2586" s="23"/>
      <c r="B2586" s="23"/>
      <c r="C2586" s="23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6"/>
    </row>
    <row r="2587" spans="1:17" s="35" customFormat="1" ht="30" customHeight="1">
      <c r="A2587" s="23"/>
      <c r="B2587" s="23"/>
      <c r="C2587" s="23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6"/>
    </row>
    <row r="2588" spans="1:17" s="35" customFormat="1" ht="30" customHeight="1">
      <c r="A2588" s="23"/>
      <c r="B2588" s="23"/>
      <c r="C2588" s="23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6"/>
    </row>
    <row r="2589" spans="1:17" s="35" customFormat="1" ht="30" customHeight="1">
      <c r="A2589" s="23"/>
      <c r="B2589" s="23"/>
      <c r="C2589" s="23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6"/>
    </row>
    <row r="2590" spans="1:17" s="35" customFormat="1" ht="30" customHeight="1">
      <c r="A2590" s="23"/>
      <c r="B2590" s="23"/>
      <c r="C2590" s="23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6"/>
    </row>
    <row r="2591" spans="1:17" s="35" customFormat="1" ht="30" customHeight="1">
      <c r="A2591" s="23"/>
      <c r="B2591" s="23"/>
      <c r="C2591" s="23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6"/>
    </row>
    <row r="2592" spans="1:17" s="35" customFormat="1" ht="30" customHeight="1">
      <c r="A2592" s="23"/>
      <c r="B2592" s="23"/>
      <c r="C2592" s="23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6"/>
    </row>
    <row r="2593" spans="1:17" s="35" customFormat="1" ht="30" customHeight="1">
      <c r="A2593" s="23"/>
      <c r="B2593" s="23"/>
      <c r="C2593" s="23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6"/>
    </row>
    <row r="2594" spans="1:17" s="35" customFormat="1" ht="30" customHeight="1">
      <c r="A2594" s="23"/>
      <c r="B2594" s="23"/>
      <c r="C2594" s="23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6"/>
    </row>
    <row r="2595" spans="1:17" s="35" customFormat="1" ht="30" customHeight="1">
      <c r="A2595" s="23"/>
      <c r="B2595" s="23"/>
      <c r="C2595" s="23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6"/>
    </row>
    <row r="2596" spans="1:17" s="35" customFormat="1" ht="30" customHeight="1">
      <c r="A2596" s="23"/>
      <c r="B2596" s="23"/>
      <c r="C2596" s="23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6"/>
    </row>
    <row r="2597" spans="1:17" s="35" customFormat="1" ht="30" customHeight="1">
      <c r="A2597" s="23"/>
      <c r="B2597" s="23"/>
      <c r="C2597" s="23"/>
      <c r="D2597" s="2"/>
      <c r="E2597" s="2"/>
      <c r="F2597" s="2"/>
      <c r="G2597" s="2"/>
      <c r="H2597" s="2"/>
      <c r="I2597" s="2"/>
      <c r="J2597" s="2"/>
      <c r="K2597" s="2"/>
      <c r="L2597" s="2"/>
      <c r="M2597" s="2"/>
      <c r="N2597" s="2"/>
      <c r="O2597" s="2"/>
      <c r="P2597" s="2"/>
      <c r="Q2597" s="6"/>
    </row>
    <row r="2598" spans="1:17" s="35" customFormat="1" ht="30" customHeight="1">
      <c r="A2598" s="23"/>
      <c r="B2598" s="23"/>
      <c r="C2598" s="23"/>
      <c r="D2598" s="2"/>
      <c r="E2598" s="2"/>
      <c r="F2598" s="2"/>
      <c r="G2598" s="2"/>
      <c r="H2598" s="2"/>
      <c r="I2598" s="2"/>
      <c r="J2598" s="2"/>
      <c r="K2598" s="2"/>
      <c r="L2598" s="2"/>
      <c r="M2598" s="2"/>
      <c r="N2598" s="2"/>
      <c r="O2598" s="2"/>
      <c r="P2598" s="2"/>
      <c r="Q2598" s="6"/>
    </row>
    <row r="2599" spans="1:17" s="35" customFormat="1" ht="30" customHeight="1">
      <c r="A2599" s="23"/>
      <c r="B2599" s="23"/>
      <c r="C2599" s="23"/>
      <c r="D2599" s="2"/>
      <c r="E2599" s="2"/>
      <c r="F2599" s="2"/>
      <c r="G2599" s="2"/>
      <c r="H2599" s="2"/>
      <c r="I2599" s="2"/>
      <c r="J2599" s="2"/>
      <c r="K2599" s="2"/>
      <c r="L2599" s="2"/>
      <c r="M2599" s="2"/>
      <c r="N2599" s="2"/>
      <c r="O2599" s="2"/>
      <c r="P2599" s="2"/>
      <c r="Q2599" s="6"/>
    </row>
    <row r="2600" spans="1:17" s="35" customFormat="1" ht="30" customHeight="1">
      <c r="A2600" s="23"/>
      <c r="B2600" s="23"/>
      <c r="C2600" s="23"/>
      <c r="D2600" s="2"/>
      <c r="E2600" s="2"/>
      <c r="F2600" s="2"/>
      <c r="G2600" s="2"/>
      <c r="H2600" s="2"/>
      <c r="I2600" s="2"/>
      <c r="J2600" s="2"/>
      <c r="K2600" s="2"/>
      <c r="L2600" s="2"/>
      <c r="M2600" s="2"/>
      <c r="N2600" s="2"/>
      <c r="O2600" s="2"/>
      <c r="P2600" s="2"/>
      <c r="Q2600" s="6"/>
    </row>
    <row r="2601" spans="1:17" s="35" customFormat="1" ht="30" customHeight="1">
      <c r="A2601" s="23"/>
      <c r="B2601" s="23"/>
      <c r="C2601" s="23"/>
      <c r="D2601" s="2"/>
      <c r="E2601" s="2"/>
      <c r="F2601" s="2"/>
      <c r="G2601" s="2"/>
      <c r="H2601" s="2"/>
      <c r="I2601" s="2"/>
      <c r="J2601" s="2"/>
      <c r="K2601" s="2"/>
      <c r="L2601" s="2"/>
      <c r="M2601" s="2"/>
      <c r="N2601" s="2"/>
      <c r="O2601" s="2"/>
      <c r="P2601" s="2"/>
      <c r="Q2601" s="6"/>
    </row>
    <row r="2602" spans="1:17" s="35" customFormat="1" ht="30" customHeight="1">
      <c r="A2602" s="23"/>
      <c r="B2602" s="23"/>
      <c r="C2602" s="23"/>
      <c r="D2602" s="2"/>
      <c r="E2602" s="2"/>
      <c r="F2602" s="2"/>
      <c r="G2602" s="2"/>
      <c r="H2602" s="2"/>
      <c r="I2602" s="2"/>
      <c r="J2602" s="2"/>
      <c r="K2602" s="2"/>
      <c r="L2602" s="2"/>
      <c r="M2602" s="2"/>
      <c r="N2602" s="2"/>
      <c r="O2602" s="2"/>
      <c r="P2602" s="2"/>
      <c r="Q2602" s="6"/>
    </row>
    <row r="2603" spans="1:17" s="35" customFormat="1" ht="30" customHeight="1">
      <c r="A2603" s="23"/>
      <c r="B2603" s="23"/>
      <c r="C2603" s="23"/>
      <c r="D2603" s="2"/>
      <c r="E2603" s="2"/>
      <c r="F2603" s="2"/>
      <c r="G2603" s="2"/>
      <c r="H2603" s="2"/>
      <c r="I2603" s="2"/>
      <c r="J2603" s="2"/>
      <c r="K2603" s="2"/>
      <c r="L2603" s="2"/>
      <c r="M2603" s="2"/>
      <c r="N2603" s="2"/>
      <c r="O2603" s="2"/>
      <c r="P2603" s="2"/>
      <c r="Q2603" s="6"/>
    </row>
    <row r="2604" spans="1:17" s="35" customFormat="1" ht="30" customHeight="1">
      <c r="A2604" s="23"/>
      <c r="B2604" s="23"/>
      <c r="C2604" s="23"/>
      <c r="D2604" s="2"/>
      <c r="E2604" s="2"/>
      <c r="F2604" s="2"/>
      <c r="G2604" s="2"/>
      <c r="H2604" s="2"/>
      <c r="I2604" s="2"/>
      <c r="J2604" s="2"/>
      <c r="K2604" s="2"/>
      <c r="L2604" s="2"/>
      <c r="M2604" s="2"/>
      <c r="N2604" s="2"/>
      <c r="O2604" s="2"/>
      <c r="P2604" s="2"/>
      <c r="Q2604" s="6"/>
    </row>
    <row r="2605" spans="1:17" s="35" customFormat="1" ht="30" customHeight="1">
      <c r="A2605" s="23"/>
      <c r="B2605" s="23"/>
      <c r="C2605" s="23"/>
      <c r="D2605" s="2"/>
      <c r="E2605" s="2"/>
      <c r="F2605" s="2"/>
      <c r="G2605" s="2"/>
      <c r="H2605" s="2"/>
      <c r="I2605" s="2"/>
      <c r="J2605" s="2"/>
      <c r="K2605" s="2"/>
      <c r="L2605" s="2"/>
      <c r="M2605" s="2"/>
      <c r="N2605" s="2"/>
      <c r="O2605" s="2"/>
      <c r="P2605" s="2"/>
      <c r="Q2605" s="6"/>
    </row>
    <row r="2606" spans="1:17" s="35" customFormat="1" ht="30" customHeight="1">
      <c r="A2606" s="23"/>
      <c r="B2606" s="23"/>
      <c r="C2606" s="23"/>
      <c r="D2606" s="2"/>
      <c r="E2606" s="2"/>
      <c r="F2606" s="2"/>
      <c r="G2606" s="2"/>
      <c r="H2606" s="2"/>
      <c r="I2606" s="2"/>
      <c r="J2606" s="2"/>
      <c r="K2606" s="2"/>
      <c r="L2606" s="2"/>
      <c r="M2606" s="2"/>
      <c r="N2606" s="2"/>
      <c r="O2606" s="2"/>
      <c r="P2606" s="2"/>
      <c r="Q2606" s="6"/>
    </row>
    <row r="2607" spans="1:17" s="35" customFormat="1" ht="30" customHeight="1">
      <c r="A2607" s="23"/>
      <c r="B2607" s="23"/>
      <c r="C2607" s="23"/>
      <c r="D2607" s="2"/>
      <c r="E2607" s="2"/>
      <c r="F2607" s="2"/>
      <c r="G2607" s="2"/>
      <c r="H2607" s="2"/>
      <c r="I2607" s="2"/>
      <c r="J2607" s="2"/>
      <c r="K2607" s="2"/>
      <c r="L2607" s="2"/>
      <c r="M2607" s="2"/>
      <c r="N2607" s="2"/>
      <c r="O2607" s="2"/>
      <c r="P2607" s="2"/>
      <c r="Q2607" s="6"/>
    </row>
    <row r="2608" spans="1:17" s="35" customFormat="1" ht="30" customHeight="1">
      <c r="A2608" s="23"/>
      <c r="B2608" s="23"/>
      <c r="C2608" s="23"/>
      <c r="D2608" s="2"/>
      <c r="E2608" s="2"/>
      <c r="F2608" s="2"/>
      <c r="G2608" s="2"/>
      <c r="H2608" s="2"/>
      <c r="I2608" s="2"/>
      <c r="J2608" s="2"/>
      <c r="K2608" s="2"/>
      <c r="L2608" s="2"/>
      <c r="M2608" s="2"/>
      <c r="N2608" s="2"/>
      <c r="O2608" s="2"/>
      <c r="P2608" s="2"/>
      <c r="Q2608" s="6"/>
    </row>
    <row r="2609" spans="1:17" s="35" customFormat="1" ht="30" customHeight="1">
      <c r="A2609" s="23"/>
      <c r="B2609" s="23"/>
      <c r="C2609" s="23"/>
      <c r="D2609" s="2"/>
      <c r="E2609" s="2"/>
      <c r="F2609" s="2"/>
      <c r="G2609" s="2"/>
      <c r="H2609" s="2"/>
      <c r="I2609" s="2"/>
      <c r="J2609" s="2"/>
      <c r="K2609" s="2"/>
      <c r="L2609" s="2"/>
      <c r="M2609" s="2"/>
      <c r="N2609" s="2"/>
      <c r="O2609" s="2"/>
      <c r="P2609" s="2"/>
      <c r="Q2609" s="6"/>
    </row>
    <row r="2610" spans="1:17" s="35" customFormat="1" ht="30" customHeight="1">
      <c r="A2610" s="23"/>
      <c r="B2610" s="23"/>
      <c r="C2610" s="23"/>
      <c r="D2610" s="2"/>
      <c r="E2610" s="2"/>
      <c r="F2610" s="2"/>
      <c r="G2610" s="2"/>
      <c r="H2610" s="2"/>
      <c r="I2610" s="2"/>
      <c r="J2610" s="2"/>
      <c r="K2610" s="2"/>
      <c r="L2610" s="2"/>
      <c r="M2610" s="2"/>
      <c r="N2610" s="2"/>
      <c r="O2610" s="2"/>
      <c r="P2610" s="2"/>
      <c r="Q2610" s="6"/>
    </row>
    <row r="2611" spans="1:17" s="35" customFormat="1" ht="30" customHeight="1">
      <c r="A2611" s="23"/>
      <c r="B2611" s="23"/>
      <c r="C2611" s="23"/>
      <c r="D2611" s="2"/>
      <c r="E2611" s="2"/>
      <c r="F2611" s="2"/>
      <c r="G2611" s="2"/>
      <c r="H2611" s="2"/>
      <c r="I2611" s="2"/>
      <c r="J2611" s="2"/>
      <c r="K2611" s="2"/>
      <c r="L2611" s="2"/>
      <c r="M2611" s="2"/>
      <c r="N2611" s="2"/>
      <c r="O2611" s="2"/>
      <c r="P2611" s="2"/>
      <c r="Q2611" s="6"/>
    </row>
    <row r="2612" spans="1:17" s="35" customFormat="1" ht="30" customHeight="1">
      <c r="A2612" s="23"/>
      <c r="B2612" s="23"/>
      <c r="C2612" s="23"/>
      <c r="D2612" s="2"/>
      <c r="E2612" s="2"/>
      <c r="F2612" s="2"/>
      <c r="G2612" s="2"/>
      <c r="H2612" s="2"/>
      <c r="I2612" s="2"/>
      <c r="J2612" s="2"/>
      <c r="K2612" s="2"/>
      <c r="L2612" s="2"/>
      <c r="M2612" s="2"/>
      <c r="N2612" s="2"/>
      <c r="O2612" s="2"/>
      <c r="P2612" s="2"/>
      <c r="Q2612" s="6"/>
    </row>
    <row r="2613" spans="1:17" s="35" customFormat="1" ht="30" customHeight="1">
      <c r="A2613" s="23"/>
      <c r="B2613" s="23"/>
      <c r="C2613" s="23"/>
      <c r="D2613" s="2"/>
      <c r="E2613" s="2"/>
      <c r="F2613" s="2"/>
      <c r="G2613" s="2"/>
      <c r="H2613" s="2"/>
      <c r="I2613" s="2"/>
      <c r="J2613" s="2"/>
      <c r="K2613" s="2"/>
      <c r="L2613" s="2"/>
      <c r="M2613" s="2"/>
      <c r="N2613" s="2"/>
      <c r="O2613" s="2"/>
      <c r="P2613" s="2"/>
      <c r="Q2613" s="6"/>
    </row>
    <row r="2614" spans="1:17" s="35" customFormat="1" ht="30" customHeight="1">
      <c r="A2614" s="23"/>
      <c r="B2614" s="23"/>
      <c r="C2614" s="23"/>
      <c r="D2614" s="2"/>
      <c r="E2614" s="2"/>
      <c r="F2614" s="2"/>
      <c r="G2614" s="2"/>
      <c r="H2614" s="2"/>
      <c r="I2614" s="2"/>
      <c r="J2614" s="2"/>
      <c r="K2614" s="2"/>
      <c r="L2614" s="2"/>
      <c r="M2614" s="2"/>
      <c r="N2614" s="2"/>
      <c r="O2614" s="2"/>
      <c r="P2614" s="2"/>
      <c r="Q2614" s="6"/>
    </row>
    <row r="2615" spans="1:17" s="35" customFormat="1" ht="30" customHeight="1">
      <c r="A2615" s="23"/>
      <c r="B2615" s="23"/>
      <c r="C2615" s="23"/>
      <c r="D2615" s="2"/>
      <c r="E2615" s="2"/>
      <c r="F2615" s="2"/>
      <c r="G2615" s="2"/>
      <c r="H2615" s="2"/>
      <c r="I2615" s="2"/>
      <c r="J2615" s="2"/>
      <c r="K2615" s="2"/>
      <c r="L2615" s="2"/>
      <c r="M2615" s="2"/>
      <c r="N2615" s="2"/>
      <c r="O2615" s="2"/>
      <c r="P2615" s="2"/>
      <c r="Q2615" s="6"/>
    </row>
    <row r="2616" spans="1:17" s="35" customFormat="1" ht="30" customHeight="1">
      <c r="A2616" s="23"/>
      <c r="B2616" s="23"/>
      <c r="C2616" s="23"/>
      <c r="D2616" s="2"/>
      <c r="E2616" s="2"/>
      <c r="F2616" s="2"/>
      <c r="G2616" s="2"/>
      <c r="H2616" s="2"/>
      <c r="I2616" s="2"/>
      <c r="J2616" s="2"/>
      <c r="K2616" s="2"/>
      <c r="L2616" s="2"/>
      <c r="M2616" s="2"/>
      <c r="N2616" s="2"/>
      <c r="O2616" s="2"/>
      <c r="P2616" s="2"/>
      <c r="Q2616" s="6"/>
    </row>
    <row r="2617" spans="1:17" s="35" customFormat="1" ht="30" customHeight="1">
      <c r="A2617" s="23"/>
      <c r="B2617" s="23"/>
      <c r="C2617" s="23"/>
      <c r="D2617" s="2"/>
      <c r="E2617" s="2"/>
      <c r="F2617" s="2"/>
      <c r="G2617" s="2"/>
      <c r="H2617" s="2"/>
      <c r="I2617" s="2"/>
      <c r="J2617" s="2"/>
      <c r="K2617" s="2"/>
      <c r="L2617" s="2"/>
      <c r="M2617" s="2"/>
      <c r="N2617" s="2"/>
      <c r="O2617" s="2"/>
      <c r="P2617" s="2"/>
      <c r="Q2617" s="6"/>
    </row>
    <row r="2618" spans="1:17" s="35" customFormat="1" ht="30" customHeight="1">
      <c r="A2618" s="23"/>
      <c r="B2618" s="23"/>
      <c r="C2618" s="23"/>
      <c r="D2618" s="2"/>
      <c r="E2618" s="2"/>
      <c r="F2618" s="2"/>
      <c r="G2618" s="2"/>
      <c r="H2618" s="2"/>
      <c r="I2618" s="2"/>
      <c r="J2618" s="2"/>
      <c r="K2618" s="2"/>
      <c r="L2618" s="2"/>
      <c r="M2618" s="2"/>
      <c r="N2618" s="2"/>
      <c r="O2618" s="2"/>
      <c r="P2618" s="2"/>
      <c r="Q2618" s="6"/>
    </row>
    <row r="2619" spans="1:17" s="35" customFormat="1" ht="30" customHeight="1">
      <c r="A2619" s="23"/>
      <c r="B2619" s="23"/>
      <c r="C2619" s="23"/>
      <c r="D2619" s="2"/>
      <c r="E2619" s="2"/>
      <c r="F2619" s="2"/>
      <c r="G2619" s="2"/>
      <c r="H2619" s="2"/>
      <c r="I2619" s="2"/>
      <c r="J2619" s="2"/>
      <c r="K2619" s="2"/>
      <c r="L2619" s="2"/>
      <c r="M2619" s="2"/>
      <c r="N2619" s="2"/>
      <c r="O2619" s="2"/>
      <c r="P2619" s="2"/>
      <c r="Q2619" s="6"/>
    </row>
    <row r="2620" spans="1:17" s="35" customFormat="1" ht="30" customHeight="1">
      <c r="A2620" s="23"/>
      <c r="B2620" s="23"/>
      <c r="C2620" s="23"/>
      <c r="D2620" s="2"/>
      <c r="E2620" s="2"/>
      <c r="F2620" s="2"/>
      <c r="G2620" s="2"/>
      <c r="H2620" s="2"/>
      <c r="I2620" s="2"/>
      <c r="J2620" s="2"/>
      <c r="K2620" s="2"/>
      <c r="L2620" s="2"/>
      <c r="M2620" s="2"/>
      <c r="N2620" s="2"/>
      <c r="O2620" s="2"/>
      <c r="P2620" s="2"/>
      <c r="Q2620" s="6"/>
    </row>
    <row r="2621" spans="1:17" s="35" customFormat="1" ht="30" customHeight="1">
      <c r="A2621" s="23"/>
      <c r="B2621" s="23"/>
      <c r="C2621" s="23"/>
      <c r="D2621" s="2"/>
      <c r="E2621" s="2"/>
      <c r="F2621" s="2"/>
      <c r="G2621" s="2"/>
      <c r="H2621" s="2"/>
      <c r="I2621" s="2"/>
      <c r="J2621" s="2"/>
      <c r="K2621" s="2"/>
      <c r="L2621" s="2"/>
      <c r="M2621" s="2"/>
      <c r="N2621" s="2"/>
      <c r="O2621" s="2"/>
      <c r="P2621" s="2"/>
      <c r="Q2621" s="6"/>
    </row>
    <row r="2622" spans="1:17" s="35" customFormat="1" ht="30" customHeight="1">
      <c r="A2622" s="23"/>
      <c r="B2622" s="23"/>
      <c r="C2622" s="23"/>
      <c r="D2622" s="2"/>
      <c r="E2622" s="2"/>
      <c r="F2622" s="2"/>
      <c r="G2622" s="2"/>
      <c r="H2622" s="2"/>
      <c r="I2622" s="2"/>
      <c r="J2622" s="2"/>
      <c r="K2622" s="2"/>
      <c r="L2622" s="2"/>
      <c r="M2622" s="2"/>
      <c r="N2622" s="2"/>
      <c r="O2622" s="2"/>
      <c r="P2622" s="2"/>
      <c r="Q2622" s="6"/>
    </row>
    <row r="2623" spans="1:17" s="35" customFormat="1" ht="30" customHeight="1">
      <c r="A2623" s="23"/>
      <c r="B2623" s="23"/>
      <c r="C2623" s="23"/>
      <c r="D2623" s="2"/>
      <c r="E2623" s="2"/>
      <c r="F2623" s="2"/>
      <c r="G2623" s="2"/>
      <c r="H2623" s="2"/>
      <c r="I2623" s="2"/>
      <c r="J2623" s="2"/>
      <c r="K2623" s="2"/>
      <c r="L2623" s="2"/>
      <c r="M2623" s="2"/>
      <c r="N2623" s="2"/>
      <c r="O2623" s="2"/>
      <c r="P2623" s="2"/>
      <c r="Q2623" s="6"/>
    </row>
    <row r="2624" spans="1:17" s="35" customFormat="1" ht="30" customHeight="1">
      <c r="A2624" s="23"/>
      <c r="B2624" s="23"/>
      <c r="C2624" s="23"/>
      <c r="D2624" s="2"/>
      <c r="E2624" s="2"/>
      <c r="F2624" s="2"/>
      <c r="G2624" s="2"/>
      <c r="H2624" s="2"/>
      <c r="I2624" s="2"/>
      <c r="J2624" s="2"/>
      <c r="K2624" s="2"/>
      <c r="L2624" s="2"/>
      <c r="M2624" s="2"/>
      <c r="N2624" s="2"/>
      <c r="O2624" s="2"/>
      <c r="P2624" s="2"/>
      <c r="Q2624" s="6"/>
    </row>
    <row r="2625" spans="1:17" s="35" customFormat="1" ht="30" customHeight="1">
      <c r="A2625" s="23"/>
      <c r="B2625" s="23"/>
      <c r="C2625" s="23"/>
      <c r="D2625" s="2"/>
      <c r="E2625" s="2"/>
      <c r="F2625" s="2"/>
      <c r="G2625" s="2"/>
      <c r="H2625" s="2"/>
      <c r="I2625" s="2"/>
      <c r="J2625" s="2"/>
      <c r="K2625" s="2"/>
      <c r="L2625" s="2"/>
      <c r="M2625" s="2"/>
      <c r="N2625" s="2"/>
      <c r="O2625" s="2"/>
      <c r="P2625" s="2"/>
      <c r="Q2625" s="6"/>
    </row>
    <row r="2626" spans="1:17" s="35" customFormat="1" ht="30" customHeight="1">
      <c r="A2626" s="23"/>
      <c r="B2626" s="23"/>
      <c r="C2626" s="23"/>
      <c r="D2626" s="2"/>
      <c r="E2626" s="2"/>
      <c r="F2626" s="2"/>
      <c r="G2626" s="2"/>
      <c r="H2626" s="2"/>
      <c r="I2626" s="2"/>
      <c r="J2626" s="2"/>
      <c r="K2626" s="2"/>
      <c r="L2626" s="2"/>
      <c r="M2626" s="2"/>
      <c r="N2626" s="2"/>
      <c r="O2626" s="2"/>
      <c r="P2626" s="2"/>
      <c r="Q2626" s="6"/>
    </row>
    <row r="2627" spans="1:17" s="35" customFormat="1" ht="30" customHeight="1">
      <c r="A2627" s="23"/>
      <c r="B2627" s="23"/>
      <c r="C2627" s="23"/>
      <c r="D2627" s="2"/>
      <c r="E2627" s="2"/>
      <c r="F2627" s="2"/>
      <c r="G2627" s="2"/>
      <c r="H2627" s="2"/>
      <c r="I2627" s="2"/>
      <c r="J2627" s="2"/>
      <c r="K2627" s="2"/>
      <c r="L2627" s="2"/>
      <c r="M2627" s="2"/>
      <c r="N2627" s="2"/>
      <c r="O2627" s="2"/>
      <c r="P2627" s="2"/>
      <c r="Q2627" s="6"/>
    </row>
    <row r="2628" spans="1:17" s="35" customFormat="1" ht="30" customHeight="1">
      <c r="A2628" s="23"/>
      <c r="B2628" s="23"/>
      <c r="C2628" s="23"/>
      <c r="D2628" s="2"/>
      <c r="E2628" s="2"/>
      <c r="F2628" s="2"/>
      <c r="G2628" s="2"/>
      <c r="H2628" s="2"/>
      <c r="I2628" s="2"/>
      <c r="J2628" s="2"/>
      <c r="K2628" s="2"/>
      <c r="L2628" s="2"/>
      <c r="M2628" s="2"/>
      <c r="N2628" s="2"/>
      <c r="O2628" s="2"/>
      <c r="P2628" s="2"/>
      <c r="Q2628" s="6"/>
    </row>
    <row r="2629" spans="1:17" s="35" customFormat="1" ht="30" customHeight="1">
      <c r="A2629" s="23"/>
      <c r="B2629" s="23"/>
      <c r="C2629" s="23"/>
      <c r="D2629" s="2"/>
      <c r="E2629" s="2"/>
      <c r="F2629" s="2"/>
      <c r="G2629" s="2"/>
      <c r="H2629" s="2"/>
      <c r="I2629" s="2"/>
      <c r="J2629" s="2"/>
      <c r="K2629" s="2"/>
      <c r="L2629" s="2"/>
      <c r="M2629" s="2"/>
      <c r="N2629" s="2"/>
      <c r="O2629" s="2"/>
      <c r="P2629" s="2"/>
      <c r="Q2629" s="6"/>
    </row>
    <row r="2630" spans="1:17" s="35" customFormat="1" ht="30" customHeight="1">
      <c r="A2630" s="23"/>
      <c r="B2630" s="23"/>
      <c r="C2630" s="23"/>
      <c r="D2630" s="2"/>
      <c r="E2630" s="2"/>
      <c r="F2630" s="2"/>
      <c r="G2630" s="2"/>
      <c r="H2630" s="2"/>
      <c r="I2630" s="2"/>
      <c r="J2630" s="2"/>
      <c r="K2630" s="2"/>
      <c r="L2630" s="2"/>
      <c r="M2630" s="2"/>
      <c r="N2630" s="2"/>
      <c r="O2630" s="2"/>
      <c r="P2630" s="2"/>
      <c r="Q2630" s="6"/>
    </row>
    <row r="2631" spans="1:17" s="35" customFormat="1" ht="30" customHeight="1">
      <c r="A2631" s="23"/>
      <c r="B2631" s="23"/>
      <c r="C2631" s="23"/>
      <c r="D2631" s="2"/>
      <c r="E2631" s="2"/>
      <c r="F2631" s="2"/>
      <c r="G2631" s="2"/>
      <c r="H2631" s="2"/>
      <c r="I2631" s="2"/>
      <c r="J2631" s="2"/>
      <c r="K2631" s="2"/>
      <c r="L2631" s="2"/>
      <c r="M2631" s="2"/>
      <c r="N2631" s="2"/>
      <c r="O2631" s="2"/>
      <c r="P2631" s="2"/>
      <c r="Q2631" s="6"/>
    </row>
    <row r="2632" spans="1:17" s="35" customFormat="1" ht="30" customHeight="1">
      <c r="A2632" s="23"/>
      <c r="B2632" s="23"/>
      <c r="C2632" s="23"/>
      <c r="D2632" s="2"/>
      <c r="E2632" s="2"/>
      <c r="F2632" s="2"/>
      <c r="G2632" s="2"/>
      <c r="H2632" s="2"/>
      <c r="I2632" s="2"/>
      <c r="J2632" s="2"/>
      <c r="K2632" s="2"/>
      <c r="L2632" s="2"/>
      <c r="M2632" s="2"/>
      <c r="N2632" s="2"/>
      <c r="O2632" s="2"/>
      <c r="P2632" s="2"/>
      <c r="Q2632" s="6"/>
    </row>
    <row r="2633" spans="1:17" s="35" customFormat="1" ht="30" customHeight="1">
      <c r="A2633" s="23"/>
      <c r="B2633" s="23"/>
      <c r="C2633" s="23"/>
      <c r="D2633" s="2"/>
      <c r="E2633" s="2"/>
      <c r="F2633" s="2"/>
      <c r="G2633" s="2"/>
      <c r="H2633" s="2"/>
      <c r="I2633" s="2"/>
      <c r="J2633" s="2"/>
      <c r="K2633" s="2"/>
      <c r="L2633" s="2"/>
      <c r="M2633" s="2"/>
      <c r="N2633" s="2"/>
      <c r="O2633" s="2"/>
      <c r="P2633" s="2"/>
      <c r="Q2633" s="6"/>
    </row>
    <row r="2634" spans="1:17" s="35" customFormat="1" ht="30" customHeight="1">
      <c r="A2634" s="23"/>
      <c r="B2634" s="23"/>
      <c r="C2634" s="23"/>
      <c r="D2634" s="2"/>
      <c r="E2634" s="2"/>
      <c r="F2634" s="2"/>
      <c r="G2634" s="2"/>
      <c r="H2634" s="2"/>
      <c r="I2634" s="2"/>
      <c r="J2634" s="2"/>
      <c r="K2634" s="2"/>
      <c r="L2634" s="2"/>
      <c r="M2634" s="2"/>
      <c r="N2634" s="2"/>
      <c r="O2634" s="2"/>
      <c r="P2634" s="2"/>
      <c r="Q2634" s="6"/>
    </row>
    <row r="2635" spans="1:17" s="35" customFormat="1" ht="30" customHeight="1">
      <c r="A2635" s="23"/>
      <c r="B2635" s="23"/>
      <c r="C2635" s="23"/>
      <c r="D2635" s="2"/>
      <c r="E2635" s="2"/>
      <c r="F2635" s="2"/>
      <c r="G2635" s="2"/>
      <c r="H2635" s="2"/>
      <c r="I2635" s="2"/>
      <c r="J2635" s="2"/>
      <c r="K2635" s="2"/>
      <c r="L2635" s="2"/>
      <c r="M2635" s="2"/>
      <c r="N2635" s="2"/>
      <c r="O2635" s="2"/>
      <c r="P2635" s="2"/>
      <c r="Q2635" s="6"/>
    </row>
    <row r="2636" spans="1:17" s="35" customFormat="1" ht="30" customHeight="1">
      <c r="A2636" s="23"/>
      <c r="B2636" s="23"/>
      <c r="C2636" s="23"/>
      <c r="D2636" s="2"/>
      <c r="E2636" s="2"/>
      <c r="F2636" s="2"/>
      <c r="G2636" s="2"/>
      <c r="H2636" s="2"/>
      <c r="I2636" s="2"/>
      <c r="J2636" s="2"/>
      <c r="K2636" s="2"/>
      <c r="L2636" s="2"/>
      <c r="M2636" s="2"/>
      <c r="N2636" s="2"/>
      <c r="O2636" s="2"/>
      <c r="P2636" s="2"/>
      <c r="Q2636" s="6"/>
    </row>
    <row r="2637" spans="1:17" s="35" customFormat="1" ht="30" customHeight="1">
      <c r="A2637" s="23"/>
      <c r="B2637" s="23"/>
      <c r="C2637" s="23"/>
      <c r="D2637" s="2"/>
      <c r="E2637" s="2"/>
      <c r="F2637" s="2"/>
      <c r="G2637" s="2"/>
      <c r="H2637" s="2"/>
      <c r="I2637" s="2"/>
      <c r="J2637" s="2"/>
      <c r="K2637" s="2"/>
      <c r="L2637" s="2"/>
      <c r="M2637" s="2"/>
      <c r="N2637" s="2"/>
      <c r="O2637" s="2"/>
      <c r="P2637" s="2"/>
      <c r="Q2637" s="6"/>
    </row>
    <row r="2638" spans="1:17" s="35" customFormat="1" ht="30" customHeight="1">
      <c r="A2638" s="23"/>
      <c r="B2638" s="23"/>
      <c r="C2638" s="23"/>
      <c r="D2638" s="2"/>
      <c r="E2638" s="2"/>
      <c r="F2638" s="2"/>
      <c r="G2638" s="2"/>
      <c r="H2638" s="2"/>
      <c r="I2638" s="2"/>
      <c r="J2638" s="2"/>
      <c r="K2638" s="2"/>
      <c r="L2638" s="2"/>
      <c r="M2638" s="2"/>
      <c r="N2638" s="2"/>
      <c r="O2638" s="2"/>
      <c r="P2638" s="2"/>
      <c r="Q2638" s="6"/>
    </row>
    <row r="2639" spans="1:17" s="35" customFormat="1" ht="30" customHeight="1">
      <c r="A2639" s="23"/>
      <c r="B2639" s="23"/>
      <c r="C2639" s="23"/>
      <c r="D2639" s="2"/>
      <c r="E2639" s="2"/>
      <c r="F2639" s="2"/>
      <c r="G2639" s="2"/>
      <c r="H2639" s="2"/>
      <c r="I2639" s="2"/>
      <c r="J2639" s="2"/>
      <c r="K2639" s="2"/>
      <c r="L2639" s="2"/>
      <c r="M2639" s="2"/>
      <c r="N2639" s="2"/>
      <c r="O2639" s="2"/>
      <c r="P2639" s="2"/>
      <c r="Q2639" s="6"/>
    </row>
    <row r="2640" spans="1:17" s="35" customFormat="1" ht="30" customHeight="1">
      <c r="A2640" s="23"/>
      <c r="B2640" s="23"/>
      <c r="C2640" s="23"/>
      <c r="D2640" s="2"/>
      <c r="E2640" s="2"/>
      <c r="F2640" s="2"/>
      <c r="G2640" s="2"/>
      <c r="H2640" s="2"/>
      <c r="I2640" s="2"/>
      <c r="J2640" s="2"/>
      <c r="K2640" s="2"/>
      <c r="L2640" s="2"/>
      <c r="M2640" s="2"/>
      <c r="N2640" s="2"/>
      <c r="O2640" s="2"/>
      <c r="P2640" s="2"/>
      <c r="Q2640" s="6"/>
    </row>
    <row r="2641" spans="1:17" s="35" customFormat="1" ht="30" customHeight="1">
      <c r="A2641" s="23"/>
      <c r="B2641" s="23"/>
      <c r="C2641" s="23"/>
      <c r="D2641" s="2"/>
      <c r="E2641" s="2"/>
      <c r="F2641" s="2"/>
      <c r="G2641" s="2"/>
      <c r="H2641" s="2"/>
      <c r="I2641" s="2"/>
      <c r="J2641" s="2"/>
      <c r="K2641" s="2"/>
      <c r="L2641" s="2"/>
      <c r="M2641" s="2"/>
      <c r="N2641" s="2"/>
      <c r="O2641" s="2"/>
      <c r="P2641" s="2"/>
      <c r="Q2641" s="6"/>
    </row>
    <row r="2642" spans="1:17" s="35" customFormat="1" ht="30" customHeight="1">
      <c r="A2642" s="23"/>
      <c r="B2642" s="23"/>
      <c r="C2642" s="23"/>
      <c r="D2642" s="2"/>
      <c r="E2642" s="2"/>
      <c r="F2642" s="2"/>
      <c r="G2642" s="2"/>
      <c r="H2642" s="2"/>
      <c r="I2642" s="2"/>
      <c r="J2642" s="2"/>
      <c r="K2642" s="2"/>
      <c r="L2642" s="2"/>
      <c r="M2642" s="2"/>
      <c r="N2642" s="2"/>
      <c r="O2642" s="2"/>
      <c r="P2642" s="2"/>
      <c r="Q2642" s="6"/>
    </row>
    <row r="2643" spans="1:17" s="35" customFormat="1" ht="30" customHeight="1">
      <c r="A2643" s="23"/>
      <c r="B2643" s="23"/>
      <c r="C2643" s="23"/>
      <c r="D2643" s="2"/>
      <c r="E2643" s="2"/>
      <c r="F2643" s="2"/>
      <c r="G2643" s="2"/>
      <c r="H2643" s="2"/>
      <c r="I2643" s="2"/>
      <c r="J2643" s="2"/>
      <c r="K2643" s="2"/>
      <c r="L2643" s="2"/>
      <c r="M2643" s="2"/>
      <c r="N2643" s="2"/>
      <c r="O2643" s="2"/>
      <c r="P2643" s="2"/>
      <c r="Q2643" s="6"/>
    </row>
    <row r="2644" spans="1:17" s="35" customFormat="1" ht="30" customHeight="1">
      <c r="A2644" s="23"/>
      <c r="B2644" s="23"/>
      <c r="C2644" s="23"/>
      <c r="D2644" s="2"/>
      <c r="E2644" s="2"/>
      <c r="F2644" s="2"/>
      <c r="G2644" s="2"/>
      <c r="H2644" s="2"/>
      <c r="I2644" s="2"/>
      <c r="J2644" s="2"/>
      <c r="K2644" s="2"/>
      <c r="L2644" s="2"/>
      <c r="M2644" s="2"/>
      <c r="N2644" s="2"/>
      <c r="O2644" s="2"/>
      <c r="P2644" s="2"/>
      <c r="Q2644" s="6"/>
    </row>
    <row r="2645" spans="1:17" s="35" customFormat="1" ht="30" customHeight="1">
      <c r="A2645" s="23"/>
      <c r="B2645" s="23"/>
      <c r="C2645" s="23"/>
      <c r="D2645" s="2"/>
      <c r="E2645" s="2"/>
      <c r="F2645" s="2"/>
      <c r="G2645" s="2"/>
      <c r="H2645" s="2"/>
      <c r="I2645" s="2"/>
      <c r="J2645" s="2"/>
      <c r="K2645" s="2"/>
      <c r="L2645" s="2"/>
      <c r="M2645" s="2"/>
      <c r="N2645" s="2"/>
      <c r="O2645" s="2"/>
      <c r="P2645" s="2"/>
      <c r="Q2645" s="6"/>
    </row>
    <row r="2646" spans="1:17" s="35" customFormat="1" ht="30" customHeight="1">
      <c r="A2646" s="23"/>
      <c r="B2646" s="23"/>
      <c r="C2646" s="23"/>
      <c r="D2646" s="2"/>
      <c r="E2646" s="2"/>
      <c r="F2646" s="2"/>
      <c r="G2646" s="2"/>
      <c r="H2646" s="2"/>
      <c r="I2646" s="2"/>
      <c r="J2646" s="2"/>
      <c r="K2646" s="2"/>
      <c r="L2646" s="2"/>
      <c r="M2646" s="2"/>
      <c r="N2646" s="2"/>
      <c r="O2646" s="2"/>
      <c r="P2646" s="2"/>
      <c r="Q2646" s="6"/>
    </row>
    <row r="2647" spans="1:17" s="35" customFormat="1" ht="30" customHeight="1">
      <c r="A2647" s="23"/>
      <c r="B2647" s="23"/>
      <c r="C2647" s="23"/>
      <c r="D2647" s="2"/>
      <c r="E2647" s="2"/>
      <c r="F2647" s="2"/>
      <c r="G2647" s="2"/>
      <c r="H2647" s="2"/>
      <c r="I2647" s="2"/>
      <c r="J2647" s="2"/>
      <c r="K2647" s="2"/>
      <c r="L2647" s="2"/>
      <c r="M2647" s="2"/>
      <c r="N2647" s="2"/>
      <c r="O2647" s="2"/>
      <c r="P2647" s="2"/>
      <c r="Q2647" s="6"/>
    </row>
    <row r="2648" spans="1:17" s="35" customFormat="1" ht="30" customHeight="1">
      <c r="A2648" s="23"/>
      <c r="B2648" s="23"/>
      <c r="C2648" s="23"/>
      <c r="D2648" s="2"/>
      <c r="E2648" s="2"/>
      <c r="F2648" s="2"/>
      <c r="G2648" s="2"/>
      <c r="H2648" s="2"/>
      <c r="I2648" s="2"/>
      <c r="J2648" s="2"/>
      <c r="K2648" s="2"/>
      <c r="L2648" s="2"/>
      <c r="M2648" s="2"/>
      <c r="N2648" s="2"/>
      <c r="O2648" s="2"/>
      <c r="P2648" s="2"/>
      <c r="Q2648" s="6"/>
    </row>
    <row r="2649" spans="1:17" s="35" customFormat="1" ht="30" customHeight="1">
      <c r="A2649" s="23"/>
      <c r="B2649" s="23"/>
      <c r="C2649" s="23"/>
      <c r="D2649" s="2"/>
      <c r="E2649" s="2"/>
      <c r="F2649" s="2"/>
      <c r="G2649" s="2"/>
      <c r="H2649" s="2"/>
      <c r="I2649" s="2"/>
      <c r="J2649" s="2"/>
      <c r="K2649" s="2"/>
      <c r="L2649" s="2"/>
      <c r="M2649" s="2"/>
      <c r="N2649" s="2"/>
      <c r="O2649" s="2"/>
      <c r="P2649" s="2"/>
      <c r="Q2649" s="6"/>
    </row>
    <row r="2650" spans="1:17" s="35" customFormat="1" ht="30" customHeight="1">
      <c r="A2650" s="23"/>
      <c r="B2650" s="23"/>
      <c r="C2650" s="23"/>
      <c r="D2650" s="2"/>
      <c r="E2650" s="2"/>
      <c r="F2650" s="2"/>
      <c r="G2650" s="2"/>
      <c r="H2650" s="2"/>
      <c r="I2650" s="2"/>
      <c r="J2650" s="2"/>
      <c r="K2650" s="2"/>
      <c r="L2650" s="2"/>
      <c r="M2650" s="2"/>
      <c r="N2650" s="2"/>
      <c r="O2650" s="2"/>
      <c r="P2650" s="2"/>
      <c r="Q2650" s="6"/>
    </row>
    <row r="2651" spans="1:17" s="35" customFormat="1" ht="30" customHeight="1">
      <c r="A2651" s="23"/>
      <c r="B2651" s="23"/>
      <c r="C2651" s="23"/>
      <c r="D2651" s="2"/>
      <c r="E2651" s="2"/>
      <c r="F2651" s="2"/>
      <c r="G2651" s="2"/>
      <c r="H2651" s="2"/>
      <c r="I2651" s="2"/>
      <c r="J2651" s="2"/>
      <c r="K2651" s="2"/>
      <c r="L2651" s="2"/>
      <c r="M2651" s="2"/>
      <c r="N2651" s="2"/>
      <c r="O2651" s="2"/>
      <c r="P2651" s="2"/>
      <c r="Q2651" s="6"/>
    </row>
    <row r="2652" spans="1:17" s="35" customFormat="1" ht="30" customHeight="1">
      <c r="A2652" s="23"/>
      <c r="B2652" s="23"/>
      <c r="C2652" s="23"/>
      <c r="D2652" s="2"/>
      <c r="E2652" s="2"/>
      <c r="F2652" s="2"/>
      <c r="G2652" s="2"/>
      <c r="H2652" s="2"/>
      <c r="I2652" s="2"/>
      <c r="J2652" s="2"/>
      <c r="K2652" s="2"/>
      <c r="L2652" s="2"/>
      <c r="M2652" s="2"/>
      <c r="N2652" s="2"/>
      <c r="O2652" s="2"/>
      <c r="P2652" s="2"/>
      <c r="Q2652" s="6"/>
    </row>
    <row r="2653" spans="1:17" s="35" customFormat="1" ht="30" customHeight="1">
      <c r="A2653" s="23"/>
      <c r="B2653" s="23"/>
      <c r="C2653" s="23"/>
      <c r="D2653" s="2"/>
      <c r="E2653" s="2"/>
      <c r="F2653" s="2"/>
      <c r="G2653" s="2"/>
      <c r="H2653" s="2"/>
      <c r="I2653" s="2"/>
      <c r="J2653" s="2"/>
      <c r="K2653" s="2"/>
      <c r="L2653" s="2"/>
      <c r="M2653" s="2"/>
      <c r="N2653" s="2"/>
      <c r="O2653" s="2"/>
      <c r="P2653" s="2"/>
      <c r="Q2653" s="6"/>
    </row>
    <row r="2654" spans="1:17" s="35" customFormat="1" ht="30" customHeight="1">
      <c r="A2654" s="23"/>
      <c r="B2654" s="23"/>
      <c r="C2654" s="23"/>
      <c r="D2654" s="2"/>
      <c r="E2654" s="2"/>
      <c r="F2654" s="2"/>
      <c r="G2654" s="2"/>
      <c r="H2654" s="2"/>
      <c r="I2654" s="2"/>
      <c r="J2654" s="2"/>
      <c r="K2654" s="2"/>
      <c r="L2654" s="2"/>
      <c r="M2654" s="2"/>
      <c r="N2654" s="2"/>
      <c r="O2654" s="2"/>
      <c r="P2654" s="2"/>
      <c r="Q2654" s="6"/>
    </row>
    <row r="2655" spans="1:17" s="35" customFormat="1" ht="30" customHeight="1">
      <c r="A2655" s="23"/>
      <c r="B2655" s="23"/>
      <c r="C2655" s="23"/>
      <c r="D2655" s="2"/>
      <c r="E2655" s="2"/>
      <c r="F2655" s="2"/>
      <c r="G2655" s="2"/>
      <c r="H2655" s="2"/>
      <c r="I2655" s="2"/>
      <c r="J2655" s="2"/>
      <c r="K2655" s="2"/>
      <c r="L2655" s="2"/>
      <c r="M2655" s="2"/>
      <c r="N2655" s="2"/>
      <c r="O2655" s="2"/>
      <c r="P2655" s="2"/>
      <c r="Q2655" s="6"/>
    </row>
    <row r="2656" spans="1:17" s="35" customFormat="1" ht="30" customHeight="1">
      <c r="A2656" s="23"/>
      <c r="B2656" s="23"/>
      <c r="C2656" s="23"/>
      <c r="D2656" s="2"/>
      <c r="E2656" s="2"/>
      <c r="F2656" s="2"/>
      <c r="G2656" s="2"/>
      <c r="H2656" s="2"/>
      <c r="I2656" s="2"/>
      <c r="J2656" s="2"/>
      <c r="K2656" s="2"/>
      <c r="L2656" s="2"/>
      <c r="M2656" s="2"/>
      <c r="N2656" s="2"/>
      <c r="O2656" s="2"/>
      <c r="P2656" s="2"/>
      <c r="Q2656" s="6"/>
    </row>
    <row r="2657" spans="1:17" s="35" customFormat="1" ht="30" customHeight="1">
      <c r="A2657" s="23"/>
      <c r="B2657" s="23"/>
      <c r="C2657" s="23"/>
      <c r="D2657" s="2"/>
      <c r="E2657" s="2"/>
      <c r="F2657" s="2"/>
      <c r="G2657" s="2"/>
      <c r="H2657" s="2"/>
      <c r="I2657" s="2"/>
      <c r="J2657" s="2"/>
      <c r="K2657" s="2"/>
      <c r="L2657" s="2"/>
      <c r="M2657" s="2"/>
      <c r="N2657" s="2"/>
      <c r="O2657" s="2"/>
      <c r="P2657" s="2"/>
      <c r="Q2657" s="6"/>
    </row>
    <row r="2658" spans="1:17" s="35" customFormat="1" ht="30" customHeight="1">
      <c r="A2658" s="23"/>
      <c r="B2658" s="23"/>
      <c r="C2658" s="23"/>
      <c r="D2658" s="2"/>
      <c r="E2658" s="2"/>
      <c r="F2658" s="2"/>
      <c r="G2658" s="2"/>
      <c r="H2658" s="2"/>
      <c r="I2658" s="2"/>
      <c r="J2658" s="2"/>
      <c r="K2658" s="2"/>
      <c r="L2658" s="2"/>
      <c r="M2658" s="2"/>
      <c r="N2658" s="2"/>
      <c r="O2658" s="2"/>
      <c r="P2658" s="2"/>
      <c r="Q2658" s="6"/>
    </row>
    <row r="2659" spans="1:17" s="35" customFormat="1" ht="30" customHeight="1">
      <c r="A2659" s="23"/>
      <c r="B2659" s="23"/>
      <c r="C2659" s="23"/>
      <c r="D2659" s="2"/>
      <c r="E2659" s="2"/>
      <c r="F2659" s="2"/>
      <c r="G2659" s="2"/>
      <c r="H2659" s="2"/>
      <c r="I2659" s="2"/>
      <c r="J2659" s="2"/>
      <c r="K2659" s="2"/>
      <c r="L2659" s="2"/>
      <c r="M2659" s="2"/>
      <c r="N2659" s="2"/>
      <c r="O2659" s="2"/>
      <c r="P2659" s="2"/>
      <c r="Q2659" s="6"/>
    </row>
    <row r="2660" spans="1:17" s="35" customFormat="1" ht="30" customHeight="1">
      <c r="A2660" s="23"/>
      <c r="B2660" s="23"/>
      <c r="C2660" s="23"/>
      <c r="D2660" s="2"/>
      <c r="E2660" s="2"/>
      <c r="F2660" s="2"/>
      <c r="G2660" s="2"/>
      <c r="H2660" s="2"/>
      <c r="I2660" s="2"/>
      <c r="J2660" s="2"/>
      <c r="K2660" s="2"/>
      <c r="L2660" s="2"/>
      <c r="M2660" s="2"/>
      <c r="N2660" s="2"/>
      <c r="O2660" s="2"/>
      <c r="P2660" s="2"/>
      <c r="Q2660" s="6"/>
    </row>
    <row r="2661" spans="1:17" s="35" customFormat="1" ht="30" customHeight="1">
      <c r="A2661" s="23"/>
      <c r="B2661" s="23"/>
      <c r="C2661" s="23"/>
      <c r="D2661" s="2"/>
      <c r="E2661" s="2"/>
      <c r="F2661" s="2"/>
      <c r="G2661" s="2"/>
      <c r="H2661" s="2"/>
      <c r="I2661" s="2"/>
      <c r="J2661" s="2"/>
      <c r="K2661" s="2"/>
      <c r="L2661" s="2"/>
      <c r="M2661" s="2"/>
      <c r="N2661" s="2"/>
      <c r="O2661" s="2"/>
      <c r="P2661" s="2"/>
      <c r="Q2661" s="6"/>
    </row>
    <row r="2662" spans="1:17" s="35" customFormat="1" ht="30" customHeight="1">
      <c r="A2662" s="23"/>
      <c r="B2662" s="23"/>
      <c r="C2662" s="23"/>
      <c r="D2662" s="2"/>
      <c r="E2662" s="2"/>
      <c r="F2662" s="2"/>
      <c r="G2662" s="2"/>
      <c r="H2662" s="2"/>
      <c r="I2662" s="2"/>
      <c r="J2662" s="2"/>
      <c r="K2662" s="2"/>
      <c r="L2662" s="2"/>
      <c r="M2662" s="2"/>
      <c r="N2662" s="2"/>
      <c r="O2662" s="2"/>
      <c r="P2662" s="2"/>
      <c r="Q2662" s="6"/>
    </row>
    <row r="2663" spans="1:17" s="35" customFormat="1" ht="30" customHeight="1">
      <c r="A2663" s="23"/>
      <c r="B2663" s="23"/>
      <c r="C2663" s="23"/>
      <c r="D2663" s="2"/>
      <c r="E2663" s="2"/>
      <c r="F2663" s="2"/>
      <c r="G2663" s="2"/>
      <c r="H2663" s="2"/>
      <c r="I2663" s="2"/>
      <c r="J2663" s="2"/>
      <c r="K2663" s="2"/>
      <c r="L2663" s="2"/>
      <c r="M2663" s="2"/>
      <c r="N2663" s="2"/>
      <c r="O2663" s="2"/>
      <c r="P2663" s="2"/>
      <c r="Q2663" s="6"/>
    </row>
    <row r="2664" spans="1:17" s="35" customFormat="1" ht="30" customHeight="1">
      <c r="A2664" s="23"/>
      <c r="B2664" s="23"/>
      <c r="C2664" s="23"/>
      <c r="D2664" s="2"/>
      <c r="E2664" s="2"/>
      <c r="F2664" s="2"/>
      <c r="G2664" s="2"/>
      <c r="H2664" s="2"/>
      <c r="I2664" s="2"/>
      <c r="J2664" s="2"/>
      <c r="K2664" s="2"/>
      <c r="L2664" s="2"/>
      <c r="M2664" s="2"/>
      <c r="N2664" s="2"/>
      <c r="O2664" s="2"/>
      <c r="P2664" s="2"/>
      <c r="Q2664" s="6"/>
    </row>
    <row r="2665" spans="1:17" s="35" customFormat="1" ht="30" customHeight="1">
      <c r="A2665" s="23"/>
      <c r="B2665" s="23"/>
      <c r="C2665" s="23"/>
      <c r="D2665" s="2"/>
      <c r="E2665" s="2"/>
      <c r="F2665" s="2"/>
      <c r="G2665" s="2"/>
      <c r="H2665" s="2"/>
      <c r="I2665" s="2"/>
      <c r="J2665" s="2"/>
      <c r="K2665" s="2"/>
      <c r="L2665" s="2"/>
      <c r="M2665" s="2"/>
      <c r="N2665" s="2"/>
      <c r="O2665" s="2"/>
      <c r="P2665" s="2"/>
      <c r="Q2665" s="6"/>
    </row>
    <row r="2666" spans="1:17" s="35" customFormat="1" ht="30" customHeight="1">
      <c r="A2666" s="23"/>
      <c r="B2666" s="23"/>
      <c r="C2666" s="23"/>
      <c r="D2666" s="2"/>
      <c r="E2666" s="2"/>
      <c r="F2666" s="2"/>
      <c r="G2666" s="2"/>
      <c r="H2666" s="2"/>
      <c r="I2666" s="2"/>
      <c r="J2666" s="2"/>
      <c r="K2666" s="2"/>
      <c r="L2666" s="2"/>
      <c r="M2666" s="2"/>
      <c r="N2666" s="2"/>
      <c r="O2666" s="2"/>
      <c r="P2666" s="2"/>
      <c r="Q2666" s="6"/>
    </row>
    <row r="2667" spans="1:17" s="35" customFormat="1" ht="30" customHeight="1">
      <c r="A2667" s="23"/>
      <c r="B2667" s="23"/>
      <c r="C2667" s="23"/>
      <c r="D2667" s="2"/>
      <c r="E2667" s="2"/>
      <c r="F2667" s="2"/>
      <c r="G2667" s="2"/>
      <c r="H2667" s="2"/>
      <c r="I2667" s="2"/>
      <c r="J2667" s="2"/>
      <c r="K2667" s="2"/>
      <c r="L2667" s="2"/>
      <c r="M2667" s="2"/>
      <c r="N2667" s="2"/>
      <c r="O2667" s="2"/>
      <c r="P2667" s="2"/>
      <c r="Q2667" s="6"/>
    </row>
    <row r="2668" spans="1:17" s="35" customFormat="1" ht="30" customHeight="1">
      <c r="A2668" s="23"/>
      <c r="B2668" s="23"/>
      <c r="C2668" s="23"/>
      <c r="D2668" s="2"/>
      <c r="E2668" s="2"/>
      <c r="F2668" s="2"/>
      <c r="G2668" s="2"/>
      <c r="H2668" s="2"/>
      <c r="I2668" s="2"/>
      <c r="J2668" s="2"/>
      <c r="K2668" s="2"/>
      <c r="L2668" s="2"/>
      <c r="M2668" s="2"/>
      <c r="N2668" s="2"/>
      <c r="O2668" s="2"/>
      <c r="P2668" s="2"/>
      <c r="Q2668" s="6"/>
    </row>
    <row r="2669" spans="1:17" s="35" customFormat="1" ht="30" customHeight="1">
      <c r="A2669" s="23"/>
      <c r="B2669" s="23"/>
      <c r="C2669" s="23"/>
      <c r="D2669" s="2"/>
      <c r="E2669" s="2"/>
      <c r="F2669" s="2"/>
      <c r="G2669" s="2"/>
      <c r="H2669" s="2"/>
      <c r="I2669" s="2"/>
      <c r="J2669" s="2"/>
      <c r="K2669" s="2"/>
      <c r="L2669" s="2"/>
      <c r="M2669" s="2"/>
      <c r="N2669" s="2"/>
      <c r="O2669" s="2"/>
      <c r="P2669" s="2"/>
      <c r="Q2669" s="6"/>
    </row>
    <row r="2670" spans="1:17" s="35" customFormat="1" ht="30" customHeight="1">
      <c r="A2670" s="23"/>
      <c r="B2670" s="23"/>
      <c r="C2670" s="23"/>
      <c r="D2670" s="2"/>
      <c r="E2670" s="2"/>
      <c r="F2670" s="2"/>
      <c r="G2670" s="2"/>
      <c r="H2670" s="2"/>
      <c r="I2670" s="2"/>
      <c r="J2670" s="2"/>
      <c r="K2670" s="2"/>
      <c r="L2670" s="2"/>
      <c r="M2670" s="2"/>
      <c r="N2670" s="2"/>
      <c r="O2670" s="2"/>
      <c r="P2670" s="2"/>
      <c r="Q2670" s="6"/>
    </row>
    <row r="2671" spans="1:17" s="35" customFormat="1" ht="30" customHeight="1">
      <c r="A2671" s="23"/>
      <c r="B2671" s="23"/>
      <c r="C2671" s="23"/>
      <c r="D2671" s="2"/>
      <c r="E2671" s="2"/>
      <c r="F2671" s="2"/>
      <c r="G2671" s="2"/>
      <c r="H2671" s="2"/>
      <c r="I2671" s="2"/>
      <c r="J2671" s="2"/>
      <c r="K2671" s="2"/>
      <c r="L2671" s="2"/>
      <c r="M2671" s="2"/>
      <c r="N2671" s="2"/>
      <c r="O2671" s="2"/>
      <c r="P2671" s="2"/>
      <c r="Q2671" s="6"/>
    </row>
    <row r="2672" spans="1:17" s="35" customFormat="1" ht="30" customHeight="1">
      <c r="A2672" s="23"/>
      <c r="B2672" s="23"/>
      <c r="C2672" s="23"/>
      <c r="D2672" s="2"/>
      <c r="E2672" s="2"/>
      <c r="F2672" s="2"/>
      <c r="G2672" s="2"/>
      <c r="H2672" s="2"/>
      <c r="I2672" s="2"/>
      <c r="J2672" s="2"/>
      <c r="K2672" s="2"/>
      <c r="L2672" s="2"/>
      <c r="M2672" s="2"/>
      <c r="N2672" s="2"/>
      <c r="O2672" s="2"/>
      <c r="P2672" s="2"/>
      <c r="Q2672" s="6"/>
    </row>
    <row r="2673" spans="1:17" s="35" customFormat="1" ht="30" customHeight="1">
      <c r="A2673" s="23"/>
      <c r="B2673" s="23"/>
      <c r="C2673" s="23"/>
      <c r="D2673" s="2"/>
      <c r="E2673" s="2"/>
      <c r="F2673" s="2"/>
      <c r="G2673" s="2"/>
      <c r="H2673" s="2"/>
      <c r="I2673" s="2"/>
      <c r="J2673" s="2"/>
      <c r="K2673" s="2"/>
      <c r="L2673" s="2"/>
      <c r="M2673" s="2"/>
      <c r="N2673" s="2"/>
      <c r="O2673" s="2"/>
      <c r="P2673" s="2"/>
      <c r="Q2673" s="6"/>
    </row>
    <row r="2674" spans="1:17" s="35" customFormat="1" ht="30" customHeight="1">
      <c r="A2674" s="23"/>
      <c r="B2674" s="23"/>
      <c r="C2674" s="23"/>
      <c r="D2674" s="2"/>
      <c r="E2674" s="2"/>
      <c r="F2674" s="2"/>
      <c r="G2674" s="2"/>
      <c r="H2674" s="2"/>
      <c r="I2674" s="2"/>
      <c r="J2674" s="2"/>
      <c r="K2674" s="2"/>
      <c r="L2674" s="2"/>
      <c r="M2674" s="2"/>
      <c r="N2674" s="2"/>
      <c r="O2674" s="2"/>
      <c r="P2674" s="2"/>
      <c r="Q2674" s="6"/>
    </row>
    <row r="2675" spans="1:17" s="35" customFormat="1" ht="30" customHeight="1">
      <c r="A2675" s="23"/>
      <c r="B2675" s="23"/>
      <c r="C2675" s="23"/>
      <c r="D2675" s="2"/>
      <c r="E2675" s="2"/>
      <c r="F2675" s="2"/>
      <c r="G2675" s="2"/>
      <c r="H2675" s="2"/>
      <c r="I2675" s="2"/>
      <c r="J2675" s="2"/>
      <c r="K2675" s="2"/>
      <c r="L2675" s="2"/>
      <c r="M2675" s="2"/>
      <c r="N2675" s="2"/>
      <c r="O2675" s="2"/>
      <c r="P2675" s="2"/>
      <c r="Q2675" s="6"/>
    </row>
    <row r="2676" spans="1:17" s="35" customFormat="1" ht="30" customHeight="1">
      <c r="A2676" s="23"/>
      <c r="B2676" s="23"/>
      <c r="C2676" s="23"/>
      <c r="D2676" s="2"/>
      <c r="E2676" s="2"/>
      <c r="F2676" s="2"/>
      <c r="G2676" s="2"/>
      <c r="H2676" s="2"/>
      <c r="I2676" s="2"/>
      <c r="J2676" s="2"/>
      <c r="K2676" s="2"/>
      <c r="L2676" s="2"/>
      <c r="M2676" s="2"/>
      <c r="N2676" s="2"/>
      <c r="O2676" s="2"/>
      <c r="P2676" s="2"/>
      <c r="Q2676" s="6"/>
    </row>
    <row r="2677" spans="1:17" s="35" customFormat="1" ht="30" customHeight="1">
      <c r="A2677" s="23"/>
      <c r="B2677" s="23"/>
      <c r="C2677" s="23"/>
      <c r="D2677" s="2"/>
      <c r="E2677" s="2"/>
      <c r="F2677" s="2"/>
      <c r="G2677" s="2"/>
      <c r="H2677" s="2"/>
      <c r="I2677" s="2"/>
      <c r="J2677" s="2"/>
      <c r="K2677" s="2"/>
      <c r="L2677" s="2"/>
      <c r="M2677" s="2"/>
      <c r="N2677" s="2"/>
      <c r="O2677" s="2"/>
      <c r="P2677" s="2"/>
      <c r="Q2677" s="6"/>
    </row>
    <row r="2678" spans="1:17" s="35" customFormat="1" ht="30" customHeight="1">
      <c r="A2678" s="23"/>
      <c r="B2678" s="23"/>
      <c r="C2678" s="23"/>
      <c r="D2678" s="2"/>
      <c r="E2678" s="2"/>
      <c r="F2678" s="2"/>
      <c r="G2678" s="2"/>
      <c r="H2678" s="2"/>
      <c r="I2678" s="2"/>
      <c r="J2678" s="2"/>
      <c r="K2678" s="2"/>
      <c r="L2678" s="2"/>
      <c r="M2678" s="2"/>
      <c r="N2678" s="2"/>
      <c r="O2678" s="2"/>
      <c r="P2678" s="2"/>
      <c r="Q2678" s="6"/>
    </row>
    <row r="2679" spans="1:17" s="35" customFormat="1" ht="30" customHeight="1">
      <c r="A2679" s="23"/>
      <c r="B2679" s="23"/>
      <c r="C2679" s="23"/>
      <c r="D2679" s="2"/>
      <c r="E2679" s="2"/>
      <c r="F2679" s="2"/>
      <c r="G2679" s="2"/>
      <c r="H2679" s="2"/>
      <c r="I2679" s="2"/>
      <c r="J2679" s="2"/>
      <c r="K2679" s="2"/>
      <c r="L2679" s="2"/>
      <c r="M2679" s="2"/>
      <c r="N2679" s="2"/>
      <c r="O2679" s="2"/>
      <c r="P2679" s="2"/>
      <c r="Q2679" s="6"/>
    </row>
    <row r="2680" spans="1:17" s="35" customFormat="1" ht="30" customHeight="1">
      <c r="A2680" s="23"/>
      <c r="B2680" s="23"/>
      <c r="C2680" s="23"/>
      <c r="D2680" s="2"/>
      <c r="E2680" s="2"/>
      <c r="F2680" s="2"/>
      <c r="G2680" s="2"/>
      <c r="H2680" s="2"/>
      <c r="I2680" s="2"/>
      <c r="J2680" s="2"/>
      <c r="K2680" s="2"/>
      <c r="L2680" s="2"/>
      <c r="M2680" s="2"/>
      <c r="N2680" s="2"/>
      <c r="O2680" s="2"/>
      <c r="P2680" s="2"/>
      <c r="Q2680" s="6"/>
    </row>
    <row r="2681" spans="1:17" s="35" customFormat="1" ht="30" customHeight="1">
      <c r="A2681" s="23"/>
      <c r="B2681" s="23"/>
      <c r="C2681" s="23"/>
      <c r="D2681" s="2"/>
      <c r="E2681" s="2"/>
      <c r="F2681" s="2"/>
      <c r="G2681" s="2"/>
      <c r="H2681" s="2"/>
      <c r="I2681" s="2"/>
      <c r="J2681" s="2"/>
      <c r="K2681" s="2"/>
      <c r="L2681" s="2"/>
      <c r="M2681" s="2"/>
      <c r="N2681" s="2"/>
      <c r="O2681" s="2"/>
      <c r="P2681" s="2"/>
      <c r="Q2681" s="6"/>
    </row>
    <row r="2682" spans="1:17" s="35" customFormat="1" ht="30" customHeight="1">
      <c r="A2682" s="23"/>
      <c r="B2682" s="23"/>
      <c r="C2682" s="23"/>
      <c r="D2682" s="2"/>
      <c r="E2682" s="2"/>
      <c r="F2682" s="2"/>
      <c r="G2682" s="2"/>
      <c r="H2682" s="2"/>
      <c r="I2682" s="2"/>
      <c r="J2682" s="2"/>
      <c r="K2682" s="2"/>
      <c r="L2682" s="2"/>
      <c r="M2682" s="2"/>
      <c r="N2682" s="2"/>
      <c r="O2682" s="2"/>
      <c r="P2682" s="2"/>
      <c r="Q2682" s="6"/>
    </row>
    <row r="2683" spans="1:17" s="35" customFormat="1" ht="30" customHeight="1">
      <c r="A2683" s="23"/>
      <c r="B2683" s="23"/>
      <c r="C2683" s="23"/>
      <c r="D2683" s="2"/>
      <c r="E2683" s="2"/>
      <c r="F2683" s="2"/>
      <c r="G2683" s="2"/>
      <c r="H2683" s="2"/>
      <c r="I2683" s="2"/>
      <c r="J2683" s="2"/>
      <c r="K2683" s="2"/>
      <c r="L2683" s="2"/>
      <c r="M2683" s="2"/>
      <c r="N2683" s="2"/>
      <c r="O2683" s="2"/>
      <c r="P2683" s="2"/>
      <c r="Q2683" s="6"/>
    </row>
    <row r="2684" spans="1:17" s="35" customFormat="1" ht="30" customHeight="1">
      <c r="A2684" s="23"/>
      <c r="B2684" s="23"/>
      <c r="C2684" s="23"/>
      <c r="D2684" s="2"/>
      <c r="E2684" s="2"/>
      <c r="F2684" s="2"/>
      <c r="G2684" s="2"/>
      <c r="H2684" s="2"/>
      <c r="I2684" s="2"/>
      <c r="J2684" s="2"/>
      <c r="K2684" s="2"/>
      <c r="L2684" s="2"/>
      <c r="M2684" s="2"/>
      <c r="N2684" s="2"/>
      <c r="O2684" s="2"/>
      <c r="P2684" s="2"/>
      <c r="Q2684" s="6"/>
    </row>
    <row r="2685" spans="1:17" s="35" customFormat="1" ht="30" customHeight="1">
      <c r="A2685" s="23"/>
      <c r="B2685" s="23"/>
      <c r="C2685" s="23"/>
      <c r="D2685" s="2"/>
      <c r="E2685" s="2"/>
      <c r="F2685" s="2"/>
      <c r="G2685" s="2"/>
      <c r="H2685" s="2"/>
      <c r="I2685" s="2"/>
      <c r="J2685" s="2"/>
      <c r="K2685" s="2"/>
      <c r="L2685" s="2"/>
      <c r="M2685" s="2"/>
      <c r="N2685" s="2"/>
      <c r="O2685" s="2"/>
      <c r="P2685" s="2"/>
      <c r="Q2685" s="6"/>
    </row>
    <row r="2686" spans="1:17" s="35" customFormat="1" ht="30" customHeight="1">
      <c r="A2686" s="23"/>
      <c r="B2686" s="23"/>
      <c r="C2686" s="23"/>
      <c r="D2686" s="2"/>
      <c r="E2686" s="2"/>
      <c r="F2686" s="2"/>
      <c r="G2686" s="2"/>
      <c r="H2686" s="2"/>
      <c r="I2686" s="2"/>
      <c r="J2686" s="2"/>
      <c r="K2686" s="2"/>
      <c r="L2686" s="2"/>
      <c r="M2686" s="2"/>
      <c r="N2686" s="2"/>
      <c r="O2686" s="2"/>
      <c r="P2686" s="2"/>
      <c r="Q2686" s="6"/>
    </row>
    <row r="2687" spans="1:17" s="35" customFormat="1" ht="30" customHeight="1">
      <c r="A2687" s="23"/>
      <c r="B2687" s="23"/>
      <c r="C2687" s="23"/>
      <c r="D2687" s="2"/>
      <c r="E2687" s="2"/>
      <c r="F2687" s="2"/>
      <c r="G2687" s="2"/>
      <c r="H2687" s="2"/>
      <c r="I2687" s="2"/>
      <c r="J2687" s="2"/>
      <c r="K2687" s="2"/>
      <c r="L2687" s="2"/>
      <c r="M2687" s="2"/>
      <c r="N2687" s="2"/>
      <c r="O2687" s="2"/>
      <c r="P2687" s="2"/>
      <c r="Q2687" s="6"/>
    </row>
    <row r="2688" spans="1:17" s="35" customFormat="1" ht="30" customHeight="1">
      <c r="A2688" s="23"/>
      <c r="B2688" s="23"/>
      <c r="C2688" s="23"/>
      <c r="D2688" s="2"/>
      <c r="E2688" s="2"/>
      <c r="F2688" s="2"/>
      <c r="G2688" s="2"/>
      <c r="H2688" s="2"/>
      <c r="I2688" s="2"/>
      <c r="J2688" s="2"/>
      <c r="K2688" s="2"/>
      <c r="L2688" s="2"/>
      <c r="M2688" s="2"/>
      <c r="N2688" s="2"/>
      <c r="O2688" s="2"/>
      <c r="P2688" s="2"/>
      <c r="Q2688" s="6"/>
    </row>
    <row r="2689" spans="1:17" s="35" customFormat="1" ht="30" customHeight="1">
      <c r="A2689" s="23"/>
      <c r="B2689" s="23"/>
      <c r="C2689" s="23"/>
      <c r="D2689" s="2"/>
      <c r="E2689" s="2"/>
      <c r="F2689" s="2"/>
      <c r="G2689" s="2"/>
      <c r="H2689" s="2"/>
      <c r="I2689" s="2"/>
      <c r="J2689" s="2"/>
      <c r="K2689" s="2"/>
      <c r="L2689" s="2"/>
      <c r="M2689" s="2"/>
      <c r="N2689" s="2"/>
      <c r="O2689" s="2"/>
      <c r="P2689" s="2"/>
      <c r="Q2689" s="6"/>
    </row>
    <row r="2690" spans="1:17" s="35" customFormat="1" ht="30" customHeight="1">
      <c r="A2690" s="23"/>
      <c r="B2690" s="23"/>
      <c r="C2690" s="23"/>
      <c r="D2690" s="2"/>
      <c r="E2690" s="2"/>
      <c r="F2690" s="2"/>
      <c r="G2690" s="2"/>
      <c r="H2690" s="2"/>
      <c r="I2690" s="2"/>
      <c r="J2690" s="2"/>
      <c r="K2690" s="2"/>
      <c r="L2690" s="2"/>
      <c r="M2690" s="2"/>
      <c r="N2690" s="2"/>
      <c r="O2690" s="2"/>
      <c r="P2690" s="2"/>
      <c r="Q2690" s="6"/>
    </row>
    <row r="2691" spans="1:17" s="35" customFormat="1" ht="30" customHeight="1">
      <c r="A2691" s="23"/>
      <c r="B2691" s="23"/>
      <c r="C2691" s="23"/>
      <c r="D2691" s="2"/>
      <c r="E2691" s="2"/>
      <c r="F2691" s="2"/>
      <c r="G2691" s="2"/>
      <c r="H2691" s="2"/>
      <c r="I2691" s="2"/>
      <c r="J2691" s="2"/>
      <c r="K2691" s="2"/>
      <c r="L2691" s="2"/>
      <c r="M2691" s="2"/>
      <c r="N2691" s="2"/>
      <c r="O2691" s="2"/>
      <c r="P2691" s="2"/>
      <c r="Q2691" s="6"/>
    </row>
    <row r="2692" spans="1:17" s="35" customFormat="1" ht="30" customHeight="1">
      <c r="A2692" s="23"/>
      <c r="B2692" s="23"/>
      <c r="C2692" s="23"/>
      <c r="D2692" s="2"/>
      <c r="E2692" s="2"/>
      <c r="F2692" s="2"/>
      <c r="G2692" s="2"/>
      <c r="H2692" s="2"/>
      <c r="I2692" s="2"/>
      <c r="J2692" s="2"/>
      <c r="K2692" s="2"/>
      <c r="L2692" s="2"/>
      <c r="M2692" s="2"/>
      <c r="N2692" s="2"/>
      <c r="O2692" s="2"/>
      <c r="P2692" s="2"/>
      <c r="Q2692" s="6"/>
    </row>
    <row r="2693" spans="1:17" s="35" customFormat="1" ht="30" customHeight="1">
      <c r="A2693" s="23"/>
      <c r="B2693" s="23"/>
      <c r="C2693" s="23"/>
      <c r="D2693" s="2"/>
      <c r="E2693" s="2"/>
      <c r="F2693" s="2"/>
      <c r="G2693" s="2"/>
      <c r="H2693" s="2"/>
      <c r="I2693" s="2"/>
      <c r="J2693" s="2"/>
      <c r="K2693" s="2"/>
      <c r="L2693" s="2"/>
      <c r="M2693" s="2"/>
      <c r="N2693" s="2"/>
      <c r="O2693" s="2"/>
      <c r="P2693" s="2"/>
      <c r="Q2693" s="6"/>
    </row>
    <row r="2694" spans="1:17" s="35" customFormat="1" ht="30" customHeight="1">
      <c r="A2694" s="23"/>
      <c r="B2694" s="23"/>
      <c r="C2694" s="23"/>
      <c r="D2694" s="2"/>
      <c r="E2694" s="2"/>
      <c r="F2694" s="2"/>
      <c r="G2694" s="2"/>
      <c r="H2694" s="2"/>
      <c r="I2694" s="2"/>
      <c r="J2694" s="2"/>
      <c r="K2694" s="2"/>
      <c r="L2694" s="2"/>
      <c r="M2694" s="2"/>
      <c r="N2694" s="2"/>
      <c r="O2694" s="2"/>
      <c r="P2694" s="2"/>
      <c r="Q2694" s="6"/>
    </row>
    <row r="2695" spans="1:17" s="35" customFormat="1" ht="30" customHeight="1">
      <c r="A2695" s="23"/>
      <c r="B2695" s="23"/>
      <c r="C2695" s="23"/>
      <c r="D2695" s="2"/>
      <c r="E2695" s="2"/>
      <c r="F2695" s="2"/>
      <c r="G2695" s="2"/>
      <c r="H2695" s="2"/>
      <c r="I2695" s="2"/>
      <c r="J2695" s="2"/>
      <c r="K2695" s="2"/>
      <c r="L2695" s="2"/>
      <c r="M2695" s="2"/>
      <c r="N2695" s="2"/>
      <c r="O2695" s="2"/>
      <c r="P2695" s="2"/>
      <c r="Q2695" s="6"/>
    </row>
    <row r="2696" spans="1:17" s="35" customFormat="1" ht="30" customHeight="1">
      <c r="A2696" s="23"/>
      <c r="B2696" s="23"/>
      <c r="C2696" s="23"/>
      <c r="D2696" s="2"/>
      <c r="E2696" s="2"/>
      <c r="F2696" s="2"/>
      <c r="G2696" s="2"/>
      <c r="H2696" s="2"/>
      <c r="I2696" s="2"/>
      <c r="J2696" s="2"/>
      <c r="K2696" s="2"/>
      <c r="L2696" s="2"/>
      <c r="M2696" s="2"/>
      <c r="N2696" s="2"/>
      <c r="O2696" s="2"/>
      <c r="P2696" s="2"/>
      <c r="Q2696" s="6"/>
    </row>
    <row r="2697" spans="1:17" s="35" customFormat="1" ht="30" customHeight="1">
      <c r="A2697" s="23"/>
      <c r="B2697" s="23"/>
      <c r="C2697" s="23"/>
      <c r="D2697" s="2"/>
      <c r="E2697" s="2"/>
      <c r="F2697" s="2"/>
      <c r="G2697" s="2"/>
      <c r="H2697" s="2"/>
      <c r="I2697" s="2"/>
      <c r="J2697" s="2"/>
      <c r="K2697" s="2"/>
      <c r="L2697" s="2"/>
      <c r="M2697" s="2"/>
      <c r="N2697" s="2"/>
      <c r="O2697" s="2"/>
      <c r="P2697" s="2"/>
      <c r="Q2697" s="6"/>
    </row>
    <row r="2698" spans="1:17" s="35" customFormat="1" ht="30" customHeight="1">
      <c r="A2698" s="23"/>
      <c r="B2698" s="23"/>
      <c r="C2698" s="23"/>
      <c r="D2698" s="2"/>
      <c r="E2698" s="2"/>
      <c r="F2698" s="2"/>
      <c r="G2698" s="2"/>
      <c r="H2698" s="2"/>
      <c r="I2698" s="2"/>
      <c r="J2698" s="2"/>
      <c r="K2698" s="2"/>
      <c r="L2698" s="2"/>
      <c r="M2698" s="2"/>
      <c r="N2698" s="2"/>
      <c r="O2698" s="2"/>
      <c r="P2698" s="2"/>
      <c r="Q2698" s="6"/>
    </row>
    <row r="2699" spans="1:17" s="35" customFormat="1" ht="30" customHeight="1">
      <c r="A2699" s="23"/>
      <c r="B2699" s="23"/>
      <c r="C2699" s="23"/>
      <c r="D2699" s="2"/>
      <c r="E2699" s="2"/>
      <c r="F2699" s="2"/>
      <c r="G2699" s="2"/>
      <c r="H2699" s="2"/>
      <c r="I2699" s="2"/>
      <c r="J2699" s="2"/>
      <c r="K2699" s="2"/>
      <c r="L2699" s="2"/>
      <c r="M2699" s="2"/>
      <c r="N2699" s="2"/>
      <c r="O2699" s="2"/>
      <c r="P2699" s="2"/>
      <c r="Q2699" s="6"/>
    </row>
    <row r="2700" spans="1:17" s="35" customFormat="1" ht="30" customHeight="1">
      <c r="A2700" s="23"/>
      <c r="B2700" s="23"/>
      <c r="C2700" s="23"/>
      <c r="D2700" s="2"/>
      <c r="E2700" s="2"/>
      <c r="F2700" s="2"/>
      <c r="G2700" s="2"/>
      <c r="H2700" s="2"/>
      <c r="I2700" s="2"/>
      <c r="J2700" s="2"/>
      <c r="K2700" s="2"/>
      <c r="L2700" s="2"/>
      <c r="M2700" s="2"/>
      <c r="N2700" s="2"/>
      <c r="O2700" s="2"/>
      <c r="P2700" s="2"/>
      <c r="Q2700" s="6"/>
    </row>
    <row r="2701" spans="1:17" s="35" customFormat="1" ht="30" customHeight="1">
      <c r="A2701" s="23"/>
      <c r="B2701" s="23"/>
      <c r="C2701" s="23"/>
      <c r="D2701" s="2"/>
      <c r="E2701" s="2"/>
      <c r="F2701" s="2"/>
      <c r="G2701" s="2"/>
      <c r="H2701" s="2"/>
      <c r="I2701" s="2"/>
      <c r="J2701" s="2"/>
      <c r="K2701" s="2"/>
      <c r="L2701" s="2"/>
      <c r="M2701" s="2"/>
      <c r="N2701" s="2"/>
      <c r="O2701" s="2"/>
      <c r="P2701" s="2"/>
      <c r="Q2701" s="6"/>
    </row>
    <row r="2702" spans="1:17" s="35" customFormat="1" ht="30" customHeight="1">
      <c r="A2702" s="23"/>
      <c r="B2702" s="23"/>
      <c r="C2702" s="23"/>
      <c r="D2702" s="2"/>
      <c r="E2702" s="2"/>
      <c r="F2702" s="2"/>
      <c r="G2702" s="2"/>
      <c r="H2702" s="2"/>
      <c r="I2702" s="2"/>
      <c r="J2702" s="2"/>
      <c r="K2702" s="2"/>
      <c r="L2702" s="2"/>
      <c r="M2702" s="2"/>
      <c r="N2702" s="2"/>
      <c r="O2702" s="2"/>
      <c r="P2702" s="2"/>
      <c r="Q2702" s="6"/>
    </row>
    <row r="2703" spans="1:17" s="35" customFormat="1" ht="30" customHeight="1">
      <c r="A2703" s="23"/>
      <c r="B2703" s="23"/>
      <c r="C2703" s="23"/>
      <c r="D2703" s="2"/>
      <c r="E2703" s="2"/>
      <c r="F2703" s="2"/>
      <c r="G2703" s="2"/>
      <c r="H2703" s="2"/>
      <c r="I2703" s="2"/>
      <c r="J2703" s="2"/>
      <c r="K2703" s="2"/>
      <c r="L2703" s="2"/>
      <c r="M2703" s="2"/>
      <c r="N2703" s="2"/>
      <c r="O2703" s="2"/>
      <c r="P2703" s="2"/>
      <c r="Q2703" s="6"/>
    </row>
    <row r="2704" spans="1:17" s="35" customFormat="1" ht="30" customHeight="1">
      <c r="A2704" s="23"/>
      <c r="B2704" s="23"/>
      <c r="C2704" s="23"/>
      <c r="D2704" s="2"/>
      <c r="E2704" s="2"/>
      <c r="F2704" s="2"/>
      <c r="G2704" s="2"/>
      <c r="H2704" s="2"/>
      <c r="I2704" s="2"/>
      <c r="J2704" s="2"/>
      <c r="K2704" s="2"/>
      <c r="L2704" s="2"/>
      <c r="M2704" s="2"/>
      <c r="N2704" s="2"/>
      <c r="O2704" s="2"/>
      <c r="P2704" s="2"/>
      <c r="Q2704" s="6"/>
    </row>
    <row r="2705" spans="1:17" s="35" customFormat="1" ht="30" customHeight="1">
      <c r="A2705" s="23"/>
      <c r="B2705" s="23"/>
      <c r="C2705" s="23"/>
      <c r="D2705" s="2"/>
      <c r="E2705" s="2"/>
      <c r="F2705" s="2"/>
      <c r="G2705" s="2"/>
      <c r="H2705" s="2"/>
      <c r="I2705" s="2"/>
      <c r="J2705" s="2"/>
      <c r="K2705" s="2"/>
      <c r="L2705" s="2"/>
      <c r="M2705" s="2"/>
      <c r="N2705" s="2"/>
      <c r="O2705" s="2"/>
      <c r="P2705" s="2"/>
      <c r="Q2705" s="6"/>
    </row>
    <row r="2706" spans="1:17" s="35" customFormat="1" ht="30" customHeight="1">
      <c r="A2706" s="23"/>
      <c r="B2706" s="23"/>
      <c r="C2706" s="23"/>
      <c r="D2706" s="2"/>
      <c r="E2706" s="2"/>
      <c r="F2706" s="2"/>
      <c r="G2706" s="2"/>
      <c r="H2706" s="2"/>
      <c r="I2706" s="2"/>
      <c r="J2706" s="2"/>
      <c r="K2706" s="2"/>
      <c r="L2706" s="2"/>
      <c r="M2706" s="2"/>
      <c r="N2706" s="2"/>
      <c r="O2706" s="2"/>
      <c r="P2706" s="2"/>
      <c r="Q2706" s="6"/>
    </row>
    <row r="2707" spans="1:17" s="35" customFormat="1" ht="30" customHeight="1">
      <c r="A2707" s="23"/>
      <c r="B2707" s="23"/>
      <c r="C2707" s="23"/>
      <c r="D2707" s="2"/>
      <c r="E2707" s="2"/>
      <c r="F2707" s="2"/>
      <c r="G2707" s="2"/>
      <c r="H2707" s="2"/>
      <c r="I2707" s="2"/>
      <c r="J2707" s="2"/>
      <c r="K2707" s="2"/>
      <c r="L2707" s="2"/>
      <c r="M2707" s="2"/>
      <c r="N2707" s="2"/>
      <c r="O2707" s="2"/>
      <c r="P2707" s="2"/>
      <c r="Q2707" s="6"/>
    </row>
    <row r="2708" spans="1:17" s="35" customFormat="1" ht="30" customHeight="1">
      <c r="A2708" s="23"/>
      <c r="B2708" s="23"/>
      <c r="C2708" s="23"/>
      <c r="D2708" s="2"/>
      <c r="E2708" s="2"/>
      <c r="F2708" s="2"/>
      <c r="G2708" s="2"/>
      <c r="H2708" s="2"/>
      <c r="I2708" s="2"/>
      <c r="J2708" s="2"/>
      <c r="K2708" s="2"/>
      <c r="L2708" s="2"/>
      <c r="M2708" s="2"/>
      <c r="N2708" s="2"/>
      <c r="O2708" s="2"/>
      <c r="P2708" s="2"/>
      <c r="Q2708" s="6"/>
    </row>
    <row r="2709" spans="1:17" s="35" customFormat="1" ht="30" customHeight="1">
      <c r="A2709" s="23"/>
      <c r="B2709" s="23"/>
      <c r="C2709" s="23"/>
      <c r="D2709" s="2"/>
      <c r="E2709" s="2"/>
      <c r="F2709" s="2"/>
      <c r="G2709" s="2"/>
      <c r="H2709" s="2"/>
      <c r="I2709" s="2"/>
      <c r="J2709" s="2"/>
      <c r="K2709" s="2"/>
      <c r="L2709" s="2"/>
      <c r="M2709" s="2"/>
      <c r="N2709" s="2"/>
      <c r="O2709" s="2"/>
      <c r="P2709" s="2"/>
      <c r="Q2709" s="6"/>
    </row>
    <row r="2710" spans="1:17" s="35" customFormat="1" ht="30" customHeight="1">
      <c r="A2710" s="23"/>
      <c r="B2710" s="23"/>
      <c r="C2710" s="23"/>
      <c r="D2710" s="2"/>
      <c r="E2710" s="2"/>
      <c r="F2710" s="2"/>
      <c r="G2710" s="2"/>
      <c r="H2710" s="2"/>
      <c r="I2710" s="2"/>
      <c r="J2710" s="2"/>
      <c r="K2710" s="2"/>
      <c r="L2710" s="2"/>
      <c r="M2710" s="2"/>
      <c r="N2710" s="2"/>
      <c r="O2710" s="2"/>
      <c r="P2710" s="2"/>
      <c r="Q2710" s="6"/>
    </row>
    <row r="2711" spans="1:17" s="35" customFormat="1" ht="30" customHeight="1">
      <c r="A2711" s="23"/>
      <c r="B2711" s="23"/>
      <c r="C2711" s="23"/>
      <c r="D2711" s="2"/>
      <c r="E2711" s="2"/>
      <c r="F2711" s="2"/>
      <c r="G2711" s="2"/>
      <c r="H2711" s="2"/>
      <c r="I2711" s="2"/>
      <c r="J2711" s="2"/>
      <c r="K2711" s="2"/>
      <c r="L2711" s="2"/>
      <c r="M2711" s="2"/>
      <c r="N2711" s="2"/>
      <c r="O2711" s="2"/>
      <c r="P2711" s="2"/>
      <c r="Q2711" s="6"/>
    </row>
    <row r="2712" spans="1:17" s="35" customFormat="1" ht="30" customHeight="1">
      <c r="A2712" s="23"/>
      <c r="B2712" s="23"/>
      <c r="C2712" s="23"/>
      <c r="D2712" s="2"/>
      <c r="E2712" s="2"/>
      <c r="F2712" s="2"/>
      <c r="G2712" s="2"/>
      <c r="H2712" s="2"/>
      <c r="I2712" s="2"/>
      <c r="J2712" s="2"/>
      <c r="K2712" s="2"/>
      <c r="L2712" s="2"/>
      <c r="M2712" s="2"/>
      <c r="N2712" s="2"/>
      <c r="O2712" s="2"/>
      <c r="P2712" s="2"/>
      <c r="Q2712" s="6"/>
    </row>
    <row r="2713" spans="1:17" s="35" customFormat="1" ht="30" customHeight="1">
      <c r="A2713" s="23"/>
      <c r="B2713" s="23"/>
      <c r="C2713" s="23"/>
      <c r="D2713" s="2"/>
      <c r="E2713" s="2"/>
      <c r="F2713" s="2"/>
      <c r="G2713" s="2"/>
      <c r="H2713" s="2"/>
      <c r="I2713" s="2"/>
      <c r="J2713" s="2"/>
      <c r="K2713" s="2"/>
      <c r="L2713" s="2"/>
      <c r="M2713" s="2"/>
      <c r="N2713" s="2"/>
      <c r="O2713" s="2"/>
      <c r="P2713" s="2"/>
      <c r="Q2713" s="6"/>
    </row>
    <row r="2714" spans="1:17" s="35" customFormat="1" ht="30" customHeight="1">
      <c r="A2714" s="23"/>
      <c r="B2714" s="23"/>
      <c r="C2714" s="23"/>
      <c r="D2714" s="2"/>
      <c r="E2714" s="2"/>
      <c r="F2714" s="2"/>
      <c r="G2714" s="2"/>
      <c r="H2714" s="2"/>
      <c r="I2714" s="2"/>
      <c r="J2714" s="2"/>
      <c r="K2714" s="2"/>
      <c r="L2714" s="2"/>
      <c r="M2714" s="2"/>
      <c r="N2714" s="2"/>
      <c r="O2714" s="2"/>
      <c r="P2714" s="2"/>
      <c r="Q2714" s="6"/>
    </row>
    <row r="2715" spans="1:17" s="35" customFormat="1" ht="30" customHeight="1">
      <c r="A2715" s="23"/>
      <c r="B2715" s="23"/>
      <c r="C2715" s="23"/>
      <c r="D2715" s="2"/>
      <c r="E2715" s="2"/>
      <c r="F2715" s="2"/>
      <c r="G2715" s="2"/>
      <c r="H2715" s="2"/>
      <c r="I2715" s="2"/>
      <c r="J2715" s="2"/>
      <c r="K2715" s="2"/>
      <c r="L2715" s="2"/>
      <c r="M2715" s="2"/>
      <c r="N2715" s="2"/>
      <c r="O2715" s="2"/>
      <c r="P2715" s="2"/>
      <c r="Q2715" s="6"/>
    </row>
    <row r="2716" spans="1:17" s="35" customFormat="1" ht="30" customHeight="1">
      <c r="A2716" s="23"/>
      <c r="B2716" s="23"/>
      <c r="C2716" s="23"/>
      <c r="D2716" s="2"/>
      <c r="E2716" s="2"/>
      <c r="F2716" s="2"/>
      <c r="G2716" s="2"/>
      <c r="H2716" s="2"/>
      <c r="I2716" s="2"/>
      <c r="J2716" s="2"/>
      <c r="K2716" s="2"/>
      <c r="L2716" s="2"/>
      <c r="M2716" s="2"/>
      <c r="N2716" s="2"/>
      <c r="O2716" s="2"/>
      <c r="P2716" s="2"/>
      <c r="Q2716" s="6"/>
    </row>
    <row r="2717" spans="1:17" s="35" customFormat="1" ht="30" customHeight="1">
      <c r="A2717" s="23"/>
      <c r="B2717" s="23"/>
      <c r="C2717" s="23"/>
      <c r="D2717" s="2"/>
      <c r="E2717" s="2"/>
      <c r="F2717" s="2"/>
      <c r="G2717" s="2"/>
      <c r="H2717" s="2"/>
      <c r="I2717" s="2"/>
      <c r="J2717" s="2"/>
      <c r="K2717" s="2"/>
      <c r="L2717" s="2"/>
      <c r="M2717" s="2"/>
      <c r="N2717" s="2"/>
      <c r="O2717" s="2"/>
      <c r="P2717" s="2"/>
      <c r="Q2717" s="6"/>
    </row>
    <row r="2718" spans="1:17" s="35" customFormat="1" ht="30" customHeight="1">
      <c r="A2718" s="23"/>
      <c r="B2718" s="23"/>
      <c r="C2718" s="23"/>
      <c r="D2718" s="2"/>
      <c r="E2718" s="2"/>
      <c r="F2718" s="2"/>
      <c r="G2718" s="2"/>
      <c r="H2718" s="2"/>
      <c r="I2718" s="2"/>
      <c r="J2718" s="2"/>
      <c r="K2718" s="2"/>
      <c r="L2718" s="2"/>
      <c r="M2718" s="2"/>
      <c r="N2718" s="2"/>
      <c r="O2718" s="2"/>
      <c r="P2718" s="2"/>
      <c r="Q2718" s="6"/>
    </row>
    <row r="2719" spans="1:17" s="35" customFormat="1" ht="30" customHeight="1">
      <c r="A2719" s="23"/>
      <c r="B2719" s="23"/>
      <c r="C2719" s="23"/>
      <c r="D2719" s="2"/>
      <c r="E2719" s="2"/>
      <c r="F2719" s="2"/>
      <c r="G2719" s="2"/>
      <c r="H2719" s="2"/>
      <c r="I2719" s="2"/>
      <c r="J2719" s="2"/>
      <c r="K2719" s="2"/>
      <c r="L2719" s="2"/>
      <c r="M2719" s="2"/>
      <c r="N2719" s="2"/>
      <c r="O2719" s="2"/>
      <c r="P2719" s="2"/>
      <c r="Q2719" s="6"/>
    </row>
    <row r="2720" spans="1:17" s="35" customFormat="1" ht="30" customHeight="1">
      <c r="A2720" s="23"/>
      <c r="B2720" s="23"/>
      <c r="C2720" s="23"/>
      <c r="D2720" s="2"/>
      <c r="E2720" s="2"/>
      <c r="F2720" s="2"/>
      <c r="G2720" s="2"/>
      <c r="H2720" s="2"/>
      <c r="I2720" s="2"/>
      <c r="J2720" s="2"/>
      <c r="K2720" s="2"/>
      <c r="L2720" s="2"/>
      <c r="M2720" s="2"/>
      <c r="N2720" s="2"/>
      <c r="O2720" s="2"/>
      <c r="P2720" s="2"/>
      <c r="Q2720" s="6"/>
    </row>
    <row r="2721" spans="1:17" s="35" customFormat="1" ht="30" customHeight="1">
      <c r="A2721" s="23"/>
      <c r="B2721" s="23"/>
      <c r="C2721" s="23"/>
      <c r="D2721" s="2"/>
      <c r="E2721" s="2"/>
      <c r="F2721" s="2"/>
      <c r="G2721" s="2"/>
      <c r="H2721" s="2"/>
      <c r="I2721" s="2"/>
      <c r="J2721" s="2"/>
      <c r="K2721" s="2"/>
      <c r="L2721" s="2"/>
      <c r="M2721" s="2"/>
      <c r="N2721" s="2"/>
      <c r="O2721" s="2"/>
      <c r="P2721" s="2"/>
      <c r="Q2721" s="6"/>
    </row>
    <row r="2722" spans="1:17" s="35" customFormat="1" ht="30" customHeight="1">
      <c r="A2722" s="23"/>
      <c r="B2722" s="23"/>
      <c r="C2722" s="23"/>
      <c r="D2722" s="2"/>
      <c r="E2722" s="2"/>
      <c r="F2722" s="2"/>
      <c r="G2722" s="2"/>
      <c r="H2722" s="2"/>
      <c r="I2722" s="2"/>
      <c r="J2722" s="2"/>
      <c r="K2722" s="2"/>
      <c r="L2722" s="2"/>
      <c r="M2722" s="2"/>
      <c r="N2722" s="2"/>
      <c r="O2722" s="2"/>
      <c r="P2722" s="2"/>
      <c r="Q2722" s="6"/>
    </row>
    <row r="2723" spans="1:17" s="35" customFormat="1" ht="30" customHeight="1">
      <c r="A2723" s="23"/>
      <c r="B2723" s="23"/>
      <c r="C2723" s="23"/>
      <c r="D2723" s="2"/>
      <c r="E2723" s="2"/>
      <c r="F2723" s="2"/>
      <c r="G2723" s="2"/>
      <c r="H2723" s="2"/>
      <c r="I2723" s="2"/>
      <c r="J2723" s="2"/>
      <c r="K2723" s="2"/>
      <c r="L2723" s="2"/>
      <c r="M2723" s="2"/>
      <c r="N2723" s="2"/>
      <c r="O2723" s="2"/>
      <c r="P2723" s="2"/>
      <c r="Q2723" s="6"/>
    </row>
    <row r="2724" spans="1:17" s="35" customFormat="1" ht="30" customHeight="1">
      <c r="A2724" s="23"/>
      <c r="B2724" s="23"/>
      <c r="C2724" s="23"/>
      <c r="D2724" s="2"/>
      <c r="E2724" s="2"/>
      <c r="F2724" s="2"/>
      <c r="G2724" s="2"/>
      <c r="H2724" s="2"/>
      <c r="I2724" s="2"/>
      <c r="J2724" s="2"/>
      <c r="K2724" s="2"/>
      <c r="L2724" s="2"/>
      <c r="M2724" s="2"/>
      <c r="N2724" s="2"/>
      <c r="O2724" s="2"/>
      <c r="P2724" s="2"/>
      <c r="Q2724" s="6"/>
    </row>
    <row r="2725" spans="1:17" s="35" customFormat="1" ht="30" customHeight="1">
      <c r="A2725" s="23"/>
      <c r="B2725" s="23"/>
      <c r="C2725" s="23"/>
      <c r="D2725" s="2"/>
      <c r="E2725" s="2"/>
      <c r="F2725" s="2"/>
      <c r="G2725" s="2"/>
      <c r="H2725" s="2"/>
      <c r="I2725" s="2"/>
      <c r="J2725" s="2"/>
      <c r="K2725" s="2"/>
      <c r="L2725" s="2"/>
      <c r="M2725" s="2"/>
      <c r="N2725" s="2"/>
      <c r="O2725" s="2"/>
      <c r="P2725" s="2"/>
      <c r="Q2725" s="6"/>
    </row>
    <row r="2726" spans="1:17" s="35" customFormat="1" ht="30" customHeight="1">
      <c r="A2726" s="23"/>
      <c r="B2726" s="23"/>
      <c r="C2726" s="23"/>
      <c r="D2726" s="2"/>
      <c r="E2726" s="2"/>
      <c r="F2726" s="2"/>
      <c r="G2726" s="2"/>
      <c r="H2726" s="2"/>
      <c r="I2726" s="2"/>
      <c r="J2726" s="2"/>
      <c r="K2726" s="2"/>
      <c r="L2726" s="2"/>
      <c r="M2726" s="2"/>
      <c r="N2726" s="2"/>
      <c r="O2726" s="2"/>
      <c r="P2726" s="2"/>
      <c r="Q2726" s="6"/>
    </row>
    <row r="2727" spans="1:17" s="35" customFormat="1" ht="30" customHeight="1">
      <c r="A2727" s="23"/>
      <c r="B2727" s="23"/>
      <c r="C2727" s="23"/>
      <c r="D2727" s="2"/>
      <c r="E2727" s="2"/>
      <c r="F2727" s="2"/>
      <c r="G2727" s="2"/>
      <c r="H2727" s="2"/>
      <c r="I2727" s="2"/>
      <c r="J2727" s="2"/>
      <c r="K2727" s="2"/>
      <c r="L2727" s="2"/>
      <c r="M2727" s="2"/>
      <c r="N2727" s="2"/>
      <c r="O2727" s="2"/>
      <c r="P2727" s="2"/>
      <c r="Q2727" s="6"/>
    </row>
    <row r="2728" spans="1:17" s="35" customFormat="1" ht="30" customHeight="1">
      <c r="A2728" s="23"/>
      <c r="B2728" s="23"/>
      <c r="C2728" s="23"/>
      <c r="D2728" s="2"/>
      <c r="E2728" s="2"/>
      <c r="F2728" s="2"/>
      <c r="G2728" s="2"/>
      <c r="H2728" s="2"/>
      <c r="I2728" s="2"/>
      <c r="J2728" s="2"/>
      <c r="K2728" s="2"/>
      <c r="L2728" s="2"/>
      <c r="M2728" s="2"/>
      <c r="N2728" s="2"/>
      <c r="O2728" s="2"/>
      <c r="P2728" s="2"/>
      <c r="Q2728" s="6"/>
    </row>
    <row r="2729" spans="1:17" s="35" customFormat="1" ht="30" customHeight="1">
      <c r="A2729" s="23"/>
      <c r="B2729" s="23"/>
      <c r="C2729" s="23"/>
      <c r="D2729" s="2"/>
      <c r="E2729" s="2"/>
      <c r="F2729" s="2"/>
      <c r="G2729" s="2"/>
      <c r="H2729" s="2"/>
      <c r="I2729" s="2"/>
      <c r="J2729" s="2"/>
      <c r="K2729" s="2"/>
      <c r="L2729" s="2"/>
      <c r="M2729" s="2"/>
      <c r="N2729" s="2"/>
      <c r="O2729" s="2"/>
      <c r="P2729" s="2"/>
      <c r="Q2729" s="6"/>
    </row>
    <row r="2730" spans="1:17" s="35" customFormat="1" ht="30" customHeight="1">
      <c r="A2730" s="23"/>
      <c r="B2730" s="23"/>
      <c r="C2730" s="23"/>
      <c r="D2730" s="2"/>
      <c r="E2730" s="2"/>
      <c r="F2730" s="2"/>
      <c r="G2730" s="2"/>
      <c r="H2730" s="2"/>
      <c r="I2730" s="2"/>
      <c r="J2730" s="2"/>
      <c r="K2730" s="2"/>
      <c r="L2730" s="2"/>
      <c r="M2730" s="2"/>
      <c r="N2730" s="2"/>
      <c r="O2730" s="2"/>
      <c r="P2730" s="2"/>
      <c r="Q2730" s="6"/>
    </row>
    <row r="2731" spans="1:17" s="35" customFormat="1" ht="30" customHeight="1">
      <c r="A2731" s="23"/>
      <c r="B2731" s="23"/>
      <c r="C2731" s="23"/>
      <c r="D2731" s="2"/>
      <c r="E2731" s="2"/>
      <c r="F2731" s="2"/>
      <c r="G2731" s="2"/>
      <c r="H2731" s="2"/>
      <c r="I2731" s="2"/>
      <c r="J2731" s="2"/>
      <c r="K2731" s="2"/>
      <c r="L2731" s="2"/>
      <c r="M2731" s="2"/>
      <c r="N2731" s="2"/>
      <c r="O2731" s="2"/>
      <c r="P2731" s="2"/>
      <c r="Q2731" s="6"/>
    </row>
    <row r="2732" spans="1:17" s="35" customFormat="1" ht="30" customHeight="1">
      <c r="A2732" s="23"/>
      <c r="B2732" s="23"/>
      <c r="C2732" s="23"/>
      <c r="D2732" s="2"/>
      <c r="E2732" s="2"/>
      <c r="F2732" s="2"/>
      <c r="G2732" s="2"/>
      <c r="H2732" s="2"/>
      <c r="I2732" s="2"/>
      <c r="J2732" s="2"/>
      <c r="K2732" s="2"/>
      <c r="L2732" s="2"/>
      <c r="M2732" s="2"/>
      <c r="N2732" s="2"/>
      <c r="O2732" s="2"/>
      <c r="P2732" s="2"/>
      <c r="Q2732" s="6"/>
    </row>
    <row r="2733" spans="1:17" s="35" customFormat="1" ht="30" customHeight="1">
      <c r="A2733" s="23"/>
      <c r="B2733" s="23"/>
      <c r="C2733" s="23"/>
      <c r="D2733" s="2"/>
      <c r="E2733" s="2"/>
      <c r="F2733" s="2"/>
      <c r="G2733" s="2"/>
      <c r="H2733" s="2"/>
      <c r="I2733" s="2"/>
      <c r="J2733" s="2"/>
      <c r="K2733" s="2"/>
      <c r="L2733" s="2"/>
      <c r="M2733" s="2"/>
      <c r="N2733" s="2"/>
      <c r="O2733" s="2"/>
      <c r="P2733" s="2"/>
      <c r="Q2733" s="6"/>
    </row>
    <row r="2734" spans="1:17" s="35" customFormat="1" ht="30" customHeight="1">
      <c r="A2734" s="23"/>
      <c r="B2734" s="23"/>
      <c r="C2734" s="23"/>
      <c r="D2734" s="2"/>
      <c r="E2734" s="2"/>
      <c r="F2734" s="2"/>
      <c r="G2734" s="2"/>
      <c r="H2734" s="2"/>
      <c r="I2734" s="2"/>
      <c r="J2734" s="2"/>
      <c r="K2734" s="2"/>
      <c r="L2734" s="2"/>
      <c r="M2734" s="2"/>
      <c r="N2734" s="2"/>
      <c r="O2734" s="2"/>
      <c r="P2734" s="2"/>
      <c r="Q2734" s="6"/>
    </row>
    <row r="2735" spans="1:17" s="35" customFormat="1" ht="30" customHeight="1">
      <c r="A2735" s="23"/>
      <c r="B2735" s="23"/>
      <c r="C2735" s="23"/>
      <c r="D2735" s="2"/>
      <c r="E2735" s="2"/>
      <c r="F2735" s="2"/>
      <c r="G2735" s="2"/>
      <c r="H2735" s="2"/>
      <c r="I2735" s="2"/>
      <c r="J2735" s="2"/>
      <c r="K2735" s="2"/>
      <c r="L2735" s="2"/>
      <c r="M2735" s="2"/>
      <c r="N2735" s="2"/>
      <c r="O2735" s="2"/>
      <c r="P2735" s="2"/>
      <c r="Q2735" s="6"/>
    </row>
    <row r="2736" spans="1:17" s="35" customFormat="1" ht="30" customHeight="1">
      <c r="A2736" s="23"/>
      <c r="B2736" s="23"/>
      <c r="C2736" s="23"/>
      <c r="D2736" s="2"/>
      <c r="E2736" s="2"/>
      <c r="F2736" s="2"/>
      <c r="G2736" s="2"/>
      <c r="H2736" s="2"/>
      <c r="I2736" s="2"/>
      <c r="J2736" s="2"/>
      <c r="K2736" s="2"/>
      <c r="L2736" s="2"/>
      <c r="M2736" s="2"/>
      <c r="N2736" s="2"/>
      <c r="O2736" s="2"/>
      <c r="P2736" s="2"/>
      <c r="Q2736" s="6"/>
    </row>
    <row r="2737" spans="1:17" s="35" customFormat="1" ht="30" customHeight="1">
      <c r="A2737" s="23"/>
      <c r="B2737" s="23"/>
      <c r="C2737" s="23"/>
      <c r="D2737" s="2"/>
      <c r="E2737" s="2"/>
      <c r="F2737" s="2"/>
      <c r="G2737" s="2"/>
      <c r="H2737" s="2"/>
      <c r="I2737" s="2"/>
      <c r="J2737" s="2"/>
      <c r="K2737" s="2"/>
      <c r="L2737" s="2"/>
      <c r="M2737" s="2"/>
      <c r="N2737" s="2"/>
      <c r="O2737" s="2"/>
      <c r="P2737" s="2"/>
      <c r="Q2737" s="6"/>
    </row>
    <row r="2738" spans="1:17" s="35" customFormat="1" ht="30" customHeight="1">
      <c r="A2738" s="23"/>
      <c r="B2738" s="23"/>
      <c r="C2738" s="23"/>
      <c r="D2738" s="2"/>
      <c r="E2738" s="2"/>
      <c r="F2738" s="2"/>
      <c r="G2738" s="2"/>
      <c r="H2738" s="2"/>
      <c r="I2738" s="2"/>
      <c r="J2738" s="2"/>
      <c r="K2738" s="2"/>
      <c r="L2738" s="2"/>
      <c r="M2738" s="2"/>
      <c r="N2738" s="2"/>
      <c r="O2738" s="2"/>
      <c r="P2738" s="2"/>
      <c r="Q2738" s="6"/>
    </row>
    <row r="2739" spans="1:17" s="35" customFormat="1" ht="30" customHeight="1">
      <c r="A2739" s="23"/>
      <c r="B2739" s="23"/>
      <c r="C2739" s="23"/>
      <c r="D2739" s="2"/>
      <c r="E2739" s="2"/>
      <c r="F2739" s="2"/>
      <c r="G2739" s="2"/>
      <c r="H2739" s="2"/>
      <c r="I2739" s="2"/>
      <c r="J2739" s="2"/>
      <c r="K2739" s="2"/>
      <c r="L2739" s="2"/>
      <c r="M2739" s="2"/>
      <c r="N2739" s="2"/>
      <c r="O2739" s="2"/>
      <c r="P2739" s="2"/>
      <c r="Q2739" s="6"/>
    </row>
    <row r="2740" spans="1:17" s="35" customFormat="1" ht="30" customHeight="1">
      <c r="A2740" s="23"/>
      <c r="B2740" s="23"/>
      <c r="C2740" s="23"/>
      <c r="D2740" s="2"/>
      <c r="E2740" s="2"/>
      <c r="F2740" s="2"/>
      <c r="G2740" s="2"/>
      <c r="H2740" s="2"/>
      <c r="I2740" s="2"/>
      <c r="J2740" s="2"/>
      <c r="K2740" s="2"/>
      <c r="L2740" s="2"/>
      <c r="M2740" s="2"/>
      <c r="N2740" s="2"/>
      <c r="O2740" s="2"/>
      <c r="P2740" s="2"/>
      <c r="Q2740" s="6"/>
    </row>
    <row r="2741" spans="1:17" s="35" customFormat="1" ht="30" customHeight="1">
      <c r="A2741" s="23"/>
      <c r="B2741" s="23"/>
      <c r="C2741" s="23"/>
      <c r="D2741" s="2"/>
      <c r="E2741" s="2"/>
      <c r="F2741" s="2"/>
      <c r="G2741" s="2"/>
      <c r="H2741" s="2"/>
      <c r="I2741" s="2"/>
      <c r="J2741" s="2"/>
      <c r="K2741" s="2"/>
      <c r="L2741" s="2"/>
      <c r="M2741" s="2"/>
      <c r="N2741" s="2"/>
      <c r="O2741" s="2"/>
      <c r="P2741" s="2"/>
      <c r="Q2741" s="6"/>
    </row>
    <row r="2742" spans="1:17" s="35" customFormat="1" ht="30" customHeight="1">
      <c r="A2742" s="23"/>
      <c r="B2742" s="23"/>
      <c r="C2742" s="23"/>
      <c r="D2742" s="2"/>
      <c r="E2742" s="2"/>
      <c r="F2742" s="2"/>
      <c r="G2742" s="2"/>
      <c r="H2742" s="2"/>
      <c r="I2742" s="2"/>
      <c r="J2742" s="2"/>
      <c r="K2742" s="2"/>
      <c r="L2742" s="2"/>
      <c r="M2742" s="2"/>
      <c r="N2742" s="2"/>
      <c r="O2742" s="2"/>
      <c r="P2742" s="2"/>
      <c r="Q2742" s="6"/>
    </row>
    <row r="2743" spans="1:17" s="35" customFormat="1" ht="30" customHeight="1">
      <c r="A2743" s="23"/>
      <c r="B2743" s="23"/>
      <c r="C2743" s="23"/>
      <c r="D2743" s="2"/>
      <c r="E2743" s="2"/>
      <c r="F2743" s="2"/>
      <c r="G2743" s="2"/>
      <c r="H2743" s="2"/>
      <c r="I2743" s="2"/>
      <c r="J2743" s="2"/>
      <c r="K2743" s="2"/>
      <c r="L2743" s="2"/>
      <c r="M2743" s="2"/>
      <c r="N2743" s="2"/>
      <c r="O2743" s="2"/>
      <c r="P2743" s="2"/>
      <c r="Q2743" s="6"/>
    </row>
    <row r="2744" spans="1:17" s="35" customFormat="1" ht="30" customHeight="1">
      <c r="A2744" s="23"/>
      <c r="B2744" s="23"/>
      <c r="C2744" s="23"/>
      <c r="D2744" s="2"/>
      <c r="E2744" s="2"/>
      <c r="F2744" s="2"/>
      <c r="G2744" s="2"/>
      <c r="H2744" s="2"/>
      <c r="I2744" s="2"/>
      <c r="J2744" s="2"/>
      <c r="K2744" s="2"/>
      <c r="L2744" s="2"/>
      <c r="M2744" s="2"/>
      <c r="N2744" s="2"/>
      <c r="O2744" s="2"/>
      <c r="P2744" s="2"/>
      <c r="Q2744" s="6"/>
    </row>
    <row r="2745" spans="1:17" s="35" customFormat="1" ht="30" customHeight="1">
      <c r="A2745" s="23"/>
      <c r="B2745" s="23"/>
      <c r="C2745" s="23"/>
      <c r="D2745" s="2"/>
      <c r="E2745" s="2"/>
      <c r="F2745" s="2"/>
      <c r="G2745" s="2"/>
      <c r="H2745" s="2"/>
      <c r="I2745" s="2"/>
      <c r="J2745" s="2"/>
      <c r="K2745" s="2"/>
      <c r="L2745" s="2"/>
      <c r="M2745" s="2"/>
      <c r="N2745" s="2"/>
      <c r="O2745" s="2"/>
      <c r="P2745" s="2"/>
      <c r="Q2745" s="6"/>
    </row>
    <row r="2746" spans="1:17" s="35" customFormat="1" ht="30" customHeight="1">
      <c r="A2746" s="23"/>
      <c r="B2746" s="23"/>
      <c r="C2746" s="23"/>
      <c r="D2746" s="2"/>
      <c r="E2746" s="2"/>
      <c r="F2746" s="2"/>
      <c r="G2746" s="2"/>
      <c r="H2746" s="2"/>
      <c r="I2746" s="2"/>
      <c r="J2746" s="2"/>
      <c r="K2746" s="2"/>
      <c r="L2746" s="2"/>
      <c r="M2746" s="2"/>
      <c r="N2746" s="2"/>
      <c r="O2746" s="2"/>
      <c r="P2746" s="2"/>
      <c r="Q2746" s="6"/>
    </row>
    <row r="2747" spans="1:17" s="35" customFormat="1" ht="30" customHeight="1">
      <c r="A2747" s="23"/>
      <c r="B2747" s="23"/>
      <c r="C2747" s="23"/>
      <c r="D2747" s="2"/>
      <c r="E2747" s="2"/>
      <c r="F2747" s="2"/>
      <c r="G2747" s="2"/>
      <c r="H2747" s="2"/>
      <c r="I2747" s="2"/>
      <c r="J2747" s="2"/>
      <c r="K2747" s="2"/>
      <c r="L2747" s="2"/>
      <c r="M2747" s="2"/>
      <c r="N2747" s="2"/>
      <c r="O2747" s="2"/>
      <c r="P2747" s="2"/>
      <c r="Q2747" s="6"/>
    </row>
    <row r="2748" spans="1:17" s="35" customFormat="1" ht="30" customHeight="1">
      <c r="A2748" s="23"/>
      <c r="B2748" s="23"/>
      <c r="C2748" s="23"/>
      <c r="D2748" s="2"/>
      <c r="E2748" s="2"/>
      <c r="F2748" s="2"/>
      <c r="G2748" s="2"/>
      <c r="H2748" s="2"/>
      <c r="I2748" s="2"/>
      <c r="J2748" s="2"/>
      <c r="K2748" s="2"/>
      <c r="L2748" s="2"/>
      <c r="M2748" s="2"/>
      <c r="N2748" s="2"/>
      <c r="O2748" s="2"/>
      <c r="P2748" s="2"/>
      <c r="Q2748" s="6"/>
    </row>
    <row r="2749" spans="1:17" s="35" customFormat="1" ht="30" customHeight="1">
      <c r="A2749" s="23"/>
      <c r="B2749" s="23"/>
      <c r="C2749" s="23"/>
      <c r="D2749" s="2"/>
      <c r="E2749" s="2"/>
      <c r="F2749" s="2"/>
      <c r="G2749" s="2"/>
      <c r="H2749" s="2"/>
      <c r="I2749" s="2"/>
      <c r="J2749" s="2"/>
      <c r="K2749" s="2"/>
      <c r="L2749" s="2"/>
      <c r="M2749" s="2"/>
      <c r="N2749" s="2"/>
      <c r="O2749" s="2"/>
      <c r="P2749" s="2"/>
      <c r="Q2749" s="6"/>
    </row>
    <row r="2750" spans="1:17" s="35" customFormat="1" ht="30" customHeight="1">
      <c r="A2750" s="23"/>
      <c r="B2750" s="23"/>
      <c r="C2750" s="23"/>
      <c r="D2750" s="2"/>
      <c r="E2750" s="2"/>
      <c r="F2750" s="2"/>
      <c r="G2750" s="2"/>
      <c r="H2750" s="2"/>
      <c r="I2750" s="2"/>
      <c r="J2750" s="2"/>
      <c r="K2750" s="2"/>
      <c r="L2750" s="2"/>
      <c r="M2750" s="2"/>
      <c r="N2750" s="2"/>
      <c r="O2750" s="2"/>
      <c r="P2750" s="2"/>
      <c r="Q2750" s="6"/>
    </row>
    <row r="2751" spans="1:17" s="35" customFormat="1" ht="30" customHeight="1">
      <c r="A2751" s="23"/>
      <c r="B2751" s="23"/>
      <c r="C2751" s="23"/>
      <c r="D2751" s="2"/>
      <c r="E2751" s="2"/>
      <c r="F2751" s="2"/>
      <c r="G2751" s="2"/>
      <c r="H2751" s="2"/>
      <c r="I2751" s="2"/>
      <c r="J2751" s="2"/>
      <c r="K2751" s="2"/>
      <c r="L2751" s="2"/>
      <c r="M2751" s="2"/>
      <c r="N2751" s="2"/>
      <c r="O2751" s="2"/>
      <c r="P2751" s="2"/>
      <c r="Q2751" s="6"/>
    </row>
    <row r="2752" spans="1:17" s="35" customFormat="1" ht="30" customHeight="1">
      <c r="A2752" s="23"/>
      <c r="B2752" s="23"/>
      <c r="C2752" s="23"/>
      <c r="D2752" s="2"/>
      <c r="E2752" s="2"/>
      <c r="F2752" s="2"/>
      <c r="G2752" s="2"/>
      <c r="H2752" s="2"/>
      <c r="I2752" s="2"/>
      <c r="J2752" s="2"/>
      <c r="K2752" s="2"/>
      <c r="L2752" s="2"/>
      <c r="M2752" s="2"/>
      <c r="N2752" s="2"/>
      <c r="O2752" s="2"/>
      <c r="P2752" s="2"/>
      <c r="Q2752" s="6"/>
    </row>
    <row r="2753" spans="1:17" s="35" customFormat="1" ht="30" customHeight="1">
      <c r="A2753" s="23"/>
      <c r="B2753" s="23"/>
      <c r="C2753" s="23"/>
      <c r="D2753" s="2"/>
      <c r="E2753" s="2"/>
      <c r="F2753" s="2"/>
      <c r="G2753" s="2"/>
      <c r="H2753" s="2"/>
      <c r="I2753" s="2"/>
      <c r="J2753" s="2"/>
      <c r="K2753" s="2"/>
      <c r="L2753" s="2"/>
      <c r="M2753" s="2"/>
      <c r="N2753" s="2"/>
      <c r="O2753" s="2"/>
      <c r="P2753" s="2"/>
      <c r="Q2753" s="6"/>
    </row>
    <row r="2754" spans="1:17" s="35" customFormat="1" ht="30" customHeight="1">
      <c r="A2754" s="23"/>
      <c r="B2754" s="23"/>
      <c r="C2754" s="23"/>
      <c r="D2754" s="2"/>
      <c r="E2754" s="2"/>
      <c r="F2754" s="2"/>
      <c r="G2754" s="2"/>
      <c r="H2754" s="2"/>
      <c r="I2754" s="2"/>
      <c r="J2754" s="2"/>
      <c r="K2754" s="2"/>
      <c r="L2754" s="2"/>
      <c r="M2754" s="2"/>
      <c r="N2754" s="2"/>
      <c r="O2754" s="2"/>
      <c r="P2754" s="2"/>
      <c r="Q2754" s="6"/>
    </row>
    <row r="2755" spans="1:17" s="35" customFormat="1" ht="30" customHeight="1">
      <c r="A2755" s="23"/>
      <c r="B2755" s="23"/>
      <c r="C2755" s="23"/>
      <c r="D2755" s="2"/>
      <c r="E2755" s="2"/>
      <c r="F2755" s="2"/>
      <c r="G2755" s="2"/>
      <c r="H2755" s="2"/>
      <c r="I2755" s="2"/>
      <c r="J2755" s="2"/>
      <c r="K2755" s="2"/>
      <c r="L2755" s="2"/>
      <c r="M2755" s="2"/>
      <c r="N2755" s="2"/>
      <c r="O2755" s="2"/>
      <c r="P2755" s="2"/>
      <c r="Q2755" s="6"/>
    </row>
    <row r="2756" spans="1:17" s="35" customFormat="1" ht="30" customHeight="1">
      <c r="A2756" s="23"/>
      <c r="B2756" s="23"/>
      <c r="C2756" s="23"/>
      <c r="D2756" s="2"/>
      <c r="E2756" s="2"/>
      <c r="F2756" s="2"/>
      <c r="G2756" s="2"/>
      <c r="H2756" s="2"/>
      <c r="I2756" s="2"/>
      <c r="J2756" s="2"/>
      <c r="K2756" s="2"/>
      <c r="L2756" s="2"/>
      <c r="M2756" s="2"/>
      <c r="N2756" s="2"/>
      <c r="O2756" s="2"/>
      <c r="P2756" s="2"/>
      <c r="Q2756" s="6"/>
    </row>
    <row r="2757" spans="1:17" s="35" customFormat="1" ht="30" customHeight="1">
      <c r="A2757" s="23"/>
      <c r="B2757" s="23"/>
      <c r="C2757" s="23"/>
      <c r="D2757" s="2"/>
      <c r="E2757" s="2"/>
      <c r="F2757" s="2"/>
      <c r="G2757" s="2"/>
      <c r="H2757" s="2"/>
      <c r="I2757" s="2"/>
      <c r="J2757" s="2"/>
      <c r="K2757" s="2"/>
      <c r="L2757" s="2"/>
      <c r="M2757" s="2"/>
      <c r="N2757" s="2"/>
      <c r="O2757" s="2"/>
      <c r="P2757" s="2"/>
      <c r="Q2757" s="6"/>
    </row>
    <row r="2758" spans="1:17" s="35" customFormat="1" ht="30" customHeight="1">
      <c r="A2758" s="23"/>
      <c r="B2758" s="23"/>
      <c r="C2758" s="23"/>
      <c r="D2758" s="2"/>
      <c r="E2758" s="2"/>
      <c r="F2758" s="2"/>
      <c r="G2758" s="2"/>
      <c r="H2758" s="2"/>
      <c r="I2758" s="2"/>
      <c r="J2758" s="2"/>
      <c r="K2758" s="2"/>
      <c r="L2758" s="2"/>
      <c r="M2758" s="2"/>
      <c r="N2758" s="2"/>
      <c r="O2758" s="2"/>
      <c r="P2758" s="2"/>
      <c r="Q2758" s="6"/>
    </row>
    <row r="2759" spans="1:17" s="35" customFormat="1" ht="30" customHeight="1">
      <c r="A2759" s="23"/>
      <c r="B2759" s="23"/>
      <c r="C2759" s="23"/>
      <c r="D2759" s="2"/>
      <c r="E2759" s="2"/>
      <c r="F2759" s="2"/>
      <c r="G2759" s="2"/>
      <c r="H2759" s="2"/>
      <c r="I2759" s="2"/>
      <c r="J2759" s="2"/>
      <c r="K2759" s="2"/>
      <c r="L2759" s="2"/>
      <c r="M2759" s="2"/>
      <c r="N2759" s="2"/>
      <c r="O2759" s="2"/>
      <c r="P2759" s="2"/>
      <c r="Q2759" s="6"/>
    </row>
    <row r="2760" spans="1:17" s="35" customFormat="1" ht="30" customHeight="1">
      <c r="A2760" s="23"/>
      <c r="B2760" s="23"/>
      <c r="C2760" s="23"/>
      <c r="D2760" s="2"/>
      <c r="E2760" s="2"/>
      <c r="F2760" s="2"/>
      <c r="G2760" s="2"/>
      <c r="H2760" s="2"/>
      <c r="I2760" s="2"/>
      <c r="J2760" s="2"/>
      <c r="K2760" s="2"/>
      <c r="L2760" s="2"/>
      <c r="M2760" s="2"/>
      <c r="N2760" s="2"/>
      <c r="O2760" s="2"/>
      <c r="P2760" s="2"/>
      <c r="Q2760" s="6"/>
    </row>
    <row r="2761" spans="1:17" s="35" customFormat="1" ht="30" customHeight="1">
      <c r="A2761" s="23"/>
      <c r="B2761" s="23"/>
      <c r="C2761" s="23"/>
      <c r="D2761" s="2"/>
      <c r="E2761" s="2"/>
      <c r="F2761" s="2"/>
      <c r="G2761" s="2"/>
      <c r="H2761" s="2"/>
      <c r="I2761" s="2"/>
      <c r="J2761" s="2"/>
      <c r="K2761" s="2"/>
      <c r="L2761" s="2"/>
      <c r="M2761" s="2"/>
      <c r="N2761" s="2"/>
      <c r="O2761" s="2"/>
      <c r="P2761" s="2"/>
      <c r="Q2761" s="6"/>
    </row>
    <row r="2762" spans="1:17" s="35" customFormat="1" ht="30" customHeight="1">
      <c r="A2762" s="23"/>
      <c r="B2762" s="23"/>
      <c r="C2762" s="23"/>
      <c r="D2762" s="2"/>
      <c r="E2762" s="2"/>
      <c r="F2762" s="2"/>
      <c r="G2762" s="2"/>
      <c r="H2762" s="2"/>
      <c r="I2762" s="2"/>
      <c r="J2762" s="2"/>
      <c r="K2762" s="2"/>
      <c r="L2762" s="2"/>
      <c r="M2762" s="2"/>
      <c r="N2762" s="2"/>
      <c r="O2762" s="2"/>
      <c r="P2762" s="2"/>
      <c r="Q2762" s="6"/>
    </row>
    <row r="2763" spans="1:17" s="35" customFormat="1" ht="30" customHeight="1">
      <c r="A2763" s="23"/>
      <c r="B2763" s="23"/>
      <c r="C2763" s="23"/>
      <c r="D2763" s="2"/>
      <c r="E2763" s="2"/>
      <c r="F2763" s="2"/>
      <c r="G2763" s="2"/>
      <c r="H2763" s="2"/>
      <c r="I2763" s="2"/>
      <c r="J2763" s="2"/>
      <c r="K2763" s="2"/>
      <c r="L2763" s="2"/>
      <c r="M2763" s="2"/>
      <c r="N2763" s="2"/>
      <c r="O2763" s="2"/>
      <c r="P2763" s="2"/>
      <c r="Q2763" s="6"/>
    </row>
    <row r="2764" spans="1:17" s="35" customFormat="1" ht="30" customHeight="1">
      <c r="A2764" s="23"/>
      <c r="B2764" s="23"/>
      <c r="C2764" s="23"/>
      <c r="D2764" s="2"/>
      <c r="E2764" s="2"/>
      <c r="F2764" s="2"/>
      <c r="G2764" s="2"/>
      <c r="H2764" s="2"/>
      <c r="I2764" s="2"/>
      <c r="J2764" s="2"/>
      <c r="K2764" s="2"/>
      <c r="L2764" s="2"/>
      <c r="M2764" s="2"/>
      <c r="N2764" s="2"/>
      <c r="O2764" s="2"/>
      <c r="P2764" s="2"/>
      <c r="Q2764" s="6"/>
    </row>
    <row r="2765" spans="1:17" s="35" customFormat="1" ht="30" customHeight="1">
      <c r="A2765" s="23"/>
      <c r="B2765" s="23"/>
      <c r="C2765" s="23"/>
      <c r="D2765" s="2"/>
      <c r="E2765" s="2"/>
      <c r="F2765" s="2"/>
      <c r="G2765" s="2"/>
      <c r="H2765" s="2"/>
      <c r="I2765" s="2"/>
      <c r="J2765" s="2"/>
      <c r="K2765" s="2"/>
      <c r="L2765" s="2"/>
      <c r="M2765" s="2"/>
      <c r="N2765" s="2"/>
      <c r="O2765" s="2"/>
      <c r="P2765" s="2"/>
      <c r="Q2765" s="6"/>
    </row>
    <row r="2766" spans="1:17" s="35" customFormat="1" ht="30" customHeight="1">
      <c r="A2766" s="23"/>
      <c r="B2766" s="23"/>
      <c r="C2766" s="23"/>
      <c r="D2766" s="2"/>
      <c r="E2766" s="2"/>
      <c r="F2766" s="2"/>
      <c r="G2766" s="2"/>
      <c r="H2766" s="2"/>
      <c r="I2766" s="2"/>
      <c r="J2766" s="2"/>
      <c r="K2766" s="2"/>
      <c r="L2766" s="2"/>
      <c r="M2766" s="2"/>
      <c r="N2766" s="2"/>
      <c r="O2766" s="2"/>
      <c r="P2766" s="2"/>
      <c r="Q2766" s="6"/>
    </row>
    <row r="2767" spans="1:17" s="35" customFormat="1" ht="30" customHeight="1">
      <c r="A2767" s="23"/>
      <c r="B2767" s="23"/>
      <c r="C2767" s="23"/>
      <c r="D2767" s="2"/>
      <c r="E2767" s="2"/>
      <c r="F2767" s="2"/>
      <c r="G2767" s="2"/>
      <c r="H2767" s="2"/>
      <c r="I2767" s="2"/>
      <c r="J2767" s="2"/>
      <c r="K2767" s="2"/>
      <c r="L2767" s="2"/>
      <c r="M2767" s="2"/>
      <c r="N2767" s="2"/>
      <c r="O2767" s="2"/>
      <c r="P2767" s="2"/>
      <c r="Q2767" s="6"/>
    </row>
    <row r="2768" spans="1:17" s="35" customFormat="1" ht="30" customHeight="1">
      <c r="A2768" s="23"/>
      <c r="B2768" s="23"/>
      <c r="C2768" s="23"/>
      <c r="D2768" s="2"/>
      <c r="E2768" s="2"/>
      <c r="F2768" s="2"/>
      <c r="G2768" s="2"/>
      <c r="H2768" s="2"/>
      <c r="I2768" s="2"/>
      <c r="J2768" s="2"/>
      <c r="K2768" s="2"/>
      <c r="L2768" s="2"/>
      <c r="M2768" s="2"/>
      <c r="N2768" s="2"/>
      <c r="O2768" s="2"/>
      <c r="P2768" s="2"/>
      <c r="Q2768" s="6"/>
    </row>
    <row r="2769" spans="1:17" s="35" customFormat="1" ht="30" customHeight="1">
      <c r="A2769" s="23"/>
      <c r="B2769" s="23"/>
      <c r="C2769" s="23"/>
      <c r="D2769" s="2"/>
      <c r="E2769" s="2"/>
      <c r="F2769" s="2"/>
      <c r="G2769" s="2"/>
      <c r="H2769" s="2"/>
      <c r="I2769" s="2"/>
      <c r="J2769" s="2"/>
      <c r="K2769" s="2"/>
      <c r="L2769" s="2"/>
      <c r="M2769" s="2"/>
      <c r="N2769" s="2"/>
      <c r="O2769" s="2"/>
      <c r="P2769" s="2"/>
      <c r="Q2769" s="6"/>
    </row>
    <row r="2770" spans="1:17" s="35" customFormat="1" ht="30" customHeight="1">
      <c r="A2770" s="23"/>
      <c r="B2770" s="23"/>
      <c r="C2770" s="23"/>
      <c r="D2770" s="2"/>
      <c r="E2770" s="2"/>
      <c r="F2770" s="2"/>
      <c r="G2770" s="2"/>
      <c r="H2770" s="2"/>
      <c r="I2770" s="2"/>
      <c r="J2770" s="2"/>
      <c r="K2770" s="2"/>
      <c r="L2770" s="2"/>
      <c r="M2770" s="2"/>
      <c r="N2770" s="2"/>
      <c r="O2770" s="2"/>
      <c r="P2770" s="2"/>
      <c r="Q2770" s="6"/>
    </row>
    <row r="2771" spans="1:17" s="35" customFormat="1" ht="30" customHeight="1">
      <c r="A2771" s="23"/>
      <c r="B2771" s="23"/>
      <c r="C2771" s="23"/>
      <c r="D2771" s="2"/>
      <c r="E2771" s="2"/>
      <c r="F2771" s="2"/>
      <c r="G2771" s="2"/>
      <c r="H2771" s="2"/>
      <c r="I2771" s="2"/>
      <c r="J2771" s="2"/>
      <c r="K2771" s="2"/>
      <c r="L2771" s="2"/>
      <c r="M2771" s="2"/>
      <c r="N2771" s="2"/>
      <c r="O2771" s="2"/>
      <c r="P2771" s="2"/>
      <c r="Q2771" s="6"/>
    </row>
    <row r="2772" spans="1:17" s="35" customFormat="1" ht="30" customHeight="1">
      <c r="A2772" s="23"/>
      <c r="B2772" s="23"/>
      <c r="C2772" s="23"/>
      <c r="D2772" s="2"/>
      <c r="E2772" s="2"/>
      <c r="F2772" s="2"/>
      <c r="G2772" s="2"/>
      <c r="H2772" s="2"/>
      <c r="I2772" s="2"/>
      <c r="J2772" s="2"/>
      <c r="K2772" s="2"/>
      <c r="L2772" s="2"/>
      <c r="M2772" s="2"/>
      <c r="N2772" s="2"/>
      <c r="O2772" s="2"/>
      <c r="P2772" s="2"/>
      <c r="Q2772" s="6"/>
    </row>
    <row r="2773" spans="1:17" s="35" customFormat="1" ht="30" customHeight="1">
      <c r="A2773" s="23"/>
      <c r="B2773" s="23"/>
      <c r="C2773" s="23"/>
      <c r="D2773" s="2"/>
      <c r="E2773" s="2"/>
      <c r="F2773" s="2"/>
      <c r="G2773" s="2"/>
      <c r="H2773" s="2"/>
      <c r="I2773" s="2"/>
      <c r="J2773" s="2"/>
      <c r="K2773" s="2"/>
      <c r="L2773" s="2"/>
      <c r="M2773" s="2"/>
      <c r="N2773" s="2"/>
      <c r="O2773" s="2"/>
      <c r="P2773" s="2"/>
      <c r="Q2773" s="6"/>
    </row>
    <row r="2774" spans="1:17" s="35" customFormat="1" ht="30" customHeight="1">
      <c r="A2774" s="23"/>
      <c r="B2774" s="23"/>
      <c r="C2774" s="23"/>
      <c r="D2774" s="2"/>
      <c r="E2774" s="2"/>
      <c r="F2774" s="2"/>
      <c r="G2774" s="2"/>
      <c r="H2774" s="2"/>
      <c r="I2774" s="2"/>
      <c r="J2774" s="2"/>
      <c r="K2774" s="2"/>
      <c r="L2774" s="2"/>
      <c r="M2774" s="2"/>
      <c r="N2774" s="2"/>
      <c r="O2774" s="2"/>
      <c r="P2774" s="2"/>
      <c r="Q2774" s="6"/>
    </row>
    <row r="2775" spans="1:17" s="35" customFormat="1" ht="30" customHeight="1">
      <c r="A2775" s="23"/>
      <c r="B2775" s="23"/>
      <c r="C2775" s="23"/>
      <c r="D2775" s="2"/>
      <c r="E2775" s="2"/>
      <c r="F2775" s="2"/>
      <c r="G2775" s="2"/>
      <c r="H2775" s="2"/>
      <c r="I2775" s="2"/>
      <c r="J2775" s="2"/>
      <c r="K2775" s="2"/>
      <c r="L2775" s="2"/>
      <c r="M2775" s="2"/>
      <c r="N2775" s="2"/>
      <c r="O2775" s="2"/>
      <c r="P2775" s="2"/>
      <c r="Q2775" s="6"/>
    </row>
    <row r="2776" spans="1:17" s="35" customFormat="1" ht="30" customHeight="1">
      <c r="A2776" s="23"/>
      <c r="B2776" s="23"/>
      <c r="C2776" s="23"/>
      <c r="D2776" s="2"/>
      <c r="E2776" s="2"/>
      <c r="F2776" s="2"/>
      <c r="G2776" s="2"/>
      <c r="H2776" s="2"/>
      <c r="I2776" s="2"/>
      <c r="J2776" s="2"/>
      <c r="K2776" s="2"/>
      <c r="L2776" s="2"/>
      <c r="M2776" s="2"/>
      <c r="N2776" s="2"/>
      <c r="O2776" s="2"/>
      <c r="P2776" s="2"/>
      <c r="Q2776" s="6"/>
    </row>
    <row r="2777" spans="1:17" s="35" customFormat="1" ht="30" customHeight="1">
      <c r="A2777" s="23"/>
      <c r="B2777" s="23"/>
      <c r="C2777" s="23"/>
      <c r="D2777" s="2"/>
      <c r="E2777" s="2"/>
      <c r="F2777" s="2"/>
      <c r="G2777" s="2"/>
      <c r="H2777" s="2"/>
      <c r="I2777" s="2"/>
      <c r="J2777" s="2"/>
      <c r="K2777" s="2"/>
      <c r="L2777" s="2"/>
      <c r="M2777" s="2"/>
      <c r="N2777" s="2"/>
      <c r="O2777" s="2"/>
      <c r="P2777" s="2"/>
      <c r="Q2777" s="6"/>
    </row>
    <row r="2778" spans="1:17" s="35" customFormat="1" ht="30" customHeight="1">
      <c r="A2778" s="23"/>
      <c r="B2778" s="23"/>
      <c r="C2778" s="23"/>
      <c r="D2778" s="2"/>
      <c r="E2778" s="2"/>
      <c r="F2778" s="2"/>
      <c r="G2778" s="2"/>
      <c r="H2778" s="2"/>
      <c r="I2778" s="2"/>
      <c r="J2778" s="2"/>
      <c r="K2778" s="2"/>
      <c r="L2778" s="2"/>
      <c r="M2778" s="2"/>
      <c r="N2778" s="2"/>
      <c r="O2778" s="2"/>
      <c r="P2778" s="2"/>
      <c r="Q2778" s="6"/>
    </row>
    <row r="2779" spans="1:17" s="35" customFormat="1" ht="30" customHeight="1">
      <c r="A2779" s="23"/>
      <c r="B2779" s="23"/>
      <c r="C2779" s="23"/>
      <c r="D2779" s="2"/>
      <c r="E2779" s="2"/>
      <c r="F2779" s="2"/>
      <c r="G2779" s="2"/>
      <c r="H2779" s="2"/>
      <c r="I2779" s="2"/>
      <c r="J2779" s="2"/>
      <c r="K2779" s="2"/>
      <c r="L2779" s="2"/>
      <c r="M2779" s="2"/>
      <c r="N2779" s="2"/>
      <c r="O2779" s="2"/>
      <c r="P2779" s="2"/>
      <c r="Q2779" s="6"/>
    </row>
    <row r="2780" spans="1:17" s="35" customFormat="1" ht="30" customHeight="1">
      <c r="A2780" s="23"/>
      <c r="B2780" s="23"/>
      <c r="C2780" s="23"/>
      <c r="D2780" s="2"/>
      <c r="E2780" s="2"/>
      <c r="F2780" s="2"/>
      <c r="G2780" s="2"/>
      <c r="H2780" s="2"/>
      <c r="I2780" s="2"/>
      <c r="J2780" s="2"/>
      <c r="K2780" s="2"/>
      <c r="L2780" s="2"/>
      <c r="M2780" s="2"/>
      <c r="N2780" s="2"/>
      <c r="O2780" s="2"/>
      <c r="P2780" s="2"/>
      <c r="Q2780" s="6"/>
    </row>
    <row r="2781" spans="1:17" s="35" customFormat="1" ht="30" customHeight="1">
      <c r="A2781" s="23"/>
      <c r="B2781" s="23"/>
      <c r="C2781" s="23"/>
      <c r="D2781" s="2"/>
      <c r="E2781" s="2"/>
      <c r="F2781" s="2"/>
      <c r="G2781" s="2"/>
      <c r="H2781" s="2"/>
      <c r="I2781" s="2"/>
      <c r="J2781" s="2"/>
      <c r="K2781" s="2"/>
      <c r="L2781" s="2"/>
      <c r="M2781" s="2"/>
      <c r="N2781" s="2"/>
      <c r="O2781" s="2"/>
      <c r="P2781" s="2"/>
      <c r="Q2781" s="6"/>
    </row>
    <row r="2782" spans="1:17" s="35" customFormat="1" ht="30" customHeight="1">
      <c r="A2782" s="23"/>
      <c r="B2782" s="23"/>
      <c r="C2782" s="23"/>
      <c r="D2782" s="2"/>
      <c r="E2782" s="2"/>
      <c r="F2782" s="2"/>
      <c r="G2782" s="2"/>
      <c r="H2782" s="2"/>
      <c r="I2782" s="2"/>
      <c r="J2782" s="2"/>
      <c r="K2782" s="2"/>
      <c r="L2782" s="2"/>
      <c r="M2782" s="2"/>
      <c r="N2782" s="2"/>
      <c r="O2782" s="2"/>
      <c r="P2782" s="2"/>
      <c r="Q2782" s="6"/>
    </row>
    <row r="2783" spans="1:17" s="35" customFormat="1" ht="30" customHeight="1">
      <c r="A2783" s="23"/>
      <c r="B2783" s="23"/>
      <c r="C2783" s="23"/>
      <c r="D2783" s="2"/>
      <c r="E2783" s="2"/>
      <c r="F2783" s="2"/>
      <c r="G2783" s="2"/>
      <c r="H2783" s="2"/>
      <c r="I2783" s="2"/>
      <c r="J2783" s="2"/>
      <c r="K2783" s="2"/>
      <c r="L2783" s="2"/>
      <c r="M2783" s="2"/>
      <c r="N2783" s="2"/>
      <c r="O2783" s="2"/>
      <c r="P2783" s="2"/>
      <c r="Q2783" s="6"/>
    </row>
    <row r="2784" spans="1:17" s="35" customFormat="1" ht="30" customHeight="1">
      <c r="A2784" s="23"/>
      <c r="B2784" s="23"/>
      <c r="C2784" s="23"/>
      <c r="D2784" s="2"/>
      <c r="E2784" s="2"/>
      <c r="F2784" s="2"/>
      <c r="G2784" s="2"/>
      <c r="H2784" s="2"/>
      <c r="I2784" s="2"/>
      <c r="J2784" s="2"/>
      <c r="K2784" s="2"/>
      <c r="L2784" s="2"/>
      <c r="M2784" s="2"/>
      <c r="N2784" s="2"/>
      <c r="O2784" s="2"/>
      <c r="P2784" s="2"/>
      <c r="Q2784" s="6"/>
    </row>
    <row r="2785" spans="1:17" s="35" customFormat="1" ht="30" customHeight="1">
      <c r="A2785" s="23"/>
      <c r="B2785" s="23"/>
      <c r="C2785" s="23"/>
      <c r="D2785" s="2"/>
      <c r="E2785" s="2"/>
      <c r="F2785" s="2"/>
      <c r="G2785" s="2"/>
      <c r="H2785" s="2"/>
      <c r="I2785" s="2"/>
      <c r="J2785" s="2"/>
      <c r="K2785" s="2"/>
      <c r="L2785" s="2"/>
      <c r="M2785" s="2"/>
      <c r="N2785" s="2"/>
      <c r="O2785" s="2"/>
      <c r="P2785" s="2"/>
      <c r="Q2785" s="6"/>
    </row>
    <row r="2786" spans="1:17" s="35" customFormat="1" ht="30" customHeight="1">
      <c r="A2786" s="23"/>
      <c r="B2786" s="23"/>
      <c r="C2786" s="23"/>
      <c r="D2786" s="2"/>
      <c r="E2786" s="2"/>
      <c r="F2786" s="2"/>
      <c r="G2786" s="2"/>
      <c r="H2786" s="2"/>
      <c r="I2786" s="2"/>
      <c r="J2786" s="2"/>
      <c r="K2786" s="2"/>
      <c r="L2786" s="2"/>
      <c r="M2786" s="2"/>
      <c r="N2786" s="2"/>
      <c r="O2786" s="2"/>
      <c r="P2786" s="2"/>
      <c r="Q2786" s="6"/>
    </row>
    <row r="2787" spans="1:17" s="35" customFormat="1" ht="30" customHeight="1">
      <c r="A2787" s="23"/>
      <c r="B2787" s="23"/>
      <c r="C2787" s="23"/>
      <c r="D2787" s="2"/>
      <c r="E2787" s="2"/>
      <c r="F2787" s="2"/>
      <c r="G2787" s="2"/>
      <c r="H2787" s="2"/>
      <c r="I2787" s="2"/>
      <c r="J2787" s="2"/>
      <c r="K2787" s="2"/>
      <c r="L2787" s="2"/>
      <c r="M2787" s="2"/>
      <c r="N2787" s="2"/>
      <c r="O2787" s="2"/>
      <c r="P2787" s="2"/>
      <c r="Q2787" s="6"/>
    </row>
    <row r="2788" spans="1:17" s="35" customFormat="1" ht="30" customHeight="1">
      <c r="A2788" s="23"/>
      <c r="B2788" s="23"/>
      <c r="C2788" s="23"/>
      <c r="D2788" s="2"/>
      <c r="E2788" s="2"/>
      <c r="F2788" s="2"/>
      <c r="G2788" s="2"/>
      <c r="H2788" s="2"/>
      <c r="I2788" s="2"/>
      <c r="J2788" s="2"/>
      <c r="K2788" s="2"/>
      <c r="L2788" s="2"/>
      <c r="M2788" s="2"/>
      <c r="N2788" s="2"/>
      <c r="O2788" s="2"/>
      <c r="P2788" s="2"/>
      <c r="Q2788" s="6"/>
    </row>
    <row r="2789" spans="1:17" s="35" customFormat="1" ht="30" customHeight="1">
      <c r="A2789" s="23"/>
      <c r="B2789" s="23"/>
      <c r="C2789" s="23"/>
      <c r="D2789" s="2"/>
      <c r="E2789" s="2"/>
      <c r="F2789" s="2"/>
      <c r="G2789" s="2"/>
      <c r="H2789" s="2"/>
      <c r="I2789" s="2"/>
      <c r="J2789" s="2"/>
      <c r="K2789" s="2"/>
      <c r="L2789" s="2"/>
      <c r="M2789" s="2"/>
      <c r="N2789" s="2"/>
      <c r="O2789" s="2"/>
      <c r="P2789" s="2"/>
      <c r="Q2789" s="6"/>
    </row>
    <row r="2790" spans="1:17" s="35" customFormat="1" ht="30" customHeight="1">
      <c r="A2790" s="23"/>
      <c r="B2790" s="23"/>
      <c r="C2790" s="23"/>
      <c r="D2790" s="2"/>
      <c r="E2790" s="2"/>
      <c r="F2790" s="2"/>
      <c r="G2790" s="2"/>
      <c r="H2790" s="2"/>
      <c r="I2790" s="2"/>
      <c r="J2790" s="2"/>
      <c r="K2790" s="2"/>
      <c r="L2790" s="2"/>
      <c r="M2790" s="2"/>
      <c r="N2790" s="2"/>
      <c r="O2790" s="2"/>
      <c r="P2790" s="2"/>
      <c r="Q2790" s="6"/>
    </row>
    <row r="2791" spans="1:17" s="35" customFormat="1" ht="30" customHeight="1">
      <c r="A2791" s="23"/>
      <c r="B2791" s="23"/>
      <c r="C2791" s="23"/>
      <c r="D2791" s="2"/>
      <c r="E2791" s="2"/>
      <c r="F2791" s="2"/>
      <c r="G2791" s="2"/>
      <c r="H2791" s="2"/>
      <c r="I2791" s="2"/>
      <c r="J2791" s="2"/>
      <c r="K2791" s="2"/>
      <c r="L2791" s="2"/>
      <c r="M2791" s="2"/>
      <c r="N2791" s="2"/>
      <c r="O2791" s="2"/>
      <c r="P2791" s="2"/>
      <c r="Q2791" s="6"/>
    </row>
    <row r="2792" spans="1:17" s="35" customFormat="1" ht="30" customHeight="1">
      <c r="A2792" s="23"/>
      <c r="B2792" s="23"/>
      <c r="C2792" s="23"/>
      <c r="D2792" s="2"/>
      <c r="E2792" s="2"/>
      <c r="F2792" s="2"/>
      <c r="G2792" s="2"/>
      <c r="H2792" s="2"/>
      <c r="I2792" s="2"/>
      <c r="J2792" s="2"/>
      <c r="K2792" s="2"/>
      <c r="L2792" s="2"/>
      <c r="M2792" s="2"/>
      <c r="N2792" s="2"/>
      <c r="O2792" s="2"/>
      <c r="P2792" s="2"/>
      <c r="Q2792" s="6"/>
    </row>
    <row r="2793" spans="1:17" s="35" customFormat="1" ht="30" customHeight="1">
      <c r="A2793" s="23"/>
      <c r="B2793" s="23"/>
      <c r="C2793" s="23"/>
      <c r="D2793" s="2"/>
      <c r="E2793" s="2"/>
      <c r="F2793" s="2"/>
      <c r="G2793" s="2"/>
      <c r="H2793" s="2"/>
      <c r="I2793" s="2"/>
      <c r="J2793" s="2"/>
      <c r="K2793" s="2"/>
      <c r="L2793" s="2"/>
      <c r="M2793" s="2"/>
      <c r="N2793" s="2"/>
      <c r="O2793" s="2"/>
      <c r="P2793" s="2"/>
      <c r="Q2793" s="6"/>
    </row>
    <row r="2794" spans="1:17" s="35" customFormat="1" ht="30" customHeight="1">
      <c r="A2794" s="23"/>
      <c r="B2794" s="23"/>
      <c r="C2794" s="23"/>
      <c r="D2794" s="2"/>
      <c r="E2794" s="2"/>
      <c r="F2794" s="2"/>
      <c r="G2794" s="2"/>
      <c r="H2794" s="2"/>
      <c r="I2794" s="2"/>
      <c r="J2794" s="2"/>
      <c r="K2794" s="2"/>
      <c r="L2794" s="2"/>
      <c r="M2794" s="2"/>
      <c r="N2794" s="2"/>
      <c r="O2794" s="2"/>
      <c r="P2794" s="2"/>
      <c r="Q2794" s="6"/>
    </row>
    <row r="2795" spans="1:17" s="35" customFormat="1" ht="30" customHeight="1">
      <c r="A2795" s="23"/>
      <c r="B2795" s="23"/>
      <c r="C2795" s="23"/>
      <c r="D2795" s="2"/>
      <c r="E2795" s="2"/>
      <c r="F2795" s="2"/>
      <c r="G2795" s="2"/>
      <c r="H2795" s="2"/>
      <c r="I2795" s="2"/>
      <c r="J2795" s="2"/>
      <c r="K2795" s="2"/>
      <c r="L2795" s="2"/>
      <c r="M2795" s="2"/>
      <c r="N2795" s="2"/>
      <c r="O2795" s="2"/>
      <c r="P2795" s="2"/>
      <c r="Q2795" s="6"/>
    </row>
    <row r="2796" spans="1:17" s="35" customFormat="1" ht="30" customHeight="1">
      <c r="A2796" s="23"/>
      <c r="B2796" s="23"/>
      <c r="C2796" s="23"/>
      <c r="D2796" s="2"/>
      <c r="E2796" s="2"/>
      <c r="F2796" s="2"/>
      <c r="G2796" s="2"/>
      <c r="H2796" s="2"/>
      <c r="I2796" s="2"/>
      <c r="J2796" s="2"/>
      <c r="K2796" s="2"/>
      <c r="L2796" s="2"/>
      <c r="M2796" s="2"/>
      <c r="N2796" s="2"/>
      <c r="O2796" s="2"/>
      <c r="P2796" s="2"/>
      <c r="Q2796" s="6"/>
    </row>
    <row r="2797" spans="1:17" s="35" customFormat="1" ht="30" customHeight="1">
      <c r="A2797" s="23"/>
      <c r="B2797" s="23"/>
      <c r="C2797" s="23"/>
      <c r="D2797" s="2"/>
      <c r="E2797" s="2"/>
      <c r="F2797" s="2"/>
      <c r="G2797" s="2"/>
      <c r="H2797" s="2"/>
      <c r="I2797" s="2"/>
      <c r="J2797" s="2"/>
      <c r="K2797" s="2"/>
      <c r="L2797" s="2"/>
      <c r="M2797" s="2"/>
      <c r="N2797" s="2"/>
      <c r="O2797" s="2"/>
      <c r="P2797" s="2"/>
      <c r="Q2797" s="6"/>
    </row>
    <row r="2798" spans="1:17" s="35" customFormat="1" ht="30" customHeight="1">
      <c r="A2798" s="23"/>
      <c r="B2798" s="23"/>
      <c r="C2798" s="23"/>
      <c r="D2798" s="2"/>
      <c r="E2798" s="2"/>
      <c r="F2798" s="2"/>
      <c r="G2798" s="2"/>
      <c r="H2798" s="2"/>
      <c r="I2798" s="2"/>
      <c r="J2798" s="2"/>
      <c r="K2798" s="2"/>
      <c r="L2798" s="2"/>
      <c r="M2798" s="2"/>
      <c r="N2798" s="2"/>
      <c r="O2798" s="2"/>
      <c r="P2798" s="2"/>
      <c r="Q2798" s="6"/>
    </row>
    <row r="2799" spans="1:17" s="35" customFormat="1" ht="30" customHeight="1">
      <c r="A2799" s="23"/>
      <c r="B2799" s="23"/>
      <c r="C2799" s="23"/>
      <c r="D2799" s="2"/>
      <c r="E2799" s="2"/>
      <c r="F2799" s="2"/>
      <c r="G2799" s="2"/>
      <c r="H2799" s="2"/>
      <c r="I2799" s="2"/>
      <c r="J2799" s="2"/>
      <c r="K2799" s="2"/>
      <c r="L2799" s="2"/>
      <c r="M2799" s="2"/>
      <c r="N2799" s="2"/>
      <c r="O2799" s="2"/>
      <c r="P2799" s="2"/>
      <c r="Q2799" s="6"/>
    </row>
    <row r="2800" spans="1:17" s="35" customFormat="1" ht="30" customHeight="1">
      <c r="A2800" s="23"/>
      <c r="B2800" s="23"/>
      <c r="C2800" s="23"/>
      <c r="D2800" s="2"/>
      <c r="E2800" s="2"/>
      <c r="F2800" s="2"/>
      <c r="G2800" s="2"/>
      <c r="H2800" s="2"/>
      <c r="I2800" s="2"/>
      <c r="J2800" s="2"/>
      <c r="K2800" s="2"/>
      <c r="L2800" s="2"/>
      <c r="M2800" s="2"/>
      <c r="N2800" s="2"/>
      <c r="O2800" s="2"/>
      <c r="P2800" s="2"/>
      <c r="Q2800" s="6"/>
    </row>
    <row r="2801" spans="1:17" s="35" customFormat="1" ht="30" customHeight="1">
      <c r="A2801" s="23"/>
      <c r="B2801" s="23"/>
      <c r="C2801" s="23"/>
      <c r="D2801" s="2"/>
      <c r="E2801" s="2"/>
      <c r="F2801" s="2"/>
      <c r="G2801" s="2"/>
      <c r="H2801" s="2"/>
      <c r="I2801" s="2"/>
      <c r="J2801" s="2"/>
      <c r="K2801" s="2"/>
      <c r="L2801" s="2"/>
      <c r="M2801" s="2"/>
      <c r="N2801" s="2"/>
      <c r="O2801" s="2"/>
      <c r="P2801" s="2"/>
      <c r="Q2801" s="6"/>
    </row>
    <row r="2802" spans="1:17" s="35" customFormat="1" ht="30" customHeight="1">
      <c r="A2802" s="23"/>
      <c r="B2802" s="23"/>
      <c r="C2802" s="23"/>
      <c r="D2802" s="2"/>
      <c r="E2802" s="2"/>
      <c r="F2802" s="2"/>
      <c r="G2802" s="2"/>
      <c r="H2802" s="2"/>
      <c r="I2802" s="2"/>
      <c r="J2802" s="2"/>
      <c r="K2802" s="2"/>
      <c r="L2802" s="2"/>
      <c r="M2802" s="2"/>
      <c r="N2802" s="2"/>
      <c r="O2802" s="2"/>
      <c r="P2802" s="2"/>
      <c r="Q2802" s="6"/>
    </row>
    <row r="2803" spans="1:17" s="35" customFormat="1" ht="30" customHeight="1">
      <c r="A2803" s="23"/>
      <c r="B2803" s="23"/>
      <c r="C2803" s="23"/>
      <c r="D2803" s="2"/>
      <c r="E2803" s="2"/>
      <c r="F2803" s="2"/>
      <c r="G2803" s="2"/>
      <c r="H2803" s="2"/>
      <c r="I2803" s="2"/>
      <c r="J2803" s="2"/>
      <c r="K2803" s="2"/>
      <c r="L2803" s="2"/>
      <c r="M2803" s="2"/>
      <c r="N2803" s="2"/>
      <c r="O2803" s="2"/>
      <c r="P2803" s="2"/>
      <c r="Q2803" s="6"/>
    </row>
    <row r="2804" spans="1:17" s="35" customFormat="1" ht="30" customHeight="1">
      <c r="A2804" s="23"/>
      <c r="B2804" s="23"/>
      <c r="C2804" s="23"/>
      <c r="D2804" s="2"/>
      <c r="E2804" s="2"/>
      <c r="F2804" s="2"/>
      <c r="G2804" s="2"/>
      <c r="H2804" s="2"/>
      <c r="I2804" s="2"/>
      <c r="J2804" s="2"/>
      <c r="K2804" s="2"/>
      <c r="L2804" s="2"/>
      <c r="M2804" s="2"/>
      <c r="N2804" s="2"/>
      <c r="O2804" s="2"/>
      <c r="P2804" s="2"/>
      <c r="Q2804" s="6"/>
    </row>
    <row r="2805" spans="1:17" s="35" customFormat="1" ht="30" customHeight="1">
      <c r="A2805" s="23"/>
      <c r="B2805" s="23"/>
      <c r="C2805" s="23"/>
      <c r="D2805" s="2"/>
      <c r="E2805" s="2"/>
      <c r="F2805" s="2"/>
      <c r="G2805" s="2"/>
      <c r="H2805" s="2"/>
      <c r="I2805" s="2"/>
      <c r="J2805" s="2"/>
      <c r="K2805" s="2"/>
      <c r="L2805" s="2"/>
      <c r="M2805" s="2"/>
      <c r="N2805" s="2"/>
      <c r="O2805" s="2"/>
      <c r="P2805" s="2"/>
      <c r="Q2805" s="6"/>
    </row>
    <row r="2806" spans="1:17" s="35" customFormat="1" ht="30" customHeight="1">
      <c r="A2806" s="23"/>
      <c r="B2806" s="23"/>
      <c r="C2806" s="23"/>
      <c r="D2806" s="2"/>
      <c r="E2806" s="2"/>
      <c r="F2806" s="2"/>
      <c r="G2806" s="2"/>
      <c r="H2806" s="2"/>
      <c r="I2806" s="2"/>
      <c r="J2806" s="2"/>
      <c r="K2806" s="2"/>
      <c r="L2806" s="2"/>
      <c r="M2806" s="2"/>
      <c r="N2806" s="2"/>
      <c r="O2806" s="2"/>
      <c r="P2806" s="2"/>
      <c r="Q2806" s="6"/>
    </row>
    <row r="2807" spans="1:17" s="35" customFormat="1" ht="30" customHeight="1">
      <c r="A2807" s="23"/>
      <c r="B2807" s="23"/>
      <c r="C2807" s="23"/>
      <c r="D2807" s="2"/>
      <c r="E2807" s="2"/>
      <c r="F2807" s="2"/>
      <c r="G2807" s="2"/>
      <c r="H2807" s="2"/>
      <c r="I2807" s="2"/>
      <c r="J2807" s="2"/>
      <c r="K2807" s="2"/>
      <c r="L2807" s="2"/>
      <c r="M2807" s="2"/>
      <c r="N2807" s="2"/>
      <c r="O2807" s="2"/>
      <c r="P2807" s="2"/>
      <c r="Q2807" s="6"/>
    </row>
    <row r="2808" spans="1:17" s="35" customFormat="1" ht="30" customHeight="1">
      <c r="A2808" s="23"/>
      <c r="B2808" s="23"/>
      <c r="C2808" s="23"/>
      <c r="D2808" s="2"/>
      <c r="E2808" s="2"/>
      <c r="F2808" s="2"/>
      <c r="G2808" s="2"/>
      <c r="H2808" s="2"/>
      <c r="I2808" s="2"/>
      <c r="J2808" s="2"/>
      <c r="K2808" s="2"/>
      <c r="L2808" s="2"/>
      <c r="M2808" s="2"/>
      <c r="N2808" s="2"/>
      <c r="O2808" s="2"/>
      <c r="P2808" s="2"/>
      <c r="Q2808" s="6"/>
    </row>
    <row r="2809" spans="1:17" s="35" customFormat="1" ht="30" customHeight="1">
      <c r="A2809" s="23"/>
      <c r="B2809" s="23"/>
      <c r="C2809" s="23"/>
      <c r="D2809" s="2"/>
      <c r="E2809" s="2"/>
      <c r="F2809" s="2"/>
      <c r="G2809" s="2"/>
      <c r="H2809" s="2"/>
      <c r="I2809" s="2"/>
      <c r="J2809" s="2"/>
      <c r="K2809" s="2"/>
      <c r="L2809" s="2"/>
      <c r="M2809" s="2"/>
      <c r="N2809" s="2"/>
      <c r="O2809" s="2"/>
      <c r="P2809" s="2"/>
      <c r="Q2809" s="6"/>
    </row>
    <row r="2810" spans="1:17" s="35" customFormat="1" ht="30" customHeight="1">
      <c r="A2810" s="23"/>
      <c r="B2810" s="23"/>
      <c r="C2810" s="23"/>
      <c r="D2810" s="2"/>
      <c r="E2810" s="2"/>
      <c r="F2810" s="2"/>
      <c r="G2810" s="2"/>
      <c r="H2810" s="2"/>
      <c r="I2810" s="2"/>
      <c r="J2810" s="2"/>
      <c r="K2810" s="2"/>
      <c r="L2810" s="2"/>
      <c r="M2810" s="2"/>
      <c r="N2810" s="2"/>
      <c r="O2810" s="2"/>
      <c r="P2810" s="2"/>
      <c r="Q2810" s="6"/>
    </row>
    <row r="2811" spans="1:17" s="35" customFormat="1" ht="30" customHeight="1">
      <c r="A2811" s="23"/>
      <c r="B2811" s="23"/>
      <c r="C2811" s="23"/>
      <c r="D2811" s="2"/>
      <c r="E2811" s="2"/>
      <c r="F2811" s="2"/>
      <c r="G2811" s="2"/>
      <c r="H2811" s="2"/>
      <c r="I2811" s="2"/>
      <c r="J2811" s="2"/>
      <c r="K2811" s="2"/>
      <c r="L2811" s="2"/>
      <c r="M2811" s="2"/>
      <c r="N2811" s="2"/>
      <c r="O2811" s="2"/>
      <c r="P2811" s="2"/>
      <c r="Q2811" s="6"/>
    </row>
    <row r="2812" spans="1:17" s="35" customFormat="1" ht="30" customHeight="1">
      <c r="A2812" s="23"/>
      <c r="B2812" s="23"/>
      <c r="C2812" s="23"/>
      <c r="D2812" s="2"/>
      <c r="E2812" s="2"/>
      <c r="F2812" s="2"/>
      <c r="G2812" s="2"/>
      <c r="H2812" s="2"/>
      <c r="I2812" s="2"/>
      <c r="J2812" s="2"/>
      <c r="K2812" s="2"/>
      <c r="L2812" s="2"/>
      <c r="M2812" s="2"/>
      <c r="N2812" s="2"/>
      <c r="O2812" s="2"/>
      <c r="P2812" s="2"/>
      <c r="Q2812" s="6"/>
    </row>
    <row r="2813" spans="1:17" s="35" customFormat="1" ht="30" customHeight="1">
      <c r="A2813" s="23"/>
      <c r="B2813" s="23"/>
      <c r="C2813" s="23"/>
      <c r="D2813" s="2"/>
      <c r="E2813" s="2"/>
      <c r="F2813" s="2"/>
      <c r="G2813" s="2"/>
      <c r="H2813" s="2"/>
      <c r="I2813" s="2"/>
      <c r="J2813" s="2"/>
      <c r="K2813" s="2"/>
      <c r="L2813" s="2"/>
      <c r="M2813" s="2"/>
      <c r="N2813" s="2"/>
      <c r="O2813" s="2"/>
      <c r="P2813" s="2"/>
      <c r="Q2813" s="6"/>
    </row>
    <row r="2814" spans="1:17" s="35" customFormat="1" ht="30" customHeight="1">
      <c r="A2814" s="23"/>
      <c r="B2814" s="23"/>
      <c r="C2814" s="23"/>
      <c r="D2814" s="2"/>
      <c r="E2814" s="2"/>
      <c r="F2814" s="2"/>
      <c r="G2814" s="2"/>
      <c r="H2814" s="2"/>
      <c r="I2814" s="2"/>
      <c r="J2814" s="2"/>
      <c r="K2814" s="2"/>
      <c r="L2814" s="2"/>
      <c r="M2814" s="2"/>
      <c r="N2814" s="2"/>
      <c r="O2814" s="2"/>
      <c r="P2814" s="2"/>
      <c r="Q2814" s="6"/>
    </row>
    <row r="2815" spans="1:17" s="35" customFormat="1" ht="30" customHeight="1">
      <c r="A2815" s="23"/>
      <c r="B2815" s="23"/>
      <c r="C2815" s="23"/>
      <c r="D2815" s="2"/>
      <c r="E2815" s="2"/>
      <c r="F2815" s="2"/>
      <c r="G2815" s="2"/>
      <c r="H2815" s="2"/>
      <c r="I2815" s="2"/>
      <c r="J2815" s="2"/>
      <c r="K2815" s="2"/>
      <c r="L2815" s="2"/>
      <c r="M2815" s="2"/>
      <c r="N2815" s="2"/>
      <c r="O2815" s="2"/>
      <c r="P2815" s="2"/>
      <c r="Q2815" s="6"/>
    </row>
    <row r="2816" spans="1:17" s="35" customFormat="1" ht="30" customHeight="1">
      <c r="A2816" s="23"/>
      <c r="B2816" s="23"/>
      <c r="C2816" s="23"/>
      <c r="D2816" s="2"/>
      <c r="E2816" s="2"/>
      <c r="F2816" s="2"/>
      <c r="G2816" s="2"/>
      <c r="H2816" s="2"/>
      <c r="I2816" s="2"/>
      <c r="J2816" s="2"/>
      <c r="K2816" s="2"/>
      <c r="L2816" s="2"/>
      <c r="M2816" s="2"/>
      <c r="N2816" s="2"/>
      <c r="O2816" s="2"/>
      <c r="P2816" s="2"/>
      <c r="Q2816" s="6"/>
    </row>
    <row r="2817" spans="1:17" s="35" customFormat="1" ht="30" customHeight="1">
      <c r="A2817" s="23"/>
      <c r="B2817" s="23"/>
      <c r="C2817" s="23"/>
      <c r="D2817" s="2"/>
      <c r="E2817" s="2"/>
      <c r="F2817" s="2"/>
      <c r="G2817" s="2"/>
      <c r="H2817" s="2"/>
      <c r="I2817" s="2"/>
      <c r="J2817" s="2"/>
      <c r="K2817" s="2"/>
      <c r="L2817" s="2"/>
      <c r="M2817" s="2"/>
      <c r="N2817" s="2"/>
      <c r="O2817" s="2"/>
      <c r="P2817" s="2"/>
      <c r="Q2817" s="6"/>
    </row>
    <row r="2818" spans="1:17" s="35" customFormat="1" ht="30" customHeight="1">
      <c r="A2818" s="23"/>
      <c r="B2818" s="23"/>
      <c r="C2818" s="23"/>
      <c r="D2818" s="2"/>
      <c r="E2818" s="2"/>
      <c r="F2818" s="2"/>
      <c r="G2818" s="2"/>
      <c r="H2818" s="2"/>
      <c r="I2818" s="2"/>
      <c r="J2818" s="2"/>
      <c r="K2818" s="2"/>
      <c r="L2818" s="2"/>
      <c r="M2818" s="2"/>
      <c r="N2818" s="2"/>
      <c r="O2818" s="2"/>
      <c r="P2818" s="2"/>
      <c r="Q2818" s="6"/>
    </row>
    <row r="2819" spans="1:17" s="35" customFormat="1" ht="30" customHeight="1">
      <c r="A2819" s="23"/>
      <c r="B2819" s="23"/>
      <c r="C2819" s="23"/>
      <c r="D2819" s="2"/>
      <c r="E2819" s="2"/>
      <c r="F2819" s="2"/>
      <c r="G2819" s="2"/>
      <c r="H2819" s="2"/>
      <c r="I2819" s="2"/>
      <c r="J2819" s="2"/>
      <c r="K2819" s="2"/>
      <c r="L2819" s="2"/>
      <c r="M2819" s="2"/>
      <c r="N2819" s="2"/>
      <c r="O2819" s="2"/>
      <c r="P2819" s="2"/>
      <c r="Q2819" s="6"/>
    </row>
    <row r="2820" spans="1:17" s="35" customFormat="1" ht="30" customHeight="1">
      <c r="A2820" s="23"/>
      <c r="B2820" s="23"/>
      <c r="C2820" s="23"/>
      <c r="D2820" s="2"/>
      <c r="E2820" s="2"/>
      <c r="F2820" s="2"/>
      <c r="G2820" s="2"/>
      <c r="H2820" s="2"/>
      <c r="I2820" s="2"/>
      <c r="J2820" s="2"/>
      <c r="K2820" s="2"/>
      <c r="L2820" s="2"/>
      <c r="M2820" s="2"/>
      <c r="N2820" s="2"/>
      <c r="O2820" s="2"/>
      <c r="P2820" s="2"/>
      <c r="Q2820" s="6"/>
    </row>
    <row r="2821" spans="1:17" s="35" customFormat="1" ht="30" customHeight="1">
      <c r="A2821" s="23"/>
      <c r="B2821" s="23"/>
      <c r="C2821" s="23"/>
      <c r="D2821" s="2"/>
      <c r="E2821" s="2"/>
      <c r="F2821" s="2"/>
      <c r="G2821" s="2"/>
      <c r="H2821" s="2"/>
      <c r="I2821" s="2"/>
      <c r="J2821" s="2"/>
      <c r="K2821" s="2"/>
      <c r="L2821" s="2"/>
      <c r="M2821" s="2"/>
      <c r="N2821" s="2"/>
      <c r="O2821" s="2"/>
      <c r="P2821" s="2"/>
      <c r="Q2821" s="6"/>
    </row>
    <row r="2822" spans="1:17" s="35" customFormat="1" ht="30" customHeight="1">
      <c r="A2822" s="23"/>
      <c r="B2822" s="23"/>
      <c r="C2822" s="23"/>
      <c r="D2822" s="2"/>
      <c r="E2822" s="2"/>
      <c r="F2822" s="2"/>
      <c r="G2822" s="2"/>
      <c r="H2822" s="2"/>
      <c r="I2822" s="2"/>
      <c r="J2822" s="2"/>
      <c r="K2822" s="2"/>
      <c r="L2822" s="2"/>
      <c r="M2822" s="2"/>
      <c r="N2822" s="2"/>
      <c r="O2822" s="2"/>
      <c r="P2822" s="2"/>
      <c r="Q2822" s="6"/>
    </row>
    <row r="2823" spans="1:17" s="35" customFormat="1" ht="30" customHeight="1">
      <c r="A2823" s="23"/>
      <c r="B2823" s="23"/>
      <c r="C2823" s="23"/>
      <c r="D2823" s="2"/>
      <c r="E2823" s="2"/>
      <c r="F2823" s="2"/>
      <c r="G2823" s="2"/>
      <c r="H2823" s="2"/>
      <c r="I2823" s="2"/>
      <c r="J2823" s="2"/>
      <c r="K2823" s="2"/>
      <c r="L2823" s="2"/>
      <c r="M2823" s="2"/>
      <c r="N2823" s="2"/>
      <c r="O2823" s="2"/>
      <c r="P2823" s="2"/>
      <c r="Q2823" s="6"/>
    </row>
    <row r="2824" spans="1:17" s="35" customFormat="1" ht="30" customHeight="1">
      <c r="A2824" s="23"/>
      <c r="B2824" s="23"/>
      <c r="C2824" s="23"/>
      <c r="D2824" s="2"/>
      <c r="E2824" s="2"/>
      <c r="F2824" s="2"/>
      <c r="G2824" s="2"/>
      <c r="H2824" s="2"/>
      <c r="I2824" s="2"/>
      <c r="J2824" s="2"/>
      <c r="K2824" s="2"/>
      <c r="L2824" s="2"/>
      <c r="M2824" s="2"/>
      <c r="N2824" s="2"/>
      <c r="O2824" s="2"/>
      <c r="P2824" s="2"/>
      <c r="Q2824" s="6"/>
    </row>
    <row r="2825" spans="1:17" s="35" customFormat="1" ht="30" customHeight="1">
      <c r="A2825" s="23"/>
      <c r="B2825" s="23"/>
      <c r="C2825" s="23"/>
      <c r="D2825" s="2"/>
      <c r="E2825" s="2"/>
      <c r="F2825" s="2"/>
      <c r="G2825" s="2"/>
      <c r="H2825" s="2"/>
      <c r="I2825" s="2"/>
      <c r="J2825" s="2"/>
      <c r="K2825" s="2"/>
      <c r="L2825" s="2"/>
      <c r="M2825" s="2"/>
      <c r="N2825" s="2"/>
      <c r="O2825" s="2"/>
      <c r="P2825" s="2"/>
      <c r="Q2825" s="6"/>
    </row>
    <row r="2826" spans="1:17" s="35" customFormat="1" ht="30" customHeight="1">
      <c r="A2826" s="23"/>
      <c r="B2826" s="23"/>
      <c r="C2826" s="23"/>
      <c r="D2826" s="2"/>
      <c r="E2826" s="2"/>
      <c r="F2826" s="2"/>
      <c r="G2826" s="2"/>
      <c r="H2826" s="2"/>
      <c r="I2826" s="2"/>
      <c r="J2826" s="2"/>
      <c r="K2826" s="2"/>
      <c r="L2826" s="2"/>
      <c r="M2826" s="2"/>
      <c r="N2826" s="2"/>
      <c r="O2826" s="2"/>
      <c r="P2826" s="2"/>
      <c r="Q2826" s="6"/>
    </row>
    <row r="2827" spans="1:17" s="35" customFormat="1" ht="30" customHeight="1">
      <c r="A2827" s="23"/>
      <c r="B2827" s="23"/>
      <c r="C2827" s="23"/>
      <c r="D2827" s="2"/>
      <c r="E2827" s="2"/>
      <c r="F2827" s="2"/>
      <c r="G2827" s="2"/>
      <c r="H2827" s="2"/>
      <c r="I2827" s="2"/>
      <c r="J2827" s="2"/>
      <c r="K2827" s="2"/>
      <c r="L2827" s="2"/>
      <c r="M2827" s="2"/>
      <c r="N2827" s="2"/>
      <c r="O2827" s="2"/>
      <c r="P2827" s="2"/>
      <c r="Q2827" s="6"/>
    </row>
    <row r="2828" spans="1:17" s="35" customFormat="1" ht="30" customHeight="1">
      <c r="A2828" s="23"/>
      <c r="B2828" s="23"/>
      <c r="C2828" s="23"/>
      <c r="D2828" s="2"/>
      <c r="E2828" s="2"/>
      <c r="F2828" s="2"/>
      <c r="G2828" s="2"/>
      <c r="H2828" s="2"/>
      <c r="I2828" s="2"/>
      <c r="J2828" s="2"/>
      <c r="K2828" s="2"/>
      <c r="L2828" s="2"/>
      <c r="M2828" s="2"/>
      <c r="N2828" s="2"/>
      <c r="O2828" s="2"/>
      <c r="P2828" s="2"/>
      <c r="Q2828" s="6"/>
    </row>
    <row r="2829" spans="1:17" s="35" customFormat="1" ht="30" customHeight="1">
      <c r="A2829" s="23"/>
      <c r="B2829" s="23"/>
      <c r="C2829" s="23"/>
      <c r="D2829" s="2"/>
      <c r="E2829" s="2"/>
      <c r="F2829" s="2"/>
      <c r="G2829" s="2"/>
      <c r="H2829" s="2"/>
      <c r="I2829" s="2"/>
      <c r="J2829" s="2"/>
      <c r="K2829" s="2"/>
      <c r="L2829" s="2"/>
      <c r="M2829" s="2"/>
      <c r="N2829" s="2"/>
      <c r="O2829" s="2"/>
      <c r="P2829" s="2"/>
      <c r="Q2829" s="6"/>
    </row>
    <row r="2830" spans="1:17" s="35" customFormat="1" ht="30" customHeight="1">
      <c r="A2830" s="23"/>
      <c r="B2830" s="23"/>
      <c r="C2830" s="23"/>
      <c r="D2830" s="2"/>
      <c r="E2830" s="2"/>
      <c r="F2830" s="2"/>
      <c r="G2830" s="2"/>
      <c r="H2830" s="2"/>
      <c r="I2830" s="2"/>
      <c r="J2830" s="2"/>
      <c r="K2830" s="2"/>
      <c r="L2830" s="2"/>
      <c r="M2830" s="2"/>
      <c r="N2830" s="2"/>
      <c r="O2830" s="2"/>
      <c r="P2830" s="2"/>
      <c r="Q2830" s="6"/>
    </row>
    <row r="2831" spans="1:17" s="35" customFormat="1" ht="30" customHeight="1">
      <c r="A2831" s="23"/>
      <c r="B2831" s="23"/>
      <c r="C2831" s="23"/>
      <c r="D2831" s="2"/>
      <c r="E2831" s="2"/>
      <c r="F2831" s="2"/>
      <c r="G2831" s="2"/>
      <c r="H2831" s="2"/>
      <c r="I2831" s="2"/>
      <c r="J2831" s="2"/>
      <c r="K2831" s="2"/>
      <c r="L2831" s="2"/>
      <c r="M2831" s="2"/>
      <c r="N2831" s="2"/>
      <c r="O2831" s="2"/>
      <c r="P2831" s="2"/>
      <c r="Q2831" s="6"/>
    </row>
    <row r="2832" spans="1:17" s="35" customFormat="1" ht="30" customHeight="1">
      <c r="A2832" s="23"/>
      <c r="B2832" s="23"/>
      <c r="C2832" s="23"/>
      <c r="D2832" s="2"/>
      <c r="E2832" s="2"/>
      <c r="F2832" s="2"/>
      <c r="G2832" s="2"/>
      <c r="H2832" s="2"/>
      <c r="I2832" s="2"/>
      <c r="J2832" s="2"/>
      <c r="K2832" s="2"/>
      <c r="L2832" s="2"/>
      <c r="M2832" s="2"/>
      <c r="N2832" s="2"/>
      <c r="O2832" s="2"/>
      <c r="P2832" s="2"/>
      <c r="Q2832" s="6"/>
    </row>
    <row r="2833" spans="1:17" s="35" customFormat="1" ht="30" customHeight="1">
      <c r="A2833" s="23"/>
      <c r="B2833" s="23"/>
      <c r="C2833" s="23"/>
      <c r="D2833" s="2"/>
      <c r="E2833" s="2"/>
      <c r="F2833" s="2"/>
      <c r="G2833" s="2"/>
      <c r="H2833" s="2"/>
      <c r="I2833" s="2"/>
      <c r="J2833" s="2"/>
      <c r="K2833" s="2"/>
      <c r="L2833" s="2"/>
      <c r="M2833" s="2"/>
      <c r="N2833" s="2"/>
      <c r="O2833" s="2"/>
      <c r="P2833" s="2"/>
      <c r="Q2833" s="6"/>
    </row>
    <row r="2834" spans="1:17" s="35" customFormat="1" ht="30" customHeight="1">
      <c r="A2834" s="23"/>
      <c r="B2834" s="23"/>
      <c r="C2834" s="23"/>
      <c r="D2834" s="2"/>
      <c r="E2834" s="2"/>
      <c r="F2834" s="2"/>
      <c r="G2834" s="2"/>
      <c r="H2834" s="2"/>
      <c r="I2834" s="2"/>
      <c r="J2834" s="2"/>
      <c r="K2834" s="2"/>
      <c r="L2834" s="2"/>
      <c r="M2834" s="2"/>
      <c r="N2834" s="2"/>
      <c r="O2834" s="2"/>
      <c r="P2834" s="2"/>
      <c r="Q2834" s="6"/>
    </row>
    <row r="2835" spans="1:17" s="35" customFormat="1" ht="30" customHeight="1">
      <c r="A2835" s="23"/>
      <c r="B2835" s="23"/>
      <c r="C2835" s="23"/>
      <c r="D2835" s="2"/>
      <c r="E2835" s="2"/>
      <c r="F2835" s="2"/>
      <c r="G2835" s="2"/>
      <c r="H2835" s="2"/>
      <c r="I2835" s="2"/>
      <c r="J2835" s="2"/>
      <c r="K2835" s="2"/>
      <c r="L2835" s="2"/>
      <c r="M2835" s="2"/>
      <c r="N2835" s="2"/>
      <c r="O2835" s="2"/>
      <c r="P2835" s="2"/>
      <c r="Q2835" s="6"/>
    </row>
    <row r="2836" spans="1:17" s="35" customFormat="1" ht="30" customHeight="1">
      <c r="A2836" s="23"/>
      <c r="B2836" s="23"/>
      <c r="C2836" s="23"/>
      <c r="D2836" s="2"/>
      <c r="E2836" s="2"/>
      <c r="F2836" s="2"/>
      <c r="G2836" s="2"/>
      <c r="H2836" s="2"/>
      <c r="I2836" s="2"/>
      <c r="J2836" s="2"/>
      <c r="K2836" s="2"/>
      <c r="L2836" s="2"/>
      <c r="M2836" s="2"/>
      <c r="N2836" s="2"/>
      <c r="O2836" s="2"/>
      <c r="P2836" s="2"/>
      <c r="Q2836" s="6"/>
    </row>
    <row r="2837" spans="1:17" s="35" customFormat="1" ht="30" customHeight="1">
      <c r="A2837" s="23"/>
      <c r="B2837" s="23"/>
      <c r="C2837" s="23"/>
      <c r="D2837" s="2"/>
      <c r="E2837" s="2"/>
      <c r="F2837" s="2"/>
      <c r="G2837" s="2"/>
      <c r="H2837" s="2"/>
      <c r="I2837" s="2"/>
      <c r="J2837" s="2"/>
      <c r="K2837" s="2"/>
      <c r="L2837" s="2"/>
      <c r="M2837" s="2"/>
      <c r="N2837" s="2"/>
      <c r="O2837" s="2"/>
      <c r="P2837" s="2"/>
      <c r="Q2837" s="6"/>
    </row>
    <row r="2838" spans="1:17" s="35" customFormat="1" ht="30" customHeight="1">
      <c r="A2838" s="23"/>
      <c r="B2838" s="23"/>
      <c r="C2838" s="23"/>
      <c r="D2838" s="2"/>
      <c r="E2838" s="2"/>
      <c r="F2838" s="2"/>
      <c r="G2838" s="2"/>
      <c r="H2838" s="2"/>
      <c r="I2838" s="2"/>
      <c r="J2838" s="2"/>
      <c r="K2838" s="2"/>
      <c r="L2838" s="2"/>
      <c r="M2838" s="2"/>
      <c r="N2838" s="2"/>
      <c r="O2838" s="2"/>
      <c r="P2838" s="2"/>
      <c r="Q2838" s="6"/>
    </row>
    <row r="2839" spans="1:17" s="35" customFormat="1" ht="30" customHeight="1">
      <c r="A2839" s="23"/>
      <c r="B2839" s="23"/>
      <c r="C2839" s="23"/>
      <c r="D2839" s="2"/>
      <c r="E2839" s="2"/>
      <c r="F2839" s="2"/>
      <c r="G2839" s="2"/>
      <c r="H2839" s="2"/>
      <c r="I2839" s="2"/>
      <c r="J2839" s="2"/>
      <c r="K2839" s="2"/>
      <c r="L2839" s="2"/>
      <c r="M2839" s="2"/>
      <c r="N2839" s="2"/>
      <c r="O2839" s="2"/>
      <c r="P2839" s="2"/>
      <c r="Q2839" s="6"/>
    </row>
    <row r="2840" spans="1:17" s="35" customFormat="1" ht="30" customHeight="1">
      <c r="A2840" s="23"/>
      <c r="B2840" s="23"/>
      <c r="C2840" s="23"/>
      <c r="D2840" s="2"/>
      <c r="E2840" s="2"/>
      <c r="F2840" s="2"/>
      <c r="G2840" s="2"/>
      <c r="H2840" s="2"/>
      <c r="I2840" s="2"/>
      <c r="J2840" s="2"/>
      <c r="K2840" s="2"/>
      <c r="L2840" s="2"/>
      <c r="M2840" s="2"/>
      <c r="N2840" s="2"/>
      <c r="O2840" s="2"/>
      <c r="P2840" s="2"/>
      <c r="Q2840" s="6"/>
    </row>
    <row r="2841" spans="1:17" s="35" customFormat="1" ht="30" customHeight="1">
      <c r="A2841" s="23"/>
      <c r="B2841" s="23"/>
      <c r="C2841" s="23"/>
      <c r="D2841" s="2"/>
      <c r="E2841" s="2"/>
      <c r="F2841" s="2"/>
      <c r="G2841" s="2"/>
      <c r="H2841" s="2"/>
      <c r="I2841" s="2"/>
      <c r="J2841" s="2"/>
      <c r="K2841" s="2"/>
      <c r="L2841" s="2"/>
      <c r="M2841" s="2"/>
      <c r="N2841" s="2"/>
      <c r="O2841" s="2"/>
      <c r="P2841" s="2"/>
      <c r="Q2841" s="6"/>
    </row>
    <row r="2842" spans="1:17" s="35" customFormat="1" ht="30" customHeight="1">
      <c r="A2842" s="23"/>
      <c r="B2842" s="23"/>
      <c r="C2842" s="23"/>
      <c r="D2842" s="2"/>
      <c r="E2842" s="2"/>
      <c r="F2842" s="2"/>
      <c r="G2842" s="2"/>
      <c r="H2842" s="2"/>
      <c r="I2842" s="2"/>
      <c r="J2842" s="2"/>
      <c r="K2842" s="2"/>
      <c r="L2842" s="2"/>
      <c r="M2842" s="2"/>
      <c r="N2842" s="2"/>
      <c r="O2842" s="2"/>
      <c r="P2842" s="2"/>
      <c r="Q2842" s="6"/>
    </row>
    <row r="2843" spans="1:17" s="35" customFormat="1" ht="30" customHeight="1">
      <c r="A2843" s="23"/>
      <c r="B2843" s="23"/>
      <c r="C2843" s="23"/>
      <c r="D2843" s="2"/>
      <c r="E2843" s="2"/>
      <c r="F2843" s="2"/>
      <c r="G2843" s="2"/>
      <c r="H2843" s="2"/>
      <c r="I2843" s="2"/>
      <c r="J2843" s="2"/>
      <c r="K2843" s="2"/>
      <c r="L2843" s="2"/>
      <c r="M2843" s="2"/>
      <c r="N2843" s="2"/>
      <c r="O2843" s="2"/>
      <c r="P2843" s="2"/>
      <c r="Q2843" s="6"/>
    </row>
    <row r="2844" spans="1:17" s="35" customFormat="1" ht="30" customHeight="1">
      <c r="A2844" s="23"/>
      <c r="B2844" s="23"/>
      <c r="C2844" s="23"/>
      <c r="D2844" s="2"/>
      <c r="E2844" s="2"/>
      <c r="F2844" s="2"/>
      <c r="G2844" s="2"/>
      <c r="H2844" s="2"/>
      <c r="I2844" s="2"/>
      <c r="J2844" s="2"/>
      <c r="K2844" s="2"/>
      <c r="L2844" s="2"/>
      <c r="M2844" s="2"/>
      <c r="N2844" s="2"/>
      <c r="O2844" s="2"/>
      <c r="P2844" s="2"/>
      <c r="Q2844" s="6"/>
    </row>
    <row r="2845" spans="1:17" s="35" customFormat="1" ht="30" customHeight="1">
      <c r="A2845" s="23"/>
      <c r="B2845" s="23"/>
      <c r="C2845" s="23"/>
      <c r="D2845" s="2"/>
      <c r="E2845" s="2"/>
      <c r="F2845" s="2"/>
      <c r="G2845" s="2"/>
      <c r="H2845" s="2"/>
      <c r="I2845" s="2"/>
      <c r="J2845" s="2"/>
      <c r="K2845" s="2"/>
      <c r="L2845" s="2"/>
      <c r="M2845" s="2"/>
      <c r="N2845" s="2"/>
      <c r="O2845" s="2"/>
      <c r="P2845" s="2"/>
      <c r="Q2845" s="6"/>
    </row>
    <row r="2846" spans="1:17" s="35" customFormat="1" ht="30" customHeight="1">
      <c r="A2846" s="23"/>
      <c r="B2846" s="23"/>
      <c r="C2846" s="23"/>
      <c r="D2846" s="2"/>
      <c r="E2846" s="2"/>
      <c r="F2846" s="2"/>
      <c r="G2846" s="2"/>
      <c r="H2846" s="2"/>
      <c r="I2846" s="2"/>
      <c r="J2846" s="2"/>
      <c r="K2846" s="2"/>
      <c r="L2846" s="2"/>
      <c r="M2846" s="2"/>
      <c r="N2846" s="2"/>
      <c r="O2846" s="2"/>
      <c r="P2846" s="2"/>
      <c r="Q2846" s="6"/>
    </row>
    <row r="2847" spans="1:17" s="35" customFormat="1" ht="30" customHeight="1">
      <c r="A2847" s="23"/>
      <c r="B2847" s="23"/>
      <c r="C2847" s="23"/>
      <c r="D2847" s="2"/>
      <c r="E2847" s="2"/>
      <c r="F2847" s="2"/>
      <c r="G2847" s="2"/>
      <c r="H2847" s="2"/>
      <c r="I2847" s="2"/>
      <c r="J2847" s="2"/>
      <c r="K2847" s="2"/>
      <c r="L2847" s="2"/>
      <c r="M2847" s="2"/>
      <c r="N2847" s="2"/>
      <c r="O2847" s="2"/>
      <c r="P2847" s="2"/>
      <c r="Q2847" s="6"/>
    </row>
    <row r="2848" spans="1:17" s="35" customFormat="1" ht="30" customHeight="1">
      <c r="A2848" s="23"/>
      <c r="B2848" s="23"/>
      <c r="C2848" s="23"/>
      <c r="D2848" s="2"/>
      <c r="E2848" s="2"/>
      <c r="F2848" s="2"/>
      <c r="G2848" s="2"/>
      <c r="H2848" s="2"/>
      <c r="I2848" s="2"/>
      <c r="J2848" s="2"/>
      <c r="K2848" s="2"/>
      <c r="L2848" s="2"/>
      <c r="M2848" s="2"/>
      <c r="N2848" s="2"/>
      <c r="O2848" s="2"/>
      <c r="P2848" s="2"/>
      <c r="Q2848" s="6"/>
    </row>
    <row r="2849" spans="1:17" s="35" customFormat="1" ht="30" customHeight="1">
      <c r="A2849" s="23"/>
      <c r="B2849" s="23"/>
      <c r="C2849" s="23"/>
      <c r="D2849" s="2"/>
      <c r="E2849" s="2"/>
      <c r="F2849" s="2"/>
      <c r="G2849" s="2"/>
      <c r="H2849" s="2"/>
      <c r="I2849" s="2"/>
      <c r="J2849" s="2"/>
      <c r="K2849" s="2"/>
      <c r="L2849" s="2"/>
      <c r="M2849" s="2"/>
      <c r="N2849" s="2"/>
      <c r="O2849" s="2"/>
      <c r="P2849" s="2"/>
      <c r="Q2849" s="6"/>
    </row>
    <row r="2850" spans="1:17" s="35" customFormat="1" ht="30" customHeight="1">
      <c r="A2850" s="23"/>
      <c r="B2850" s="23"/>
      <c r="C2850" s="23"/>
      <c r="D2850" s="2"/>
      <c r="E2850" s="2"/>
      <c r="F2850" s="2"/>
      <c r="G2850" s="2"/>
      <c r="H2850" s="2"/>
      <c r="I2850" s="2"/>
      <c r="J2850" s="2"/>
      <c r="K2850" s="2"/>
      <c r="L2850" s="2"/>
      <c r="M2850" s="2"/>
      <c r="N2850" s="2"/>
      <c r="O2850" s="2"/>
      <c r="P2850" s="2"/>
      <c r="Q2850" s="6"/>
    </row>
    <row r="2851" spans="1:17" s="35" customFormat="1" ht="30" customHeight="1">
      <c r="A2851" s="23"/>
      <c r="B2851" s="23"/>
      <c r="C2851" s="23"/>
      <c r="D2851" s="2"/>
      <c r="E2851" s="2"/>
      <c r="F2851" s="2"/>
      <c r="G2851" s="2"/>
      <c r="H2851" s="2"/>
      <c r="I2851" s="2"/>
      <c r="J2851" s="2"/>
      <c r="K2851" s="2"/>
      <c r="L2851" s="2"/>
      <c r="M2851" s="2"/>
      <c r="N2851" s="2"/>
      <c r="O2851" s="2"/>
      <c r="P2851" s="2"/>
      <c r="Q2851" s="6"/>
    </row>
    <row r="2852" spans="1:17" s="35" customFormat="1" ht="30" customHeight="1">
      <c r="A2852" s="23"/>
      <c r="B2852" s="23"/>
      <c r="C2852" s="23"/>
      <c r="D2852" s="2"/>
      <c r="E2852" s="2"/>
      <c r="F2852" s="2"/>
      <c r="G2852" s="2"/>
      <c r="H2852" s="2"/>
      <c r="I2852" s="2"/>
      <c r="J2852" s="2"/>
      <c r="K2852" s="2"/>
      <c r="L2852" s="2"/>
      <c r="M2852" s="2"/>
      <c r="N2852" s="2"/>
      <c r="O2852" s="2"/>
      <c r="P2852" s="2"/>
      <c r="Q2852" s="6"/>
    </row>
    <row r="2853" spans="1:17" s="35" customFormat="1" ht="30" customHeight="1">
      <c r="A2853" s="23"/>
      <c r="B2853" s="23"/>
      <c r="C2853" s="23"/>
      <c r="D2853" s="2"/>
      <c r="E2853" s="2"/>
      <c r="F2853" s="2"/>
      <c r="G2853" s="2"/>
      <c r="H2853" s="2"/>
      <c r="I2853" s="2"/>
      <c r="J2853" s="2"/>
      <c r="K2853" s="2"/>
      <c r="L2853" s="2"/>
      <c r="M2853" s="2"/>
      <c r="N2853" s="2"/>
      <c r="O2853" s="2"/>
      <c r="P2853" s="2"/>
      <c r="Q2853" s="6"/>
    </row>
    <row r="2854" spans="1:17" s="35" customFormat="1" ht="30" customHeight="1">
      <c r="A2854" s="23"/>
      <c r="B2854" s="23"/>
      <c r="C2854" s="23"/>
      <c r="D2854" s="2"/>
      <c r="E2854" s="2"/>
      <c r="F2854" s="2"/>
      <c r="G2854" s="2"/>
      <c r="H2854" s="2"/>
      <c r="I2854" s="2"/>
      <c r="J2854" s="2"/>
      <c r="K2854" s="2"/>
      <c r="L2854" s="2"/>
      <c r="M2854" s="2"/>
      <c r="N2854" s="2"/>
      <c r="O2854" s="2"/>
      <c r="P2854" s="2"/>
      <c r="Q2854" s="6"/>
    </row>
    <row r="2855" spans="1:17" s="35" customFormat="1" ht="30" customHeight="1">
      <c r="A2855" s="23"/>
      <c r="B2855" s="23"/>
      <c r="C2855" s="23"/>
      <c r="D2855" s="2"/>
      <c r="E2855" s="2"/>
      <c r="F2855" s="2"/>
      <c r="G2855" s="2"/>
      <c r="H2855" s="2"/>
      <c r="I2855" s="2"/>
      <c r="J2855" s="2"/>
      <c r="K2855" s="2"/>
      <c r="L2855" s="2"/>
      <c r="M2855" s="2"/>
      <c r="N2855" s="2"/>
      <c r="O2855" s="2"/>
      <c r="P2855" s="2"/>
      <c r="Q2855" s="6"/>
    </row>
    <row r="2856" spans="1:17" s="35" customFormat="1" ht="30" customHeight="1">
      <c r="A2856" s="23"/>
      <c r="B2856" s="23"/>
      <c r="C2856" s="23"/>
      <c r="D2856" s="2"/>
      <c r="E2856" s="2"/>
      <c r="F2856" s="2"/>
      <c r="G2856" s="2"/>
      <c r="H2856" s="2"/>
      <c r="I2856" s="2"/>
      <c r="J2856" s="2"/>
      <c r="K2856" s="2"/>
      <c r="L2856" s="2"/>
      <c r="M2856" s="2"/>
      <c r="N2856" s="2"/>
      <c r="O2856" s="2"/>
      <c r="P2856" s="2"/>
      <c r="Q2856" s="6"/>
    </row>
    <row r="2857" spans="1:17" s="35" customFormat="1" ht="30" customHeight="1">
      <c r="A2857" s="23"/>
      <c r="B2857" s="23"/>
      <c r="C2857" s="23"/>
      <c r="D2857" s="2"/>
      <c r="E2857" s="2"/>
      <c r="F2857" s="2"/>
      <c r="G2857" s="2"/>
      <c r="H2857" s="2"/>
      <c r="I2857" s="2"/>
      <c r="J2857" s="2"/>
      <c r="K2857" s="2"/>
      <c r="L2857" s="2"/>
      <c r="M2857" s="2"/>
      <c r="N2857" s="2"/>
      <c r="O2857" s="2"/>
      <c r="P2857" s="2"/>
      <c r="Q2857" s="6"/>
    </row>
    <row r="2858" spans="1:17" s="35" customFormat="1" ht="30" customHeight="1">
      <c r="A2858" s="23"/>
      <c r="B2858" s="23"/>
      <c r="C2858" s="23"/>
      <c r="D2858" s="2"/>
      <c r="E2858" s="2"/>
      <c r="F2858" s="2"/>
      <c r="G2858" s="2"/>
      <c r="H2858" s="2"/>
      <c r="I2858" s="2"/>
      <c r="J2858" s="2"/>
      <c r="K2858" s="2"/>
      <c r="L2858" s="2"/>
      <c r="M2858" s="2"/>
      <c r="N2858" s="2"/>
      <c r="O2858" s="2"/>
      <c r="P2858" s="2"/>
      <c r="Q2858" s="6"/>
    </row>
    <row r="2859" spans="1:17" s="35" customFormat="1" ht="30" customHeight="1">
      <c r="A2859" s="23"/>
      <c r="B2859" s="23"/>
      <c r="C2859" s="23"/>
      <c r="D2859" s="2"/>
      <c r="E2859" s="2"/>
      <c r="F2859" s="2"/>
      <c r="G2859" s="2"/>
      <c r="H2859" s="2"/>
      <c r="I2859" s="2"/>
      <c r="J2859" s="2"/>
      <c r="K2859" s="2"/>
      <c r="L2859" s="2"/>
      <c r="M2859" s="2"/>
      <c r="N2859" s="2"/>
      <c r="O2859" s="2"/>
      <c r="P2859" s="2"/>
      <c r="Q2859" s="6"/>
    </row>
    <row r="2860" spans="1:17" s="35" customFormat="1" ht="30" customHeight="1">
      <c r="A2860" s="23"/>
      <c r="B2860" s="23"/>
      <c r="C2860" s="23"/>
      <c r="D2860" s="2"/>
      <c r="E2860" s="2"/>
      <c r="F2860" s="2"/>
      <c r="G2860" s="2"/>
      <c r="H2860" s="2"/>
      <c r="I2860" s="2"/>
      <c r="J2860" s="2"/>
      <c r="K2860" s="2"/>
      <c r="L2860" s="2"/>
      <c r="M2860" s="2"/>
      <c r="N2860" s="2"/>
      <c r="O2860" s="2"/>
      <c r="P2860" s="2"/>
      <c r="Q2860" s="6"/>
    </row>
    <row r="2861" spans="1:17" s="35" customFormat="1" ht="30" customHeight="1">
      <c r="A2861" s="23"/>
      <c r="B2861" s="23"/>
      <c r="C2861" s="23"/>
      <c r="D2861" s="2"/>
      <c r="E2861" s="2"/>
      <c r="F2861" s="2"/>
      <c r="G2861" s="2"/>
      <c r="H2861" s="2"/>
      <c r="I2861" s="2"/>
      <c r="J2861" s="2"/>
      <c r="K2861" s="2"/>
      <c r="L2861" s="2"/>
      <c r="M2861" s="2"/>
      <c r="N2861" s="2"/>
      <c r="O2861" s="2"/>
      <c r="P2861" s="2"/>
      <c r="Q2861" s="6"/>
    </row>
    <row r="2862" spans="1:17" s="35" customFormat="1" ht="30" customHeight="1">
      <c r="A2862" s="23"/>
      <c r="B2862" s="23"/>
      <c r="C2862" s="23"/>
      <c r="D2862" s="2"/>
      <c r="E2862" s="2"/>
      <c r="F2862" s="2"/>
      <c r="G2862" s="2"/>
      <c r="H2862" s="2"/>
      <c r="I2862" s="2"/>
      <c r="J2862" s="2"/>
      <c r="K2862" s="2"/>
      <c r="L2862" s="2"/>
      <c r="M2862" s="2"/>
      <c r="N2862" s="2"/>
      <c r="O2862" s="2"/>
      <c r="P2862" s="2"/>
      <c r="Q2862" s="6"/>
    </row>
    <row r="2863" spans="1:17" s="35" customFormat="1" ht="30" customHeight="1">
      <c r="A2863" s="23"/>
      <c r="B2863" s="23"/>
      <c r="C2863" s="23"/>
      <c r="D2863" s="2"/>
      <c r="E2863" s="2"/>
      <c r="F2863" s="2"/>
      <c r="G2863" s="2"/>
      <c r="H2863" s="2"/>
      <c r="I2863" s="2"/>
      <c r="J2863" s="2"/>
      <c r="K2863" s="2"/>
      <c r="L2863" s="2"/>
      <c r="M2863" s="2"/>
      <c r="N2863" s="2"/>
      <c r="O2863" s="2"/>
      <c r="P2863" s="2"/>
      <c r="Q2863" s="6"/>
    </row>
    <row r="2864" spans="1:17" s="35" customFormat="1" ht="30" customHeight="1">
      <c r="A2864" s="23"/>
      <c r="B2864" s="23"/>
      <c r="C2864" s="23"/>
      <c r="D2864" s="2"/>
      <c r="E2864" s="2"/>
      <c r="F2864" s="2"/>
      <c r="G2864" s="2"/>
      <c r="H2864" s="2"/>
      <c r="I2864" s="2"/>
      <c r="J2864" s="2"/>
      <c r="K2864" s="2"/>
      <c r="L2864" s="2"/>
      <c r="M2864" s="2"/>
      <c r="N2864" s="2"/>
      <c r="O2864" s="2"/>
      <c r="P2864" s="2"/>
      <c r="Q2864" s="6"/>
    </row>
    <row r="2865" spans="1:17" s="35" customFormat="1" ht="30" customHeight="1">
      <c r="A2865" s="23"/>
      <c r="B2865" s="23"/>
      <c r="C2865" s="23"/>
      <c r="D2865" s="2"/>
      <c r="E2865" s="2"/>
      <c r="F2865" s="2"/>
      <c r="G2865" s="2"/>
      <c r="H2865" s="2"/>
      <c r="I2865" s="2"/>
      <c r="J2865" s="2"/>
      <c r="K2865" s="2"/>
      <c r="L2865" s="2"/>
      <c r="M2865" s="2"/>
      <c r="N2865" s="2"/>
      <c r="O2865" s="2"/>
      <c r="P2865" s="2"/>
      <c r="Q2865" s="6"/>
    </row>
    <row r="2866" spans="1:17" s="35" customFormat="1" ht="30" customHeight="1">
      <c r="A2866" s="23"/>
      <c r="B2866" s="23"/>
      <c r="C2866" s="23"/>
      <c r="D2866" s="2"/>
      <c r="E2866" s="2"/>
      <c r="F2866" s="2"/>
      <c r="G2866" s="2"/>
      <c r="H2866" s="2"/>
      <c r="I2866" s="2"/>
      <c r="J2866" s="2"/>
      <c r="K2866" s="2"/>
      <c r="L2866" s="2"/>
      <c r="M2866" s="2"/>
      <c r="N2866" s="2"/>
      <c r="O2866" s="2"/>
      <c r="P2866" s="2"/>
      <c r="Q2866" s="6"/>
    </row>
    <row r="2867" spans="1:17" s="35" customFormat="1" ht="30" customHeight="1">
      <c r="A2867" s="23"/>
      <c r="B2867" s="23"/>
      <c r="C2867" s="23"/>
      <c r="D2867" s="2"/>
      <c r="E2867" s="2"/>
      <c r="F2867" s="2"/>
      <c r="G2867" s="2"/>
      <c r="H2867" s="2"/>
      <c r="I2867" s="2"/>
      <c r="J2867" s="2"/>
      <c r="K2867" s="2"/>
      <c r="L2867" s="2"/>
      <c r="M2867" s="2"/>
      <c r="N2867" s="2"/>
      <c r="O2867" s="2"/>
      <c r="P2867" s="2"/>
      <c r="Q2867" s="6"/>
    </row>
    <row r="2868" spans="1:17" s="35" customFormat="1" ht="30" customHeight="1">
      <c r="A2868" s="23"/>
      <c r="B2868" s="23"/>
      <c r="C2868" s="23"/>
      <c r="D2868" s="2"/>
      <c r="E2868" s="2"/>
      <c r="F2868" s="2"/>
      <c r="G2868" s="2"/>
      <c r="H2868" s="2"/>
      <c r="I2868" s="2"/>
      <c r="J2868" s="2"/>
      <c r="K2868" s="2"/>
      <c r="L2868" s="2"/>
      <c r="M2868" s="2"/>
      <c r="N2868" s="2"/>
      <c r="O2868" s="2"/>
      <c r="P2868" s="2"/>
      <c r="Q2868" s="6"/>
    </row>
    <row r="2869" spans="1:17" s="35" customFormat="1" ht="30" customHeight="1">
      <c r="A2869" s="23"/>
      <c r="B2869" s="23"/>
      <c r="C2869" s="23"/>
      <c r="D2869" s="2"/>
      <c r="E2869" s="2"/>
      <c r="F2869" s="2"/>
      <c r="G2869" s="2"/>
      <c r="H2869" s="2"/>
      <c r="I2869" s="2"/>
      <c r="J2869" s="2"/>
      <c r="K2869" s="2"/>
      <c r="L2869" s="2"/>
      <c r="M2869" s="2"/>
      <c r="N2869" s="2"/>
      <c r="O2869" s="2"/>
      <c r="P2869" s="2"/>
      <c r="Q2869" s="6"/>
    </row>
    <row r="2870" spans="1:17" s="35" customFormat="1" ht="30" customHeight="1">
      <c r="A2870" s="23"/>
      <c r="B2870" s="23"/>
      <c r="C2870" s="23"/>
      <c r="D2870" s="2"/>
      <c r="E2870" s="2"/>
      <c r="F2870" s="2"/>
      <c r="G2870" s="2"/>
      <c r="H2870" s="2"/>
      <c r="I2870" s="2"/>
      <c r="J2870" s="2"/>
      <c r="K2870" s="2"/>
      <c r="L2870" s="2"/>
      <c r="M2870" s="2"/>
      <c r="N2870" s="2"/>
      <c r="O2870" s="2"/>
      <c r="P2870" s="2"/>
      <c r="Q2870" s="6"/>
    </row>
    <row r="2871" spans="1:17" s="35" customFormat="1" ht="30" customHeight="1">
      <c r="A2871" s="23"/>
      <c r="B2871" s="23"/>
      <c r="C2871" s="23"/>
      <c r="D2871" s="2"/>
      <c r="E2871" s="2"/>
      <c r="F2871" s="2"/>
      <c r="G2871" s="2"/>
      <c r="H2871" s="2"/>
      <c r="I2871" s="2"/>
      <c r="J2871" s="2"/>
      <c r="K2871" s="2"/>
      <c r="L2871" s="2"/>
      <c r="M2871" s="2"/>
      <c r="N2871" s="2"/>
      <c r="O2871" s="2"/>
      <c r="P2871" s="2"/>
      <c r="Q2871" s="6"/>
    </row>
    <row r="2872" spans="1:17" s="35" customFormat="1" ht="30" customHeight="1">
      <c r="A2872" s="23"/>
      <c r="B2872" s="23"/>
      <c r="C2872" s="23"/>
      <c r="D2872" s="2"/>
      <c r="E2872" s="2"/>
      <c r="F2872" s="2"/>
      <c r="G2872" s="2"/>
      <c r="H2872" s="2"/>
      <c r="I2872" s="2"/>
      <c r="J2872" s="2"/>
      <c r="K2872" s="2"/>
      <c r="L2872" s="2"/>
      <c r="M2872" s="2"/>
      <c r="N2872" s="2"/>
      <c r="O2872" s="2"/>
      <c r="P2872" s="2"/>
      <c r="Q2872" s="6"/>
    </row>
    <row r="2873" spans="1:17" s="35" customFormat="1" ht="30" customHeight="1">
      <c r="A2873" s="23"/>
      <c r="B2873" s="23"/>
      <c r="C2873" s="23"/>
      <c r="D2873" s="2"/>
      <c r="E2873" s="2"/>
      <c r="F2873" s="2"/>
      <c r="G2873" s="2"/>
      <c r="H2873" s="2"/>
      <c r="I2873" s="2"/>
      <c r="J2873" s="2"/>
      <c r="K2873" s="2"/>
      <c r="L2873" s="2"/>
      <c r="M2873" s="2"/>
      <c r="N2873" s="2"/>
      <c r="O2873" s="2"/>
      <c r="P2873" s="2"/>
      <c r="Q2873" s="6"/>
    </row>
    <row r="2874" spans="1:17" s="35" customFormat="1" ht="30" customHeight="1">
      <c r="A2874" s="23"/>
      <c r="B2874" s="23"/>
      <c r="C2874" s="23"/>
      <c r="D2874" s="2"/>
      <c r="E2874" s="2"/>
      <c r="F2874" s="2"/>
      <c r="G2874" s="2"/>
      <c r="H2874" s="2"/>
      <c r="I2874" s="2"/>
      <c r="J2874" s="2"/>
      <c r="K2874" s="2"/>
      <c r="L2874" s="2"/>
      <c r="M2874" s="2"/>
      <c r="N2874" s="2"/>
      <c r="O2874" s="2"/>
      <c r="P2874" s="2"/>
      <c r="Q2874" s="6"/>
    </row>
    <row r="2875" spans="1:17" s="35" customFormat="1" ht="30" customHeight="1">
      <c r="A2875" s="23"/>
      <c r="B2875" s="23"/>
      <c r="C2875" s="23"/>
      <c r="D2875" s="2"/>
      <c r="E2875" s="2"/>
      <c r="F2875" s="2"/>
      <c r="G2875" s="2"/>
      <c r="H2875" s="2"/>
      <c r="I2875" s="2"/>
      <c r="J2875" s="2"/>
      <c r="K2875" s="2"/>
      <c r="L2875" s="2"/>
      <c r="M2875" s="2"/>
      <c r="N2875" s="2"/>
      <c r="O2875" s="2"/>
      <c r="P2875" s="2"/>
      <c r="Q2875" s="6"/>
    </row>
    <row r="2876" spans="1:17" s="35" customFormat="1" ht="30" customHeight="1">
      <c r="A2876" s="23"/>
      <c r="B2876" s="23"/>
      <c r="C2876" s="23"/>
      <c r="D2876" s="2"/>
      <c r="E2876" s="2"/>
      <c r="F2876" s="2"/>
      <c r="G2876" s="2"/>
      <c r="H2876" s="2"/>
      <c r="I2876" s="2"/>
      <c r="J2876" s="2"/>
      <c r="K2876" s="2"/>
      <c r="L2876" s="2"/>
      <c r="M2876" s="2"/>
      <c r="N2876" s="2"/>
      <c r="O2876" s="2"/>
      <c r="P2876" s="2"/>
      <c r="Q2876" s="6"/>
    </row>
    <row r="2877" spans="1:17" s="35" customFormat="1" ht="30" customHeight="1">
      <c r="A2877" s="23"/>
      <c r="B2877" s="23"/>
      <c r="C2877" s="23"/>
      <c r="D2877" s="2"/>
      <c r="E2877" s="2"/>
      <c r="F2877" s="2"/>
      <c r="G2877" s="2"/>
      <c r="H2877" s="2"/>
      <c r="I2877" s="2"/>
      <c r="J2877" s="2"/>
      <c r="K2877" s="2"/>
      <c r="L2877" s="2"/>
      <c r="M2877" s="2"/>
      <c r="N2877" s="2"/>
      <c r="O2877" s="2"/>
      <c r="P2877" s="2"/>
      <c r="Q2877" s="6"/>
    </row>
    <row r="2878" spans="1:17" s="35" customFormat="1" ht="30" customHeight="1">
      <c r="A2878" s="23"/>
      <c r="B2878" s="23"/>
      <c r="C2878" s="23"/>
      <c r="D2878" s="2"/>
      <c r="E2878" s="2"/>
      <c r="F2878" s="2"/>
      <c r="G2878" s="2"/>
      <c r="H2878" s="2"/>
      <c r="I2878" s="2"/>
      <c r="J2878" s="2"/>
      <c r="K2878" s="2"/>
      <c r="L2878" s="2"/>
      <c r="M2878" s="2"/>
      <c r="N2878" s="2"/>
      <c r="O2878" s="2"/>
      <c r="P2878" s="2"/>
      <c r="Q2878" s="6"/>
    </row>
    <row r="2879" spans="1:17" s="35" customFormat="1" ht="30" customHeight="1">
      <c r="A2879" s="23"/>
      <c r="B2879" s="23"/>
      <c r="C2879" s="23"/>
      <c r="D2879" s="2"/>
      <c r="E2879" s="2"/>
      <c r="F2879" s="2"/>
      <c r="G2879" s="2"/>
      <c r="H2879" s="2"/>
      <c r="I2879" s="2"/>
      <c r="J2879" s="2"/>
      <c r="K2879" s="2"/>
      <c r="L2879" s="2"/>
      <c r="M2879" s="2"/>
      <c r="N2879" s="2"/>
      <c r="O2879" s="2"/>
      <c r="P2879" s="2"/>
      <c r="Q2879" s="6"/>
    </row>
    <row r="2880" spans="1:17" s="35" customFormat="1" ht="30" customHeight="1">
      <c r="A2880" s="23"/>
      <c r="B2880" s="23"/>
      <c r="C2880" s="23"/>
      <c r="D2880" s="2"/>
      <c r="E2880" s="2"/>
      <c r="F2880" s="2"/>
      <c r="G2880" s="2"/>
      <c r="H2880" s="2"/>
      <c r="I2880" s="2"/>
      <c r="J2880" s="2"/>
      <c r="K2880" s="2"/>
      <c r="L2880" s="2"/>
      <c r="M2880" s="2"/>
      <c r="N2880" s="2"/>
      <c r="O2880" s="2"/>
      <c r="P2880" s="2"/>
      <c r="Q2880" s="6"/>
    </row>
    <row r="2881" spans="1:17" s="35" customFormat="1" ht="30" customHeight="1">
      <c r="A2881" s="23"/>
      <c r="B2881" s="23"/>
      <c r="C2881" s="23"/>
      <c r="D2881" s="2"/>
      <c r="E2881" s="2"/>
      <c r="F2881" s="2"/>
      <c r="G2881" s="2"/>
      <c r="H2881" s="2"/>
      <c r="I2881" s="2"/>
      <c r="J2881" s="2"/>
      <c r="K2881" s="2"/>
      <c r="L2881" s="2"/>
      <c r="M2881" s="2"/>
      <c r="N2881" s="2"/>
      <c r="O2881" s="2"/>
      <c r="P2881" s="2"/>
      <c r="Q2881" s="6"/>
    </row>
    <row r="2882" spans="1:17" s="35" customFormat="1" ht="30" customHeight="1">
      <c r="A2882" s="23"/>
      <c r="B2882" s="23"/>
      <c r="C2882" s="23"/>
      <c r="D2882" s="2"/>
      <c r="E2882" s="2"/>
      <c r="F2882" s="2"/>
      <c r="G2882" s="2"/>
      <c r="H2882" s="2"/>
      <c r="I2882" s="2"/>
      <c r="J2882" s="2"/>
      <c r="K2882" s="2"/>
      <c r="L2882" s="2"/>
      <c r="M2882" s="2"/>
      <c r="N2882" s="2"/>
      <c r="O2882" s="2"/>
      <c r="P2882" s="2"/>
      <c r="Q2882" s="6"/>
    </row>
    <row r="2883" spans="1:17" s="35" customFormat="1" ht="30" customHeight="1">
      <c r="A2883" s="23"/>
      <c r="B2883" s="23"/>
      <c r="C2883" s="23"/>
      <c r="D2883" s="2"/>
      <c r="E2883" s="2"/>
      <c r="F2883" s="2"/>
      <c r="G2883" s="2"/>
      <c r="H2883" s="2"/>
      <c r="I2883" s="2"/>
      <c r="J2883" s="2"/>
      <c r="K2883" s="2"/>
      <c r="L2883" s="2"/>
      <c r="M2883" s="2"/>
      <c r="N2883" s="2"/>
      <c r="O2883" s="2"/>
      <c r="P2883" s="2"/>
      <c r="Q2883" s="6"/>
    </row>
    <row r="2884" spans="1:17" s="35" customFormat="1" ht="30" customHeight="1">
      <c r="A2884" s="23"/>
      <c r="B2884" s="23"/>
      <c r="C2884" s="23"/>
      <c r="D2884" s="2"/>
      <c r="E2884" s="2"/>
      <c r="F2884" s="2"/>
      <c r="G2884" s="2"/>
      <c r="H2884" s="2"/>
      <c r="I2884" s="2"/>
      <c r="J2884" s="2"/>
      <c r="K2884" s="2"/>
      <c r="L2884" s="2"/>
      <c r="M2884" s="2"/>
      <c r="N2884" s="2"/>
      <c r="O2884" s="2"/>
      <c r="P2884" s="2"/>
      <c r="Q2884" s="6"/>
    </row>
    <row r="2885" spans="1:17" s="35" customFormat="1" ht="30" customHeight="1">
      <c r="A2885" s="23"/>
      <c r="B2885" s="23"/>
      <c r="C2885" s="23"/>
      <c r="D2885" s="2"/>
      <c r="E2885" s="2"/>
      <c r="F2885" s="2"/>
      <c r="G2885" s="2"/>
      <c r="H2885" s="2"/>
      <c r="I2885" s="2"/>
      <c r="J2885" s="2"/>
      <c r="K2885" s="2"/>
      <c r="L2885" s="2"/>
      <c r="M2885" s="2"/>
      <c r="N2885" s="2"/>
      <c r="O2885" s="2"/>
      <c r="P2885" s="2"/>
      <c r="Q2885" s="6"/>
    </row>
    <row r="2886" spans="1:17" s="35" customFormat="1" ht="30" customHeight="1">
      <c r="A2886" s="23"/>
      <c r="B2886" s="23"/>
      <c r="C2886" s="23"/>
      <c r="D2886" s="2"/>
      <c r="E2886" s="2"/>
      <c r="F2886" s="2"/>
      <c r="G2886" s="2"/>
      <c r="H2886" s="2"/>
      <c r="I2886" s="2"/>
      <c r="J2886" s="2"/>
      <c r="K2886" s="2"/>
      <c r="L2886" s="2"/>
      <c r="M2886" s="2"/>
      <c r="N2886" s="2"/>
      <c r="O2886" s="2"/>
      <c r="P2886" s="2"/>
      <c r="Q2886" s="6"/>
    </row>
    <row r="2887" spans="1:17" s="35" customFormat="1" ht="30" customHeight="1">
      <c r="A2887" s="23"/>
      <c r="B2887" s="23"/>
      <c r="C2887" s="23"/>
      <c r="D2887" s="2"/>
      <c r="E2887" s="2"/>
      <c r="F2887" s="2"/>
      <c r="G2887" s="2"/>
      <c r="H2887" s="2"/>
      <c r="I2887" s="2"/>
      <c r="J2887" s="2"/>
      <c r="K2887" s="2"/>
      <c r="L2887" s="2"/>
      <c r="M2887" s="2"/>
      <c r="N2887" s="2"/>
      <c r="O2887" s="2"/>
      <c r="P2887" s="2"/>
      <c r="Q2887" s="6"/>
    </row>
    <row r="2888" spans="1:17" s="35" customFormat="1" ht="30" customHeight="1">
      <c r="A2888" s="23"/>
      <c r="B2888" s="23"/>
      <c r="C2888" s="23"/>
      <c r="D2888" s="2"/>
      <c r="E2888" s="2"/>
      <c r="F2888" s="2"/>
      <c r="G2888" s="2"/>
      <c r="H2888" s="2"/>
      <c r="I2888" s="2"/>
      <c r="J2888" s="2"/>
      <c r="K2888" s="2"/>
      <c r="L2888" s="2"/>
      <c r="M2888" s="2"/>
      <c r="N2888" s="2"/>
      <c r="O2888" s="2"/>
      <c r="P2888" s="2"/>
      <c r="Q2888" s="6"/>
    </row>
    <row r="2889" spans="1:17" s="35" customFormat="1" ht="30" customHeight="1">
      <c r="A2889" s="23"/>
      <c r="B2889" s="23"/>
      <c r="C2889" s="23"/>
      <c r="D2889" s="2"/>
      <c r="E2889" s="2"/>
      <c r="F2889" s="2"/>
      <c r="G2889" s="2"/>
      <c r="H2889" s="2"/>
      <c r="I2889" s="2"/>
      <c r="J2889" s="2"/>
      <c r="K2889" s="2"/>
      <c r="L2889" s="2"/>
      <c r="M2889" s="2"/>
      <c r="N2889" s="2"/>
      <c r="O2889" s="2"/>
      <c r="P2889" s="2"/>
      <c r="Q2889" s="6"/>
    </row>
  </sheetData>
  <mergeCells count="299">
    <mergeCell ref="M62:P62"/>
    <mergeCell ref="A62:B62"/>
    <mergeCell ref="C62:D62"/>
    <mergeCell ref="E62:F62"/>
    <mergeCell ref="G62:H62"/>
    <mergeCell ref="I62:J62"/>
    <mergeCell ref="K62:L62"/>
    <mergeCell ref="A61:B61"/>
    <mergeCell ref="C61:D61"/>
    <mergeCell ref="E61:F61"/>
    <mergeCell ref="G61:H61"/>
    <mergeCell ref="I61:J61"/>
    <mergeCell ref="K61:L61"/>
    <mergeCell ref="M61:P61"/>
    <mergeCell ref="A60:B60"/>
    <mergeCell ref="C60:D60"/>
    <mergeCell ref="E60:F60"/>
    <mergeCell ref="G60:H60"/>
    <mergeCell ref="I60:J60"/>
    <mergeCell ref="K60:L60"/>
    <mergeCell ref="A58:P58"/>
    <mergeCell ref="A59:B59"/>
    <mergeCell ref="C59:D59"/>
    <mergeCell ref="E59:F59"/>
    <mergeCell ref="G59:H59"/>
    <mergeCell ref="I59:J59"/>
    <mergeCell ref="M60:P60"/>
    <mergeCell ref="A36:B36"/>
    <mergeCell ref="A37:B37"/>
    <mergeCell ref="A38:B38"/>
    <mergeCell ref="A33:P33"/>
    <mergeCell ref="C34:D34"/>
    <mergeCell ref="K59:L59"/>
    <mergeCell ref="M59:P59"/>
    <mergeCell ref="M46:P46"/>
    <mergeCell ref="A46:B46"/>
    <mergeCell ref="C46:D46"/>
    <mergeCell ref="E46:F46"/>
    <mergeCell ref="G46:H46"/>
    <mergeCell ref="I46:J46"/>
    <mergeCell ref="K46:L46"/>
    <mergeCell ref="A40:B40"/>
    <mergeCell ref="A39:B39"/>
    <mergeCell ref="A35:B35"/>
    <mergeCell ref="M34:P34"/>
    <mergeCell ref="G36:H36"/>
    <mergeCell ref="M36:P36"/>
    <mergeCell ref="M35:P35"/>
    <mergeCell ref="K34:L34"/>
    <mergeCell ref="E40:F40"/>
    <mergeCell ref="G40:H40"/>
    <mergeCell ref="A5:B5"/>
    <mergeCell ref="A32:P32"/>
    <mergeCell ref="A31:B31"/>
    <mergeCell ref="A17:B17"/>
    <mergeCell ref="A18:B18"/>
    <mergeCell ref="A19:B19"/>
    <mergeCell ref="E31:F31"/>
    <mergeCell ref="G31:H31"/>
    <mergeCell ref="A29:B29"/>
    <mergeCell ref="A30:B30"/>
    <mergeCell ref="M26:P26"/>
    <mergeCell ref="M27:P27"/>
    <mergeCell ref="M29:P29"/>
    <mergeCell ref="M18:P18"/>
    <mergeCell ref="K19:L19"/>
    <mergeCell ref="M21:P21"/>
    <mergeCell ref="A22:B22"/>
    <mergeCell ref="E30:F30"/>
    <mergeCell ref="G30:H30"/>
    <mergeCell ref="C29:D29"/>
    <mergeCell ref="E28:F28"/>
    <mergeCell ref="A25:B25"/>
    <mergeCell ref="M31:P31"/>
    <mergeCell ref="A27:B27"/>
    <mergeCell ref="I31:J31"/>
    <mergeCell ref="K31:L31"/>
    <mergeCell ref="I30:J30"/>
    <mergeCell ref="K30:L30"/>
    <mergeCell ref="A11:A13"/>
    <mergeCell ref="A21:B21"/>
    <mergeCell ref="A20:B20"/>
    <mergeCell ref="A1:P1"/>
    <mergeCell ref="A24:P24"/>
    <mergeCell ref="A2:B2"/>
    <mergeCell ref="A4:B4"/>
    <mergeCell ref="M25:P25"/>
    <mergeCell ref="M12:P12"/>
    <mergeCell ref="M16:P16"/>
    <mergeCell ref="A15:P15"/>
    <mergeCell ref="I17:J17"/>
    <mergeCell ref="K17:L17"/>
    <mergeCell ref="M17:P17"/>
    <mergeCell ref="G16:H16"/>
    <mergeCell ref="A3:B3"/>
    <mergeCell ref="C25:D25"/>
    <mergeCell ref="E25:F25"/>
    <mergeCell ref="G25:H25"/>
    <mergeCell ref="C12:D12"/>
    <mergeCell ref="I27:J27"/>
    <mergeCell ref="A28:B28"/>
    <mergeCell ref="M28:P28"/>
    <mergeCell ref="A26:B26"/>
    <mergeCell ref="M30:P30"/>
    <mergeCell ref="G28:H28"/>
    <mergeCell ref="I28:J28"/>
    <mergeCell ref="C27:D27"/>
    <mergeCell ref="C28:D28"/>
    <mergeCell ref="C30:D30"/>
    <mergeCell ref="E26:F26"/>
    <mergeCell ref="G26:H26"/>
    <mergeCell ref="I26:J26"/>
    <mergeCell ref="K27:L27"/>
    <mergeCell ref="A6:B6"/>
    <mergeCell ref="E17:F17"/>
    <mergeCell ref="G17:H17"/>
    <mergeCell ref="A7:B7"/>
    <mergeCell ref="A10:B10"/>
    <mergeCell ref="C19:D19"/>
    <mergeCell ref="E19:F19"/>
    <mergeCell ref="C22:D22"/>
    <mergeCell ref="E22:F22"/>
    <mergeCell ref="C10:D10"/>
    <mergeCell ref="E10:F10"/>
    <mergeCell ref="G10:H10"/>
    <mergeCell ref="A16:B16"/>
    <mergeCell ref="C16:D16"/>
    <mergeCell ref="E16:F16"/>
    <mergeCell ref="E18:F18"/>
    <mergeCell ref="E12:F12"/>
    <mergeCell ref="G12:H12"/>
    <mergeCell ref="G22:H22"/>
    <mergeCell ref="E36:F36"/>
    <mergeCell ref="I36:J36"/>
    <mergeCell ref="C37:D37"/>
    <mergeCell ref="E37:F37"/>
    <mergeCell ref="G37:H37"/>
    <mergeCell ref="I37:J37"/>
    <mergeCell ref="K37:L37"/>
    <mergeCell ref="K21:L21"/>
    <mergeCell ref="I19:J19"/>
    <mergeCell ref="C26:D26"/>
    <mergeCell ref="E29:F29"/>
    <mergeCell ref="I25:J25"/>
    <mergeCell ref="K25:L25"/>
    <mergeCell ref="G20:H20"/>
    <mergeCell ref="I20:J20"/>
    <mergeCell ref="K20:L20"/>
    <mergeCell ref="K26:L26"/>
    <mergeCell ref="K28:L28"/>
    <mergeCell ref="I29:J29"/>
    <mergeCell ref="K29:L29"/>
    <mergeCell ref="C31:D31"/>
    <mergeCell ref="E27:F27"/>
    <mergeCell ref="G27:H27"/>
    <mergeCell ref="G29:H29"/>
    <mergeCell ref="E34:F34"/>
    <mergeCell ref="G34:H34"/>
    <mergeCell ref="I34:J34"/>
    <mergeCell ref="I40:J40"/>
    <mergeCell ref="K40:L40"/>
    <mergeCell ref="M40:P40"/>
    <mergeCell ref="C39:D39"/>
    <mergeCell ref="M38:P38"/>
    <mergeCell ref="E39:F39"/>
    <mergeCell ref="G39:H39"/>
    <mergeCell ref="I39:J39"/>
    <mergeCell ref="K39:L39"/>
    <mergeCell ref="E38:F38"/>
    <mergeCell ref="G38:H38"/>
    <mergeCell ref="I38:J38"/>
    <mergeCell ref="K38:L38"/>
    <mergeCell ref="M37:P37"/>
    <mergeCell ref="C35:D35"/>
    <mergeCell ref="E35:F35"/>
    <mergeCell ref="G35:H35"/>
    <mergeCell ref="I35:J35"/>
    <mergeCell ref="K35:L35"/>
    <mergeCell ref="K36:L36"/>
    <mergeCell ref="C36:D36"/>
    <mergeCell ref="I10:J10"/>
    <mergeCell ref="K10:L10"/>
    <mergeCell ref="M10:P10"/>
    <mergeCell ref="M20:P20"/>
    <mergeCell ref="C11:D11"/>
    <mergeCell ref="E11:F11"/>
    <mergeCell ref="G11:H11"/>
    <mergeCell ref="I11:J11"/>
    <mergeCell ref="K11:L11"/>
    <mergeCell ref="M11:P11"/>
    <mergeCell ref="C20:D20"/>
    <mergeCell ref="E20:F20"/>
    <mergeCell ref="G19:H19"/>
    <mergeCell ref="M19:P19"/>
    <mergeCell ref="C13:D13"/>
    <mergeCell ref="G18:H18"/>
    <mergeCell ref="I16:J16"/>
    <mergeCell ref="K16:L16"/>
    <mergeCell ref="C17:D17"/>
    <mergeCell ref="I12:J12"/>
    <mergeCell ref="K12:L12"/>
    <mergeCell ref="I18:J18"/>
    <mergeCell ref="K18:L18"/>
    <mergeCell ref="C18:D18"/>
    <mergeCell ref="A42:P42"/>
    <mergeCell ref="A43:B43"/>
    <mergeCell ref="C43:D43"/>
    <mergeCell ref="E43:F43"/>
    <mergeCell ref="G43:H43"/>
    <mergeCell ref="I43:J43"/>
    <mergeCell ref="K43:L43"/>
    <mergeCell ref="M43:P43"/>
    <mergeCell ref="E13:F13"/>
    <mergeCell ref="G13:H13"/>
    <mergeCell ref="I13:J13"/>
    <mergeCell ref="K13:L13"/>
    <mergeCell ref="M13:P13"/>
    <mergeCell ref="I22:J22"/>
    <mergeCell ref="K22:L22"/>
    <mergeCell ref="M22:P22"/>
    <mergeCell ref="C21:D21"/>
    <mergeCell ref="E21:F21"/>
    <mergeCell ref="G21:H21"/>
    <mergeCell ref="I21:J21"/>
    <mergeCell ref="C38:D38"/>
    <mergeCell ref="M39:P39"/>
    <mergeCell ref="A34:B34"/>
    <mergeCell ref="C40:D40"/>
    <mergeCell ref="M44:P44"/>
    <mergeCell ref="A45:B45"/>
    <mergeCell ref="C45:D45"/>
    <mergeCell ref="E45:F45"/>
    <mergeCell ref="G45:H45"/>
    <mergeCell ref="I45:J45"/>
    <mergeCell ref="K45:L45"/>
    <mergeCell ref="M45:P45"/>
    <mergeCell ref="A44:B44"/>
    <mergeCell ref="C44:D44"/>
    <mergeCell ref="E44:F44"/>
    <mergeCell ref="G44:H44"/>
    <mergeCell ref="I44:J44"/>
    <mergeCell ref="K44:L44"/>
    <mergeCell ref="M47:P47"/>
    <mergeCell ref="A49:P49"/>
    <mergeCell ref="A50:B50"/>
    <mergeCell ref="C50:D50"/>
    <mergeCell ref="E50:F50"/>
    <mergeCell ref="G50:H50"/>
    <mergeCell ref="K50:L50"/>
    <mergeCell ref="M50:P50"/>
    <mergeCell ref="A47:B47"/>
    <mergeCell ref="C47:D47"/>
    <mergeCell ref="E47:F47"/>
    <mergeCell ref="G47:H47"/>
    <mergeCell ref="I47:J47"/>
    <mergeCell ref="K47:L47"/>
    <mergeCell ref="I50:J50"/>
    <mergeCell ref="M51:P51"/>
    <mergeCell ref="A52:B52"/>
    <mergeCell ref="C52:D52"/>
    <mergeCell ref="E52:F52"/>
    <mergeCell ref="G52:H52"/>
    <mergeCell ref="I52:J52"/>
    <mergeCell ref="K52:L52"/>
    <mergeCell ref="M52:P52"/>
    <mergeCell ref="A51:B51"/>
    <mergeCell ref="C51:D51"/>
    <mergeCell ref="E51:F51"/>
    <mergeCell ref="G51:H51"/>
    <mergeCell ref="I51:J51"/>
    <mergeCell ref="K51:L51"/>
    <mergeCell ref="M53:P53"/>
    <mergeCell ref="A54:B54"/>
    <mergeCell ref="C54:D54"/>
    <mergeCell ref="E54:F54"/>
    <mergeCell ref="G54:H54"/>
    <mergeCell ref="I54:J54"/>
    <mergeCell ref="K54:L54"/>
    <mergeCell ref="M54:P54"/>
    <mergeCell ref="A53:B53"/>
    <mergeCell ref="C53:D53"/>
    <mergeCell ref="E53:F53"/>
    <mergeCell ref="G53:H53"/>
    <mergeCell ref="I53:J53"/>
    <mergeCell ref="K53:L53"/>
    <mergeCell ref="M55:P55"/>
    <mergeCell ref="A56:B56"/>
    <mergeCell ref="C56:D56"/>
    <mergeCell ref="E56:F56"/>
    <mergeCell ref="G56:H56"/>
    <mergeCell ref="I56:J56"/>
    <mergeCell ref="K56:L56"/>
    <mergeCell ref="M56:P56"/>
    <mergeCell ref="A55:B55"/>
    <mergeCell ref="C55:D55"/>
    <mergeCell ref="E55:F55"/>
    <mergeCell ref="G55:H55"/>
    <mergeCell ref="I55:J55"/>
    <mergeCell ref="K55:L55"/>
  </mergeCells>
  <phoneticPr fontId="11" type="noConversion"/>
  <printOptions horizontalCentered="1"/>
  <pageMargins left="0.59055118110236227" right="0.59055118110236227" top="0.59055118110236227" bottom="0.51181102362204722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5" sqref="I25"/>
    </sheetView>
  </sheetViews>
  <sheetFormatPr defaultRowHeight="13.5"/>
  <sheetData>
    <row r="1" spans="1:1">
      <c r="A1" t="s">
        <v>228</v>
      </c>
    </row>
  </sheetData>
  <phoneticPr fontId="1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101"/>
  <sheetViews>
    <sheetView view="pageBreakPreview" topLeftCell="A28" zoomScaleSheetLayoutView="100" workbookViewId="0">
      <selection activeCell="X23" sqref="X23"/>
    </sheetView>
  </sheetViews>
  <sheetFormatPr defaultRowHeight="15"/>
  <cols>
    <col min="1" max="1" width="2.5546875" style="7" customWidth="1"/>
    <col min="2" max="2" width="6.5546875" style="7" customWidth="1"/>
    <col min="3" max="45" width="7.109375" style="7" customWidth="1"/>
    <col min="46" max="16384" width="8.88671875" style="7"/>
  </cols>
  <sheetData>
    <row r="1" spans="1:46" ht="18.95" customHeight="1">
      <c r="A1" s="71" t="s">
        <v>141</v>
      </c>
      <c r="B1" s="156"/>
    </row>
    <row r="2" spans="1:46" ht="18.95" customHeight="1">
      <c r="A2" s="254" t="s">
        <v>133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</row>
    <row r="3" spans="1:46" ht="12.75" customHeight="1" thickBot="1">
      <c r="A3" s="285" t="s">
        <v>14</v>
      </c>
      <c r="B3" s="285"/>
      <c r="C3" s="285"/>
      <c r="D3" s="285"/>
      <c r="E3" s="285"/>
      <c r="F3" s="285"/>
      <c r="G3" s="285"/>
      <c r="H3" s="285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</row>
    <row r="4" spans="1:46" ht="18.95" customHeight="1" thickBot="1">
      <c r="A4" s="287" t="s">
        <v>1</v>
      </c>
      <c r="B4" s="288"/>
      <c r="C4" s="268" t="s">
        <v>9</v>
      </c>
      <c r="D4" s="269"/>
      <c r="E4" s="269"/>
      <c r="F4" s="269"/>
      <c r="G4" s="270"/>
      <c r="H4" s="268" t="s">
        <v>10</v>
      </c>
      <c r="I4" s="269"/>
      <c r="J4" s="269"/>
      <c r="K4" s="269"/>
      <c r="L4" s="270"/>
      <c r="M4" s="268" t="s">
        <v>11</v>
      </c>
      <c r="N4" s="269"/>
      <c r="O4" s="269"/>
      <c r="P4" s="269"/>
      <c r="Q4" s="270"/>
      <c r="R4" s="268" t="s">
        <v>46</v>
      </c>
      <c r="S4" s="269"/>
      <c r="T4" s="269"/>
      <c r="U4" s="269"/>
      <c r="V4" s="271"/>
      <c r="Y4" s="267" t="s">
        <v>14</v>
      </c>
      <c r="Z4" s="267"/>
      <c r="AA4" s="267"/>
      <c r="AB4" s="267"/>
      <c r="AC4" s="267"/>
      <c r="AD4" s="267"/>
      <c r="AE4" s="267"/>
      <c r="AF4" s="267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</row>
    <row r="5" spans="1:46" ht="18.95" customHeight="1">
      <c r="A5" s="289"/>
      <c r="B5" s="290"/>
      <c r="C5" s="272" t="s">
        <v>3</v>
      </c>
      <c r="D5" s="272" t="s">
        <v>5</v>
      </c>
      <c r="E5" s="275" t="s">
        <v>6</v>
      </c>
      <c r="F5" s="276"/>
      <c r="G5" s="278" t="s">
        <v>12</v>
      </c>
      <c r="H5" s="272" t="s">
        <v>3</v>
      </c>
      <c r="I5" s="272" t="s">
        <v>5</v>
      </c>
      <c r="J5" s="275" t="s">
        <v>6</v>
      </c>
      <c r="K5" s="276"/>
      <c r="L5" s="278" t="s">
        <v>12</v>
      </c>
      <c r="M5" s="272" t="s">
        <v>3</v>
      </c>
      <c r="N5" s="272" t="s">
        <v>5</v>
      </c>
      <c r="O5" s="275" t="s">
        <v>6</v>
      </c>
      <c r="P5" s="276"/>
      <c r="Q5" s="278" t="s">
        <v>12</v>
      </c>
      <c r="R5" s="272" t="s">
        <v>3</v>
      </c>
      <c r="S5" s="272" t="s">
        <v>5</v>
      </c>
      <c r="T5" s="275" t="s">
        <v>6</v>
      </c>
      <c r="U5" s="276"/>
      <c r="V5" s="293" t="s">
        <v>12</v>
      </c>
      <c r="Y5" s="260" t="s">
        <v>1</v>
      </c>
      <c r="Z5" s="249"/>
      <c r="AA5" s="249" t="s">
        <v>9</v>
      </c>
      <c r="AB5" s="249"/>
      <c r="AC5" s="249"/>
      <c r="AD5" s="249"/>
      <c r="AE5" s="249"/>
      <c r="AF5" s="249" t="s">
        <v>10</v>
      </c>
      <c r="AG5" s="249"/>
      <c r="AH5" s="249"/>
      <c r="AI5" s="249"/>
      <c r="AJ5" s="249"/>
      <c r="AK5" s="249" t="s">
        <v>11</v>
      </c>
      <c r="AL5" s="249"/>
      <c r="AM5" s="249"/>
      <c r="AN5" s="249"/>
      <c r="AO5" s="249"/>
      <c r="AP5" s="249" t="s">
        <v>46</v>
      </c>
      <c r="AQ5" s="249"/>
      <c r="AR5" s="249"/>
      <c r="AS5" s="249"/>
      <c r="AT5" s="250"/>
    </row>
    <row r="6" spans="1:46" ht="18.95" customHeight="1" thickBot="1">
      <c r="A6" s="291"/>
      <c r="B6" s="292"/>
      <c r="C6" s="273"/>
      <c r="D6" s="273"/>
      <c r="E6" s="107" t="s">
        <v>8</v>
      </c>
      <c r="F6" s="107" t="s">
        <v>7</v>
      </c>
      <c r="G6" s="279"/>
      <c r="H6" s="273"/>
      <c r="I6" s="273"/>
      <c r="J6" s="107" t="s">
        <v>8</v>
      </c>
      <c r="K6" s="107" t="s">
        <v>7</v>
      </c>
      <c r="L6" s="279"/>
      <c r="M6" s="273"/>
      <c r="N6" s="273"/>
      <c r="O6" s="107" t="s">
        <v>8</v>
      </c>
      <c r="P6" s="107" t="s">
        <v>7</v>
      </c>
      <c r="Q6" s="279"/>
      <c r="R6" s="273"/>
      <c r="S6" s="273"/>
      <c r="T6" s="107" t="s">
        <v>8</v>
      </c>
      <c r="U6" s="107" t="s">
        <v>7</v>
      </c>
      <c r="V6" s="294"/>
      <c r="Y6" s="261"/>
      <c r="Z6" s="251"/>
      <c r="AA6" s="251" t="s">
        <v>3</v>
      </c>
      <c r="AB6" s="251" t="s">
        <v>5</v>
      </c>
      <c r="AC6" s="251" t="s">
        <v>6</v>
      </c>
      <c r="AD6" s="251"/>
      <c r="AE6" s="253" t="s">
        <v>12</v>
      </c>
      <c r="AF6" s="251" t="s">
        <v>3</v>
      </c>
      <c r="AG6" s="251" t="s">
        <v>5</v>
      </c>
      <c r="AH6" s="251" t="s">
        <v>6</v>
      </c>
      <c r="AI6" s="251"/>
      <c r="AJ6" s="253" t="s">
        <v>12</v>
      </c>
      <c r="AK6" s="251" t="s">
        <v>3</v>
      </c>
      <c r="AL6" s="251" t="s">
        <v>5</v>
      </c>
      <c r="AM6" s="251" t="s">
        <v>6</v>
      </c>
      <c r="AN6" s="251"/>
      <c r="AO6" s="253" t="s">
        <v>12</v>
      </c>
      <c r="AP6" s="251" t="s">
        <v>3</v>
      </c>
      <c r="AQ6" s="251" t="s">
        <v>5</v>
      </c>
      <c r="AR6" s="251" t="s">
        <v>6</v>
      </c>
      <c r="AS6" s="251"/>
      <c r="AT6" s="256" t="s">
        <v>12</v>
      </c>
    </row>
    <row r="7" spans="1:46" ht="18.95" customHeight="1" thickBot="1">
      <c r="A7" s="265" t="s">
        <v>31</v>
      </c>
      <c r="B7" s="206" t="s">
        <v>43</v>
      </c>
      <c r="C7" s="207">
        <f>SUM(D7:G7)</f>
        <v>12730</v>
      </c>
      <c r="D7" s="210">
        <f>'생활용수수요량(읍면)'!I11</f>
        <v>11737</v>
      </c>
      <c r="E7" s="210">
        <f t="shared" ref="E7:E17" si="0">E25</f>
        <v>0</v>
      </c>
      <c r="F7" s="210">
        <f t="shared" ref="F7:F17" si="1">F25</f>
        <v>0</v>
      </c>
      <c r="G7" s="210">
        <f>기타용수수요량!D8+기타용수수요량!D10+기타용수수요량!D11+기타용수수요량!D12+기타용수수요량!D14</f>
        <v>993</v>
      </c>
      <c r="H7" s="207">
        <f>SUM(I7:L7)</f>
        <v>11916</v>
      </c>
      <c r="I7" s="210">
        <f>'생활용수수요량(읍면)'!I25</f>
        <v>10923</v>
      </c>
      <c r="J7" s="210">
        <f t="shared" ref="J7:J17" si="2">J25</f>
        <v>0</v>
      </c>
      <c r="K7" s="210">
        <f t="shared" ref="K7:K17" si="3">K25</f>
        <v>0</v>
      </c>
      <c r="L7" s="211">
        <f>기타용수수요량!E8+기타용수수요량!E10+기타용수수요량!E11+기타용수수요량!E12+기타용수수요량!E14</f>
        <v>993</v>
      </c>
      <c r="M7" s="207">
        <f>SUM(N7:Q7)</f>
        <v>12248</v>
      </c>
      <c r="N7" s="207">
        <f>'생활용수수요량(읍면)'!I39</f>
        <v>11255</v>
      </c>
      <c r="O7" s="210">
        <f t="shared" ref="O7:O17" si="4">O25</f>
        <v>0</v>
      </c>
      <c r="P7" s="210">
        <f t="shared" ref="P7:P17" si="5">P25</f>
        <v>0</v>
      </c>
      <c r="Q7" s="211">
        <f>기타용수수요량!F8+기타용수수요량!F10+기타용수수요량!F11+기타용수수요량!F12+기타용수수요량!F14</f>
        <v>993</v>
      </c>
      <c r="R7" s="207">
        <f>SUM(S7:V7)</f>
        <v>12293</v>
      </c>
      <c r="S7" s="210">
        <f>'생활용수수요량(읍면)'!I53</f>
        <v>11300</v>
      </c>
      <c r="T7" s="210">
        <f t="shared" ref="T7:T17" si="6">T25</f>
        <v>0</v>
      </c>
      <c r="U7" s="210">
        <f t="shared" ref="U7:U17" si="7">U25</f>
        <v>0</v>
      </c>
      <c r="V7" s="212">
        <f>기타용수수요량!G8+기타용수수요량!G10+기타용수수요량!G11+기타용수수요량!G12+기타용수수요량!G14</f>
        <v>993</v>
      </c>
      <c r="Y7" s="262"/>
      <c r="Z7" s="252"/>
      <c r="AA7" s="252"/>
      <c r="AB7" s="252"/>
      <c r="AC7" s="107" t="s">
        <v>8</v>
      </c>
      <c r="AD7" s="107" t="s">
        <v>7</v>
      </c>
      <c r="AE7" s="252"/>
      <c r="AF7" s="252"/>
      <c r="AG7" s="252"/>
      <c r="AH7" s="107" t="s">
        <v>8</v>
      </c>
      <c r="AI7" s="107" t="s">
        <v>7</v>
      </c>
      <c r="AJ7" s="252"/>
      <c r="AK7" s="252"/>
      <c r="AL7" s="252"/>
      <c r="AM7" s="107" t="s">
        <v>8</v>
      </c>
      <c r="AN7" s="107" t="s">
        <v>7</v>
      </c>
      <c r="AO7" s="252"/>
      <c r="AP7" s="252"/>
      <c r="AQ7" s="252"/>
      <c r="AR7" s="107" t="s">
        <v>8</v>
      </c>
      <c r="AS7" s="107" t="s">
        <v>7</v>
      </c>
      <c r="AT7" s="257"/>
    </row>
    <row r="8" spans="1:46" ht="18.95" customHeight="1">
      <c r="A8" s="266"/>
      <c r="B8" s="104" t="s">
        <v>33</v>
      </c>
      <c r="C8" s="151">
        <f t="shared" ref="C8:C17" si="8">SUM(D8:G8)</f>
        <v>3110</v>
      </c>
      <c r="D8" s="111">
        <f>'생활용수수요량(읍면)'!I12</f>
        <v>2816</v>
      </c>
      <c r="E8" s="111">
        <f t="shared" si="0"/>
        <v>0</v>
      </c>
      <c r="F8" s="111">
        <f t="shared" si="1"/>
        <v>294</v>
      </c>
      <c r="G8" s="111"/>
      <c r="H8" s="151">
        <f t="shared" ref="H8:H17" si="9">SUM(I8:L8)</f>
        <v>2947</v>
      </c>
      <c r="I8" s="111">
        <f>'생활용수수요량(읍면)'!I26</f>
        <v>2653</v>
      </c>
      <c r="J8" s="111">
        <f t="shared" si="2"/>
        <v>0</v>
      </c>
      <c r="K8" s="111">
        <f t="shared" si="3"/>
        <v>294</v>
      </c>
      <c r="L8" s="112"/>
      <c r="M8" s="151">
        <f t="shared" ref="M8:M17" si="10">SUM(N8:Q8)</f>
        <v>2826</v>
      </c>
      <c r="N8" s="151">
        <f>'생활용수수요량(읍면)'!I40</f>
        <v>2532</v>
      </c>
      <c r="O8" s="111">
        <f t="shared" si="4"/>
        <v>0</v>
      </c>
      <c r="P8" s="111">
        <f t="shared" si="5"/>
        <v>294</v>
      </c>
      <c r="Q8" s="112"/>
      <c r="R8" s="151">
        <f t="shared" ref="R8:R17" si="11">SUM(S8:V8)</f>
        <v>2745</v>
      </c>
      <c r="S8" s="111">
        <f>'생활용수수요량(읍면)'!I54</f>
        <v>2451</v>
      </c>
      <c r="T8" s="111">
        <f t="shared" si="6"/>
        <v>0</v>
      </c>
      <c r="U8" s="111">
        <f t="shared" si="7"/>
        <v>294</v>
      </c>
      <c r="V8" s="113"/>
      <c r="Y8" s="282" t="s">
        <v>31</v>
      </c>
      <c r="Z8" s="103" t="s">
        <v>43</v>
      </c>
      <c r="AA8" s="69">
        <f>SUM(AB8:AE8)</f>
        <v>25127</v>
      </c>
      <c r="AB8" s="70">
        <f>'생활용수수요량(읍면)'!N11</f>
        <v>23786</v>
      </c>
      <c r="AC8" s="70">
        <f t="shared" ref="AC8:AC18" si="12">E25</f>
        <v>0</v>
      </c>
      <c r="AD8" s="70">
        <f t="shared" ref="AD8:AD18" si="13">F25</f>
        <v>0</v>
      </c>
      <c r="AE8" s="70">
        <f t="shared" ref="AE8:AE18" si="14">G25</f>
        <v>1341</v>
      </c>
      <c r="AF8" s="69">
        <f>SUM(AG8:AJ8)</f>
        <v>23477</v>
      </c>
      <c r="AG8" s="109">
        <f>'생활용수수요량(읍면)'!N25</f>
        <v>22136</v>
      </c>
      <c r="AH8" s="109">
        <f t="shared" ref="AH8:AH18" si="15">J25</f>
        <v>0</v>
      </c>
      <c r="AI8" s="109">
        <f t="shared" ref="AI8:AI18" si="16">K25</f>
        <v>0</v>
      </c>
      <c r="AJ8" s="109">
        <f t="shared" ref="AJ8:AJ18" si="17">L25</f>
        <v>1341</v>
      </c>
      <c r="AK8" s="108">
        <f>SUM(AL8:AO8)</f>
        <v>24149</v>
      </c>
      <c r="AL8" s="109">
        <f>'생활용수수요량(읍면)'!N39</f>
        <v>22808</v>
      </c>
      <c r="AM8" s="109">
        <f t="shared" ref="AM8:AM18" si="18">O25</f>
        <v>0</v>
      </c>
      <c r="AN8" s="109">
        <f t="shared" ref="AN8:AN18" si="19">P25</f>
        <v>0</v>
      </c>
      <c r="AO8" s="109">
        <f t="shared" ref="AO8:AO18" si="20">Q25</f>
        <v>1341</v>
      </c>
      <c r="AP8" s="108">
        <f>SUM(AQ8:AT8)</f>
        <v>24242</v>
      </c>
      <c r="AQ8" s="109">
        <f>'생활용수수요량(읍면)'!N53</f>
        <v>22901</v>
      </c>
      <c r="AR8" s="109">
        <f t="shared" ref="AR8:AR18" si="21">T25</f>
        <v>0</v>
      </c>
      <c r="AS8" s="109">
        <f t="shared" ref="AS8:AS18" si="22">U25</f>
        <v>0</v>
      </c>
      <c r="AT8" s="119">
        <f t="shared" ref="AT8:AT18" si="23">V25</f>
        <v>1341</v>
      </c>
    </row>
    <row r="9" spans="1:46" ht="18.95" customHeight="1">
      <c r="A9" s="266"/>
      <c r="B9" s="104" t="s">
        <v>34</v>
      </c>
      <c r="C9" s="151">
        <f t="shared" si="8"/>
        <v>961</v>
      </c>
      <c r="D9" s="111">
        <f>'생활용수수요량(읍면)'!I13</f>
        <v>961</v>
      </c>
      <c r="E9" s="111">
        <f t="shared" si="0"/>
        <v>0</v>
      </c>
      <c r="F9" s="111">
        <f t="shared" si="1"/>
        <v>0</v>
      </c>
      <c r="G9" s="111"/>
      <c r="H9" s="151">
        <f t="shared" si="9"/>
        <v>976</v>
      </c>
      <c r="I9" s="111">
        <f>'생활용수수요량(읍면)'!I27</f>
        <v>976</v>
      </c>
      <c r="J9" s="111">
        <f t="shared" si="2"/>
        <v>0</v>
      </c>
      <c r="K9" s="111">
        <f t="shared" si="3"/>
        <v>0</v>
      </c>
      <c r="L9" s="112"/>
      <c r="M9" s="151">
        <f t="shared" si="10"/>
        <v>932</v>
      </c>
      <c r="N9" s="151">
        <f>'생활용수수요량(읍면)'!I41</f>
        <v>932</v>
      </c>
      <c r="O9" s="111">
        <f t="shared" si="4"/>
        <v>0</v>
      </c>
      <c r="P9" s="111">
        <f t="shared" si="5"/>
        <v>0</v>
      </c>
      <c r="Q9" s="112"/>
      <c r="R9" s="151">
        <f t="shared" si="11"/>
        <v>901</v>
      </c>
      <c r="S9" s="111">
        <f>'생활용수수요량(읍면)'!I55</f>
        <v>901</v>
      </c>
      <c r="T9" s="111">
        <f t="shared" si="6"/>
        <v>0</v>
      </c>
      <c r="U9" s="111">
        <f t="shared" si="7"/>
        <v>0</v>
      </c>
      <c r="V9" s="113"/>
      <c r="Y9" s="266"/>
      <c r="Z9" s="104" t="s">
        <v>33</v>
      </c>
      <c r="AA9" s="69">
        <f t="shared" ref="AA9:AA18" si="24">SUM(AB9:AE9)</f>
        <v>6000</v>
      </c>
      <c r="AB9" s="68">
        <f>'생활용수수요량(읍면)'!N12</f>
        <v>5706</v>
      </c>
      <c r="AC9" s="70">
        <f t="shared" si="12"/>
        <v>0</v>
      </c>
      <c r="AD9" s="70">
        <f t="shared" si="13"/>
        <v>294</v>
      </c>
      <c r="AE9" s="70">
        <f t="shared" si="14"/>
        <v>0</v>
      </c>
      <c r="AF9" s="69">
        <f t="shared" ref="AF9:AF18" si="25">SUM(AG9:AJ9)</f>
        <v>5670</v>
      </c>
      <c r="AG9" s="111">
        <f>'생활용수수요량(읍면)'!N26</f>
        <v>5376</v>
      </c>
      <c r="AH9" s="109">
        <f t="shared" si="15"/>
        <v>0</v>
      </c>
      <c r="AI9" s="109">
        <f t="shared" si="16"/>
        <v>294</v>
      </c>
      <c r="AJ9" s="109">
        <f t="shared" si="17"/>
        <v>0</v>
      </c>
      <c r="AK9" s="108">
        <f t="shared" ref="AK9:AK18" si="26">SUM(AL9:AO9)</f>
        <v>5426</v>
      </c>
      <c r="AL9" s="111">
        <f>'생활용수수요량(읍면)'!N40</f>
        <v>5132</v>
      </c>
      <c r="AM9" s="109">
        <f t="shared" si="18"/>
        <v>0</v>
      </c>
      <c r="AN9" s="109">
        <f t="shared" si="19"/>
        <v>294</v>
      </c>
      <c r="AO9" s="109">
        <f t="shared" si="20"/>
        <v>0</v>
      </c>
      <c r="AP9" s="108">
        <f t="shared" ref="AP9:AP18" si="27">SUM(AQ9:AT9)</f>
        <v>5261</v>
      </c>
      <c r="AQ9" s="111">
        <f>'생활용수수요량(읍면)'!N54</f>
        <v>4967</v>
      </c>
      <c r="AR9" s="109">
        <f t="shared" si="21"/>
        <v>0</v>
      </c>
      <c r="AS9" s="109">
        <f t="shared" si="22"/>
        <v>294</v>
      </c>
      <c r="AT9" s="119">
        <f t="shared" si="23"/>
        <v>0</v>
      </c>
    </row>
    <row r="10" spans="1:46" ht="18.95" customHeight="1">
      <c r="A10" s="266"/>
      <c r="B10" s="104" t="s">
        <v>35</v>
      </c>
      <c r="C10" s="151">
        <f t="shared" si="8"/>
        <v>815</v>
      </c>
      <c r="D10" s="111">
        <f>'생활용수수요량(읍면)'!I14</f>
        <v>815</v>
      </c>
      <c r="E10" s="111">
        <f t="shared" si="0"/>
        <v>0</v>
      </c>
      <c r="F10" s="111">
        <f t="shared" si="1"/>
        <v>0</v>
      </c>
      <c r="G10" s="111"/>
      <c r="H10" s="151">
        <f t="shared" si="9"/>
        <v>860</v>
      </c>
      <c r="I10" s="111">
        <f>'생활용수수요량(읍면)'!I28</f>
        <v>860</v>
      </c>
      <c r="J10" s="111">
        <f t="shared" si="2"/>
        <v>0</v>
      </c>
      <c r="K10" s="111">
        <f t="shared" si="3"/>
        <v>0</v>
      </c>
      <c r="L10" s="112"/>
      <c r="M10" s="151">
        <f t="shared" si="10"/>
        <v>821</v>
      </c>
      <c r="N10" s="151">
        <f>'생활용수수요량(읍면)'!I42</f>
        <v>821</v>
      </c>
      <c r="O10" s="111">
        <f t="shared" si="4"/>
        <v>0</v>
      </c>
      <c r="P10" s="111">
        <f t="shared" si="5"/>
        <v>0</v>
      </c>
      <c r="Q10" s="112"/>
      <c r="R10" s="151">
        <f t="shared" si="11"/>
        <v>795</v>
      </c>
      <c r="S10" s="111">
        <f>'생활용수수요량(읍면)'!I56</f>
        <v>795</v>
      </c>
      <c r="T10" s="111">
        <f t="shared" si="6"/>
        <v>0</v>
      </c>
      <c r="U10" s="111">
        <f t="shared" si="7"/>
        <v>0</v>
      </c>
      <c r="V10" s="113"/>
      <c r="Y10" s="266"/>
      <c r="Z10" s="104" t="s">
        <v>34</v>
      </c>
      <c r="AA10" s="69">
        <f t="shared" si="24"/>
        <v>1947</v>
      </c>
      <c r="AB10" s="68">
        <f>'생활용수수요량(읍면)'!N13</f>
        <v>1947</v>
      </c>
      <c r="AC10" s="70">
        <f t="shared" si="12"/>
        <v>0</v>
      </c>
      <c r="AD10" s="70">
        <f t="shared" si="13"/>
        <v>0</v>
      </c>
      <c r="AE10" s="70">
        <f t="shared" si="14"/>
        <v>0</v>
      </c>
      <c r="AF10" s="69">
        <f t="shared" si="25"/>
        <v>1979</v>
      </c>
      <c r="AG10" s="111">
        <f>'생활용수수요량(읍면)'!N27</f>
        <v>1979</v>
      </c>
      <c r="AH10" s="109">
        <f t="shared" si="15"/>
        <v>0</v>
      </c>
      <c r="AI10" s="109">
        <f t="shared" si="16"/>
        <v>0</v>
      </c>
      <c r="AJ10" s="109">
        <f t="shared" si="17"/>
        <v>0</v>
      </c>
      <c r="AK10" s="108">
        <f t="shared" si="26"/>
        <v>1889</v>
      </c>
      <c r="AL10" s="111">
        <f>'생활용수수요량(읍면)'!N41</f>
        <v>1889</v>
      </c>
      <c r="AM10" s="109">
        <f t="shared" si="18"/>
        <v>0</v>
      </c>
      <c r="AN10" s="109">
        <f t="shared" si="19"/>
        <v>0</v>
      </c>
      <c r="AO10" s="109">
        <f t="shared" si="20"/>
        <v>0</v>
      </c>
      <c r="AP10" s="108">
        <f t="shared" si="27"/>
        <v>1826</v>
      </c>
      <c r="AQ10" s="111">
        <f>'생활용수수요량(읍면)'!N55</f>
        <v>1826</v>
      </c>
      <c r="AR10" s="109">
        <f t="shared" si="21"/>
        <v>0</v>
      </c>
      <c r="AS10" s="109">
        <f t="shared" si="22"/>
        <v>0</v>
      </c>
      <c r="AT10" s="119">
        <f t="shared" si="23"/>
        <v>0</v>
      </c>
    </row>
    <row r="11" spans="1:46" ht="18.95" customHeight="1">
      <c r="A11" s="266"/>
      <c r="B11" s="104" t="s">
        <v>36</v>
      </c>
      <c r="C11" s="151">
        <f t="shared" si="8"/>
        <v>748</v>
      </c>
      <c r="D11" s="111">
        <f>'생활용수수요량(읍면)'!I15</f>
        <v>748</v>
      </c>
      <c r="E11" s="111">
        <f t="shared" si="0"/>
        <v>0</v>
      </c>
      <c r="F11" s="111">
        <f t="shared" si="1"/>
        <v>0</v>
      </c>
      <c r="G11" s="111"/>
      <c r="H11" s="151">
        <f t="shared" si="9"/>
        <v>781</v>
      </c>
      <c r="I11" s="111">
        <f>'생활용수수요량(읍면)'!I29</f>
        <v>781</v>
      </c>
      <c r="J11" s="111">
        <f t="shared" si="2"/>
        <v>0</v>
      </c>
      <c r="K11" s="111">
        <f t="shared" si="3"/>
        <v>0</v>
      </c>
      <c r="L11" s="112"/>
      <c r="M11" s="151">
        <f t="shared" si="10"/>
        <v>744</v>
      </c>
      <c r="N11" s="151">
        <f>'생활용수수요량(읍면)'!I43</f>
        <v>744</v>
      </c>
      <c r="O11" s="111">
        <f t="shared" si="4"/>
        <v>0</v>
      </c>
      <c r="P11" s="111">
        <f t="shared" si="5"/>
        <v>0</v>
      </c>
      <c r="Q11" s="112"/>
      <c r="R11" s="151">
        <f t="shared" si="11"/>
        <v>722</v>
      </c>
      <c r="S11" s="111">
        <f>'생활용수수요량(읍면)'!I57</f>
        <v>722</v>
      </c>
      <c r="T11" s="111">
        <f t="shared" si="6"/>
        <v>0</v>
      </c>
      <c r="U11" s="111">
        <f t="shared" si="7"/>
        <v>0</v>
      </c>
      <c r="V11" s="113"/>
      <c r="Y11" s="266"/>
      <c r="Z11" s="104" t="s">
        <v>35</v>
      </c>
      <c r="AA11" s="69">
        <f t="shared" si="24"/>
        <v>1653</v>
      </c>
      <c r="AB11" s="68">
        <f>'생활용수수요량(읍면)'!N14</f>
        <v>1653</v>
      </c>
      <c r="AC11" s="70">
        <f t="shared" si="12"/>
        <v>0</v>
      </c>
      <c r="AD11" s="70">
        <f t="shared" si="13"/>
        <v>0</v>
      </c>
      <c r="AE11" s="70">
        <f t="shared" si="14"/>
        <v>0</v>
      </c>
      <c r="AF11" s="69">
        <f t="shared" si="25"/>
        <v>1743</v>
      </c>
      <c r="AG11" s="111">
        <f>'생활용수수요량(읍면)'!N28</f>
        <v>1743</v>
      </c>
      <c r="AH11" s="109">
        <f t="shared" si="15"/>
        <v>0</v>
      </c>
      <c r="AI11" s="109">
        <f t="shared" si="16"/>
        <v>0</v>
      </c>
      <c r="AJ11" s="109">
        <f t="shared" si="17"/>
        <v>0</v>
      </c>
      <c r="AK11" s="108">
        <f t="shared" si="26"/>
        <v>1664</v>
      </c>
      <c r="AL11" s="111">
        <f>'생활용수수요량(읍면)'!N42</f>
        <v>1664</v>
      </c>
      <c r="AM11" s="109">
        <f t="shared" si="18"/>
        <v>0</v>
      </c>
      <c r="AN11" s="109">
        <f t="shared" si="19"/>
        <v>0</v>
      </c>
      <c r="AO11" s="109">
        <f t="shared" si="20"/>
        <v>0</v>
      </c>
      <c r="AP11" s="108">
        <f t="shared" si="27"/>
        <v>1611</v>
      </c>
      <c r="AQ11" s="111">
        <f>'생활용수수요량(읍면)'!N56</f>
        <v>1611</v>
      </c>
      <c r="AR11" s="109">
        <f t="shared" si="21"/>
        <v>0</v>
      </c>
      <c r="AS11" s="109">
        <f t="shared" si="22"/>
        <v>0</v>
      </c>
      <c r="AT11" s="119">
        <f t="shared" si="23"/>
        <v>0</v>
      </c>
    </row>
    <row r="12" spans="1:46" ht="18.95" customHeight="1">
      <c r="A12" s="266"/>
      <c r="B12" s="105" t="s">
        <v>37</v>
      </c>
      <c r="C12" s="151">
        <f t="shared" si="8"/>
        <v>788</v>
      </c>
      <c r="D12" s="111">
        <f>'생활용수수요량(읍면)'!I16</f>
        <v>788</v>
      </c>
      <c r="E12" s="111">
        <f t="shared" si="0"/>
        <v>0</v>
      </c>
      <c r="F12" s="111">
        <f t="shared" si="1"/>
        <v>0</v>
      </c>
      <c r="G12" s="111"/>
      <c r="H12" s="151">
        <f t="shared" si="9"/>
        <v>744</v>
      </c>
      <c r="I12" s="111">
        <f>'생활용수수요량(읍면)'!I30</f>
        <v>744</v>
      </c>
      <c r="J12" s="111">
        <f t="shared" si="2"/>
        <v>0</v>
      </c>
      <c r="K12" s="111">
        <f t="shared" si="3"/>
        <v>0</v>
      </c>
      <c r="L12" s="112"/>
      <c r="M12" s="151">
        <f t="shared" si="10"/>
        <v>709</v>
      </c>
      <c r="N12" s="151">
        <f>'생활용수수요량(읍면)'!I44</f>
        <v>709</v>
      </c>
      <c r="O12" s="111">
        <f t="shared" si="4"/>
        <v>0</v>
      </c>
      <c r="P12" s="111">
        <f t="shared" si="5"/>
        <v>0</v>
      </c>
      <c r="Q12" s="112"/>
      <c r="R12" s="151">
        <f t="shared" si="11"/>
        <v>687</v>
      </c>
      <c r="S12" s="111">
        <f>'생활용수수요량(읍면)'!I58</f>
        <v>687</v>
      </c>
      <c r="T12" s="111">
        <f t="shared" si="6"/>
        <v>0</v>
      </c>
      <c r="U12" s="111">
        <f t="shared" si="7"/>
        <v>0</v>
      </c>
      <c r="V12" s="113"/>
      <c r="Y12" s="266"/>
      <c r="Z12" s="104" t="s">
        <v>36</v>
      </c>
      <c r="AA12" s="69">
        <f t="shared" si="24"/>
        <v>1517</v>
      </c>
      <c r="AB12" s="68">
        <f>'생활용수수요량(읍면)'!N15</f>
        <v>1517</v>
      </c>
      <c r="AC12" s="70">
        <f t="shared" si="12"/>
        <v>0</v>
      </c>
      <c r="AD12" s="70">
        <f t="shared" si="13"/>
        <v>0</v>
      </c>
      <c r="AE12" s="70">
        <f t="shared" si="14"/>
        <v>0</v>
      </c>
      <c r="AF12" s="69">
        <f t="shared" si="25"/>
        <v>1583</v>
      </c>
      <c r="AG12" s="111">
        <f>'생활용수수요량(읍면)'!N29</f>
        <v>1583</v>
      </c>
      <c r="AH12" s="109">
        <f t="shared" si="15"/>
        <v>0</v>
      </c>
      <c r="AI12" s="109">
        <f t="shared" si="16"/>
        <v>0</v>
      </c>
      <c r="AJ12" s="109">
        <f t="shared" si="17"/>
        <v>0</v>
      </c>
      <c r="AK12" s="108">
        <f t="shared" si="26"/>
        <v>1509</v>
      </c>
      <c r="AL12" s="111">
        <f>'생활용수수요량(읍면)'!N43</f>
        <v>1509</v>
      </c>
      <c r="AM12" s="109">
        <f t="shared" si="18"/>
        <v>0</v>
      </c>
      <c r="AN12" s="109">
        <f t="shared" si="19"/>
        <v>0</v>
      </c>
      <c r="AO12" s="109">
        <f t="shared" si="20"/>
        <v>0</v>
      </c>
      <c r="AP12" s="108">
        <f t="shared" si="27"/>
        <v>1464</v>
      </c>
      <c r="AQ12" s="111">
        <f>'생활용수수요량(읍면)'!N57</f>
        <v>1464</v>
      </c>
      <c r="AR12" s="109">
        <f t="shared" si="21"/>
        <v>0</v>
      </c>
      <c r="AS12" s="109">
        <f t="shared" si="22"/>
        <v>0</v>
      </c>
      <c r="AT12" s="119">
        <f t="shared" si="23"/>
        <v>0</v>
      </c>
    </row>
    <row r="13" spans="1:46" ht="18.95" customHeight="1">
      <c r="A13" s="266"/>
      <c r="B13" s="105" t="s">
        <v>38</v>
      </c>
      <c r="C13" s="151">
        <f t="shared" si="8"/>
        <v>1033</v>
      </c>
      <c r="D13" s="111">
        <f>'생활용수수요량(읍면)'!I17</f>
        <v>660</v>
      </c>
      <c r="E13" s="111">
        <f t="shared" si="0"/>
        <v>0</v>
      </c>
      <c r="F13" s="111">
        <f t="shared" si="1"/>
        <v>373</v>
      </c>
      <c r="G13" s="111"/>
      <c r="H13" s="151">
        <f t="shared" si="9"/>
        <v>995</v>
      </c>
      <c r="I13" s="111">
        <f>'생활용수수요량(읍면)'!I31</f>
        <v>622</v>
      </c>
      <c r="J13" s="111">
        <f t="shared" si="2"/>
        <v>0</v>
      </c>
      <c r="K13" s="111">
        <f t="shared" si="3"/>
        <v>373</v>
      </c>
      <c r="L13" s="112"/>
      <c r="M13" s="151">
        <f t="shared" si="10"/>
        <v>967</v>
      </c>
      <c r="N13" s="151">
        <f>'생활용수수요량(읍면)'!I45</f>
        <v>594</v>
      </c>
      <c r="O13" s="111">
        <f t="shared" si="4"/>
        <v>0</v>
      </c>
      <c r="P13" s="111">
        <f t="shared" si="5"/>
        <v>373</v>
      </c>
      <c r="Q13" s="112"/>
      <c r="R13" s="151">
        <f t="shared" si="11"/>
        <v>948</v>
      </c>
      <c r="S13" s="111">
        <f>'생활용수수요량(읍면)'!I59</f>
        <v>575</v>
      </c>
      <c r="T13" s="111">
        <f t="shared" si="6"/>
        <v>0</v>
      </c>
      <c r="U13" s="111">
        <f t="shared" si="7"/>
        <v>373</v>
      </c>
      <c r="V13" s="113"/>
      <c r="Y13" s="266"/>
      <c r="Z13" s="105" t="s">
        <v>37</v>
      </c>
      <c r="AA13" s="69">
        <f t="shared" si="24"/>
        <v>1598</v>
      </c>
      <c r="AB13" s="68">
        <f>'생활용수수요량(읍면)'!N16</f>
        <v>1598</v>
      </c>
      <c r="AC13" s="70">
        <f t="shared" si="12"/>
        <v>0</v>
      </c>
      <c r="AD13" s="70">
        <f t="shared" si="13"/>
        <v>0</v>
      </c>
      <c r="AE13" s="70">
        <f t="shared" si="14"/>
        <v>0</v>
      </c>
      <c r="AF13" s="69">
        <f t="shared" si="25"/>
        <v>1509</v>
      </c>
      <c r="AG13" s="111">
        <f>'생활용수수요량(읍면)'!N30</f>
        <v>1509</v>
      </c>
      <c r="AH13" s="109">
        <f t="shared" si="15"/>
        <v>0</v>
      </c>
      <c r="AI13" s="109">
        <f t="shared" si="16"/>
        <v>0</v>
      </c>
      <c r="AJ13" s="109">
        <f t="shared" si="17"/>
        <v>0</v>
      </c>
      <c r="AK13" s="108">
        <f t="shared" si="26"/>
        <v>1437</v>
      </c>
      <c r="AL13" s="111">
        <f>'생활용수수요량(읍면)'!N44</f>
        <v>1437</v>
      </c>
      <c r="AM13" s="109">
        <f t="shared" si="18"/>
        <v>0</v>
      </c>
      <c r="AN13" s="109">
        <f t="shared" si="19"/>
        <v>0</v>
      </c>
      <c r="AO13" s="109">
        <f t="shared" si="20"/>
        <v>0</v>
      </c>
      <c r="AP13" s="108">
        <f t="shared" si="27"/>
        <v>1392</v>
      </c>
      <c r="AQ13" s="111">
        <f>'생활용수수요량(읍면)'!N58</f>
        <v>1392</v>
      </c>
      <c r="AR13" s="109">
        <f t="shared" si="21"/>
        <v>0</v>
      </c>
      <c r="AS13" s="109">
        <f t="shared" si="22"/>
        <v>0</v>
      </c>
      <c r="AT13" s="119">
        <f t="shared" si="23"/>
        <v>0</v>
      </c>
    </row>
    <row r="14" spans="1:46" ht="18.95" customHeight="1">
      <c r="A14" s="266"/>
      <c r="B14" s="105" t="s">
        <v>39</v>
      </c>
      <c r="C14" s="151">
        <f t="shared" si="8"/>
        <v>649</v>
      </c>
      <c r="D14" s="111">
        <f>'생활용수수요량(읍면)'!I18</f>
        <v>565</v>
      </c>
      <c r="E14" s="111">
        <f t="shared" si="0"/>
        <v>0</v>
      </c>
      <c r="F14" s="111">
        <f t="shared" si="1"/>
        <v>84</v>
      </c>
      <c r="G14" s="111"/>
      <c r="H14" s="151">
        <f t="shared" si="9"/>
        <v>640</v>
      </c>
      <c r="I14" s="111">
        <f>'생활용수수요량(읍면)'!I32</f>
        <v>556</v>
      </c>
      <c r="J14" s="111">
        <f t="shared" si="2"/>
        <v>0</v>
      </c>
      <c r="K14" s="111">
        <f t="shared" si="3"/>
        <v>84</v>
      </c>
      <c r="L14" s="112"/>
      <c r="M14" s="151">
        <f t="shared" si="10"/>
        <v>613</v>
      </c>
      <c r="N14" s="151">
        <f>'생활용수수요량(읍면)'!I46</f>
        <v>529</v>
      </c>
      <c r="O14" s="111">
        <f t="shared" si="4"/>
        <v>0</v>
      </c>
      <c r="P14" s="111">
        <f t="shared" si="5"/>
        <v>84</v>
      </c>
      <c r="Q14" s="112"/>
      <c r="R14" s="151">
        <f t="shared" si="11"/>
        <v>597</v>
      </c>
      <c r="S14" s="111">
        <f>'생활용수수요량(읍면)'!I60</f>
        <v>513</v>
      </c>
      <c r="T14" s="111">
        <f t="shared" si="6"/>
        <v>0</v>
      </c>
      <c r="U14" s="111">
        <f t="shared" si="7"/>
        <v>84</v>
      </c>
      <c r="V14" s="113"/>
      <c r="Y14" s="277"/>
      <c r="Z14" s="114" t="s">
        <v>38</v>
      </c>
      <c r="AA14" s="108">
        <f t="shared" si="24"/>
        <v>1711</v>
      </c>
      <c r="AB14" s="111">
        <f>'생활용수수요량(읍면)'!N17</f>
        <v>1338</v>
      </c>
      <c r="AC14" s="109">
        <f t="shared" si="12"/>
        <v>0</v>
      </c>
      <c r="AD14" s="109">
        <f t="shared" si="13"/>
        <v>373</v>
      </c>
      <c r="AE14" s="109">
        <f t="shared" si="14"/>
        <v>0</v>
      </c>
      <c r="AF14" s="108">
        <f t="shared" si="25"/>
        <v>1635</v>
      </c>
      <c r="AG14" s="111">
        <f>'생활용수수요량(읍면)'!N31</f>
        <v>1262</v>
      </c>
      <c r="AH14" s="109">
        <f t="shared" si="15"/>
        <v>0</v>
      </c>
      <c r="AI14" s="109">
        <f t="shared" si="16"/>
        <v>373</v>
      </c>
      <c r="AJ14" s="109">
        <f t="shared" si="17"/>
        <v>0</v>
      </c>
      <c r="AK14" s="108">
        <f t="shared" si="26"/>
        <v>1578</v>
      </c>
      <c r="AL14" s="111">
        <f>'생활용수수요량(읍면)'!N45</f>
        <v>1205</v>
      </c>
      <c r="AM14" s="109">
        <f t="shared" si="18"/>
        <v>0</v>
      </c>
      <c r="AN14" s="109">
        <f t="shared" si="19"/>
        <v>373</v>
      </c>
      <c r="AO14" s="109">
        <f t="shared" si="20"/>
        <v>0</v>
      </c>
      <c r="AP14" s="108">
        <f t="shared" si="27"/>
        <v>1537</v>
      </c>
      <c r="AQ14" s="111">
        <f>'생활용수수요량(읍면)'!N59</f>
        <v>1164</v>
      </c>
      <c r="AR14" s="109">
        <f t="shared" si="21"/>
        <v>0</v>
      </c>
      <c r="AS14" s="109">
        <f t="shared" si="22"/>
        <v>373</v>
      </c>
      <c r="AT14" s="119">
        <f t="shared" si="23"/>
        <v>0</v>
      </c>
    </row>
    <row r="15" spans="1:46" ht="18.95" customHeight="1">
      <c r="A15" s="266"/>
      <c r="B15" s="104" t="s">
        <v>40</v>
      </c>
      <c r="C15" s="151">
        <f t="shared" si="8"/>
        <v>1179</v>
      </c>
      <c r="D15" s="111">
        <f>'생활용수수요량(읍면)'!I19</f>
        <v>829</v>
      </c>
      <c r="E15" s="111">
        <f t="shared" si="0"/>
        <v>0</v>
      </c>
      <c r="F15" s="111">
        <f t="shared" si="1"/>
        <v>0</v>
      </c>
      <c r="G15" s="111">
        <f>기타용수수요량!D7</f>
        <v>350</v>
      </c>
      <c r="H15" s="151">
        <f t="shared" si="9"/>
        <v>1185</v>
      </c>
      <c r="I15" s="111">
        <f>'생활용수수요량(읍면)'!I33</f>
        <v>835</v>
      </c>
      <c r="J15" s="111">
        <f t="shared" si="2"/>
        <v>0</v>
      </c>
      <c r="K15" s="111">
        <f t="shared" si="3"/>
        <v>0</v>
      </c>
      <c r="L15" s="115">
        <f>기타용수수요량!E7</f>
        <v>350</v>
      </c>
      <c r="M15" s="151">
        <f t="shared" si="10"/>
        <v>1147</v>
      </c>
      <c r="N15" s="151">
        <f>'생활용수수요량(읍면)'!I47</f>
        <v>797</v>
      </c>
      <c r="O15" s="111">
        <f t="shared" si="4"/>
        <v>0</v>
      </c>
      <c r="P15" s="111">
        <f t="shared" si="5"/>
        <v>0</v>
      </c>
      <c r="Q15" s="115">
        <f>기타용수수요량!F7</f>
        <v>350</v>
      </c>
      <c r="R15" s="151">
        <f t="shared" si="11"/>
        <v>1120</v>
      </c>
      <c r="S15" s="111">
        <f>'생활용수수요량(읍면)'!I61</f>
        <v>770</v>
      </c>
      <c r="T15" s="111">
        <f t="shared" si="6"/>
        <v>0</v>
      </c>
      <c r="U15" s="111">
        <f t="shared" si="7"/>
        <v>0</v>
      </c>
      <c r="V15" s="116">
        <f>기타용수수요량!G7</f>
        <v>350</v>
      </c>
      <c r="Y15" s="277"/>
      <c r="Z15" s="114" t="s">
        <v>39</v>
      </c>
      <c r="AA15" s="108">
        <f t="shared" si="24"/>
        <v>1230</v>
      </c>
      <c r="AB15" s="111">
        <f>'생활용수수요량(읍면)'!N18</f>
        <v>1146</v>
      </c>
      <c r="AC15" s="109">
        <f t="shared" si="12"/>
        <v>0</v>
      </c>
      <c r="AD15" s="109">
        <f t="shared" si="13"/>
        <v>84</v>
      </c>
      <c r="AE15" s="109">
        <f t="shared" si="14"/>
        <v>0</v>
      </c>
      <c r="AF15" s="108">
        <f t="shared" si="25"/>
        <v>1211</v>
      </c>
      <c r="AG15" s="111">
        <f>'생활용수수요량(읍면)'!N32</f>
        <v>1127</v>
      </c>
      <c r="AH15" s="109">
        <f t="shared" si="15"/>
        <v>0</v>
      </c>
      <c r="AI15" s="109">
        <f t="shared" si="16"/>
        <v>84</v>
      </c>
      <c r="AJ15" s="109">
        <f t="shared" si="17"/>
        <v>0</v>
      </c>
      <c r="AK15" s="108">
        <f t="shared" si="26"/>
        <v>1157</v>
      </c>
      <c r="AL15" s="111">
        <f>'생활용수수요량(읍면)'!N46</f>
        <v>1073</v>
      </c>
      <c r="AM15" s="109">
        <f t="shared" si="18"/>
        <v>0</v>
      </c>
      <c r="AN15" s="109">
        <f t="shared" si="19"/>
        <v>84</v>
      </c>
      <c r="AO15" s="109">
        <f t="shared" si="20"/>
        <v>0</v>
      </c>
      <c r="AP15" s="108">
        <f t="shared" si="27"/>
        <v>1124</v>
      </c>
      <c r="AQ15" s="111">
        <f>'생활용수수요량(읍면)'!N60</f>
        <v>1040</v>
      </c>
      <c r="AR15" s="109">
        <f t="shared" si="21"/>
        <v>0</v>
      </c>
      <c r="AS15" s="109">
        <f t="shared" si="22"/>
        <v>84</v>
      </c>
      <c r="AT15" s="119">
        <f t="shared" si="23"/>
        <v>0</v>
      </c>
    </row>
    <row r="16" spans="1:46" ht="18.95" customHeight="1">
      <c r="A16" s="266"/>
      <c r="B16" s="104" t="s">
        <v>41</v>
      </c>
      <c r="C16" s="151">
        <f t="shared" si="8"/>
        <v>2322</v>
      </c>
      <c r="D16" s="111">
        <f>'생활용수수요량(읍면)'!I20</f>
        <v>695</v>
      </c>
      <c r="E16" s="111">
        <f t="shared" si="0"/>
        <v>0</v>
      </c>
      <c r="F16" s="111">
        <f t="shared" si="1"/>
        <v>1627</v>
      </c>
      <c r="G16" s="111"/>
      <c r="H16" s="151">
        <f t="shared" si="9"/>
        <v>3867</v>
      </c>
      <c r="I16" s="111">
        <f>'생활용수수요량(읍면)'!I34</f>
        <v>830</v>
      </c>
      <c r="J16" s="111">
        <f t="shared" si="2"/>
        <v>0</v>
      </c>
      <c r="K16" s="111">
        <f t="shared" si="3"/>
        <v>3037</v>
      </c>
      <c r="L16" s="112"/>
      <c r="M16" s="151">
        <f t="shared" si="10"/>
        <v>3900</v>
      </c>
      <c r="N16" s="151">
        <f>'생활용수수요량(읍면)'!I48</f>
        <v>863</v>
      </c>
      <c r="O16" s="111">
        <f t="shared" si="4"/>
        <v>0</v>
      </c>
      <c r="P16" s="111">
        <f t="shared" si="5"/>
        <v>3037</v>
      </c>
      <c r="Q16" s="112"/>
      <c r="R16" s="151">
        <f t="shared" si="11"/>
        <v>3871</v>
      </c>
      <c r="S16" s="111">
        <f>'생활용수수요량(읍면)'!I62</f>
        <v>834</v>
      </c>
      <c r="T16" s="111">
        <f t="shared" si="6"/>
        <v>0</v>
      </c>
      <c r="U16" s="111">
        <f t="shared" si="7"/>
        <v>3037</v>
      </c>
      <c r="V16" s="113"/>
      <c r="Y16" s="266"/>
      <c r="Z16" s="104" t="s">
        <v>40</v>
      </c>
      <c r="AA16" s="69">
        <f t="shared" si="24"/>
        <v>2153</v>
      </c>
      <c r="AB16" s="68">
        <f>'생활용수수요량(읍면)'!N19</f>
        <v>1680</v>
      </c>
      <c r="AC16" s="70">
        <f t="shared" si="12"/>
        <v>0</v>
      </c>
      <c r="AD16" s="70">
        <f t="shared" si="13"/>
        <v>0</v>
      </c>
      <c r="AE16" s="70">
        <f t="shared" si="14"/>
        <v>473</v>
      </c>
      <c r="AF16" s="69">
        <f t="shared" si="25"/>
        <v>2165</v>
      </c>
      <c r="AG16" s="111">
        <f>'생활용수수요량(읍면)'!N33</f>
        <v>1692</v>
      </c>
      <c r="AH16" s="109">
        <f t="shared" si="15"/>
        <v>0</v>
      </c>
      <c r="AI16" s="109">
        <f t="shared" si="16"/>
        <v>0</v>
      </c>
      <c r="AJ16" s="109">
        <f t="shared" si="17"/>
        <v>473</v>
      </c>
      <c r="AK16" s="108">
        <f t="shared" si="26"/>
        <v>2087</v>
      </c>
      <c r="AL16" s="111">
        <f>'생활용수수요량(읍면)'!N47</f>
        <v>1614</v>
      </c>
      <c r="AM16" s="109">
        <f t="shared" si="18"/>
        <v>0</v>
      </c>
      <c r="AN16" s="109">
        <f t="shared" si="19"/>
        <v>0</v>
      </c>
      <c r="AO16" s="109">
        <f t="shared" si="20"/>
        <v>473</v>
      </c>
      <c r="AP16" s="108">
        <f t="shared" si="27"/>
        <v>2035</v>
      </c>
      <c r="AQ16" s="111">
        <f>'생활용수수요량(읍면)'!N61</f>
        <v>1562</v>
      </c>
      <c r="AR16" s="109">
        <f t="shared" si="21"/>
        <v>0</v>
      </c>
      <c r="AS16" s="109">
        <f t="shared" si="22"/>
        <v>0</v>
      </c>
      <c r="AT16" s="119">
        <f t="shared" si="23"/>
        <v>473</v>
      </c>
    </row>
    <row r="17" spans="1:46" ht="18.95" customHeight="1">
      <c r="A17" s="277"/>
      <c r="B17" s="110" t="s">
        <v>42</v>
      </c>
      <c r="C17" s="151">
        <f t="shared" si="8"/>
        <v>2230</v>
      </c>
      <c r="D17" s="111">
        <f>'생활용수수요량(읍면)'!I21</f>
        <v>999</v>
      </c>
      <c r="E17" s="111">
        <f t="shared" si="0"/>
        <v>0</v>
      </c>
      <c r="F17" s="111">
        <f t="shared" si="1"/>
        <v>1231</v>
      </c>
      <c r="G17" s="115"/>
      <c r="H17" s="151">
        <f t="shared" si="9"/>
        <v>2171</v>
      </c>
      <c r="I17" s="111">
        <f>'생활용수수요량(읍면)'!I35</f>
        <v>940</v>
      </c>
      <c r="J17" s="111">
        <f t="shared" si="2"/>
        <v>0</v>
      </c>
      <c r="K17" s="111">
        <f t="shared" si="3"/>
        <v>1231</v>
      </c>
      <c r="L17" s="115"/>
      <c r="M17" s="151">
        <f t="shared" si="10"/>
        <v>2127</v>
      </c>
      <c r="N17" s="151">
        <f>'생활용수수요량(읍면)'!I49</f>
        <v>896</v>
      </c>
      <c r="O17" s="111">
        <f t="shared" si="4"/>
        <v>0</v>
      </c>
      <c r="P17" s="111">
        <f t="shared" si="5"/>
        <v>1231</v>
      </c>
      <c r="Q17" s="115"/>
      <c r="R17" s="151">
        <f t="shared" si="11"/>
        <v>2101</v>
      </c>
      <c r="S17" s="111">
        <f>'생활용수수요량(읍면)'!I63</f>
        <v>870</v>
      </c>
      <c r="T17" s="111">
        <f t="shared" si="6"/>
        <v>0</v>
      </c>
      <c r="U17" s="111">
        <f t="shared" si="7"/>
        <v>1231</v>
      </c>
      <c r="V17" s="116"/>
      <c r="Y17" s="266"/>
      <c r="Z17" s="104" t="s">
        <v>41</v>
      </c>
      <c r="AA17" s="69">
        <f t="shared" si="24"/>
        <v>3036</v>
      </c>
      <c r="AB17" s="68">
        <f>'생활용수수요량(읍면)'!N20</f>
        <v>1409</v>
      </c>
      <c r="AC17" s="70">
        <f t="shared" si="12"/>
        <v>0</v>
      </c>
      <c r="AD17" s="70">
        <f t="shared" si="13"/>
        <v>1627</v>
      </c>
      <c r="AE17" s="70">
        <f t="shared" si="14"/>
        <v>0</v>
      </c>
      <c r="AF17" s="69">
        <f t="shared" si="25"/>
        <v>4720</v>
      </c>
      <c r="AG17" s="111">
        <f>'생활용수수요량(읍면)'!N34</f>
        <v>1683</v>
      </c>
      <c r="AH17" s="109">
        <f t="shared" si="15"/>
        <v>0</v>
      </c>
      <c r="AI17" s="109">
        <f t="shared" si="16"/>
        <v>3037</v>
      </c>
      <c r="AJ17" s="109">
        <f t="shared" si="17"/>
        <v>0</v>
      </c>
      <c r="AK17" s="108">
        <f t="shared" si="26"/>
        <v>4785</v>
      </c>
      <c r="AL17" s="111">
        <f>'생활용수수요량(읍면)'!N48</f>
        <v>1748</v>
      </c>
      <c r="AM17" s="109">
        <f t="shared" si="18"/>
        <v>0</v>
      </c>
      <c r="AN17" s="109">
        <f t="shared" si="19"/>
        <v>3037</v>
      </c>
      <c r="AO17" s="109">
        <f t="shared" si="20"/>
        <v>0</v>
      </c>
      <c r="AP17" s="108">
        <f t="shared" si="27"/>
        <v>4729</v>
      </c>
      <c r="AQ17" s="111">
        <f>'생활용수수요량(읍면)'!N62</f>
        <v>1692</v>
      </c>
      <c r="AR17" s="109">
        <f t="shared" si="21"/>
        <v>0</v>
      </c>
      <c r="AS17" s="109">
        <f t="shared" si="22"/>
        <v>3037</v>
      </c>
      <c r="AT17" s="119">
        <f t="shared" si="23"/>
        <v>0</v>
      </c>
    </row>
    <row r="18" spans="1:46" ht="18.95" customHeight="1" thickBot="1">
      <c r="A18" s="247" t="s">
        <v>29</v>
      </c>
      <c r="B18" s="248"/>
      <c r="C18" s="117">
        <f>SUM(D18:G18)</f>
        <v>26565</v>
      </c>
      <c r="D18" s="117">
        <f t="shared" ref="D18:U18" si="28">SUM(D7:D17)</f>
        <v>21613</v>
      </c>
      <c r="E18" s="117">
        <f t="shared" si="28"/>
        <v>0</v>
      </c>
      <c r="F18" s="117">
        <f t="shared" si="28"/>
        <v>3609</v>
      </c>
      <c r="G18" s="117">
        <f t="shared" si="28"/>
        <v>1343</v>
      </c>
      <c r="H18" s="117">
        <f>SUM(I18:L18)</f>
        <v>27082</v>
      </c>
      <c r="I18" s="117">
        <f t="shared" si="28"/>
        <v>20720</v>
      </c>
      <c r="J18" s="117">
        <f t="shared" si="28"/>
        <v>0</v>
      </c>
      <c r="K18" s="117">
        <f t="shared" si="28"/>
        <v>5019</v>
      </c>
      <c r="L18" s="117">
        <f t="shared" si="28"/>
        <v>1343</v>
      </c>
      <c r="M18" s="117">
        <f>SUM(N18:Q18)</f>
        <v>27034</v>
      </c>
      <c r="N18" s="117">
        <f t="shared" si="28"/>
        <v>20672</v>
      </c>
      <c r="O18" s="117">
        <f t="shared" si="28"/>
        <v>0</v>
      </c>
      <c r="P18" s="117">
        <f t="shared" si="28"/>
        <v>5019</v>
      </c>
      <c r="Q18" s="117">
        <f t="shared" si="28"/>
        <v>1343</v>
      </c>
      <c r="R18" s="117">
        <f>SUM(S18:V18)</f>
        <v>26780</v>
      </c>
      <c r="S18" s="117">
        <f t="shared" si="28"/>
        <v>20418</v>
      </c>
      <c r="T18" s="117">
        <f t="shared" si="28"/>
        <v>0</v>
      </c>
      <c r="U18" s="117">
        <f t="shared" si="28"/>
        <v>5019</v>
      </c>
      <c r="V18" s="118">
        <f>SUM(V7:V17)</f>
        <v>1343</v>
      </c>
      <c r="Y18" s="266"/>
      <c r="Z18" s="104" t="s">
        <v>42</v>
      </c>
      <c r="AA18" s="69">
        <f t="shared" si="24"/>
        <v>3250</v>
      </c>
      <c r="AB18" s="68">
        <f>'생활용수수요량(읍면)'!N21</f>
        <v>2019</v>
      </c>
      <c r="AC18" s="70">
        <f t="shared" si="12"/>
        <v>0</v>
      </c>
      <c r="AD18" s="70">
        <f t="shared" si="13"/>
        <v>1231</v>
      </c>
      <c r="AE18" s="70">
        <f t="shared" si="14"/>
        <v>0</v>
      </c>
      <c r="AF18" s="69">
        <f t="shared" si="25"/>
        <v>3131</v>
      </c>
      <c r="AG18" s="111">
        <f>'생활용수수요량(읍면)'!N35</f>
        <v>1900</v>
      </c>
      <c r="AH18" s="109">
        <f t="shared" si="15"/>
        <v>0</v>
      </c>
      <c r="AI18" s="109">
        <f t="shared" si="16"/>
        <v>1231</v>
      </c>
      <c r="AJ18" s="109">
        <f t="shared" si="17"/>
        <v>0</v>
      </c>
      <c r="AK18" s="108">
        <f t="shared" si="26"/>
        <v>3044</v>
      </c>
      <c r="AL18" s="111">
        <f>'생활용수수요량(읍면)'!N49</f>
        <v>1813</v>
      </c>
      <c r="AM18" s="109">
        <f t="shared" si="18"/>
        <v>0</v>
      </c>
      <c r="AN18" s="109">
        <f t="shared" si="19"/>
        <v>1231</v>
      </c>
      <c r="AO18" s="109">
        <f t="shared" si="20"/>
        <v>0</v>
      </c>
      <c r="AP18" s="108">
        <f t="shared" si="27"/>
        <v>2988</v>
      </c>
      <c r="AQ18" s="111">
        <f>'생활용수수요량(읍면)'!N63</f>
        <v>1757</v>
      </c>
      <c r="AR18" s="109">
        <f t="shared" si="21"/>
        <v>0</v>
      </c>
      <c r="AS18" s="109">
        <f t="shared" si="22"/>
        <v>1231</v>
      </c>
      <c r="AT18" s="119">
        <f t="shared" si="23"/>
        <v>0</v>
      </c>
    </row>
    <row r="19" spans="1:46" ht="18.95" customHeight="1" thickBot="1">
      <c r="A19" s="147"/>
      <c r="B19" s="147"/>
      <c r="C19" s="144"/>
      <c r="D19" s="144"/>
      <c r="E19" s="144"/>
      <c r="F19" s="144"/>
      <c r="G19" s="144"/>
      <c r="H19" s="144"/>
      <c r="Y19" s="280" t="s">
        <v>29</v>
      </c>
      <c r="Z19" s="281"/>
      <c r="AA19" s="106">
        <f t="shared" ref="AA19:AQ19" si="29">SUM(AA8:AA18)</f>
        <v>49222</v>
      </c>
      <c r="AB19" s="106">
        <f t="shared" si="29"/>
        <v>43799</v>
      </c>
      <c r="AC19" s="106">
        <f t="shared" si="29"/>
        <v>0</v>
      </c>
      <c r="AD19" s="106">
        <f t="shared" si="29"/>
        <v>3609</v>
      </c>
      <c r="AE19" s="106">
        <f t="shared" si="29"/>
        <v>1814</v>
      </c>
      <c r="AF19" s="106">
        <f t="shared" si="29"/>
        <v>48823</v>
      </c>
      <c r="AG19" s="117">
        <f t="shared" si="29"/>
        <v>41990</v>
      </c>
      <c r="AH19" s="117">
        <f>SUM(AH8:AH18)</f>
        <v>0</v>
      </c>
      <c r="AI19" s="117">
        <f>SUM(AI8:AI18)</f>
        <v>5019</v>
      </c>
      <c r="AJ19" s="117">
        <f>SUM(AJ8:AJ18)</f>
        <v>1814</v>
      </c>
      <c r="AK19" s="117">
        <f t="shared" si="29"/>
        <v>48725</v>
      </c>
      <c r="AL19" s="117">
        <f t="shared" si="29"/>
        <v>41892</v>
      </c>
      <c r="AM19" s="117">
        <f>SUM(AM8:AM18)</f>
        <v>0</v>
      </c>
      <c r="AN19" s="117">
        <f>SUM(AN8:AN18)</f>
        <v>5019</v>
      </c>
      <c r="AO19" s="117">
        <f>SUM(AO8:AO18)</f>
        <v>1814</v>
      </c>
      <c r="AP19" s="117">
        <f t="shared" si="29"/>
        <v>48209</v>
      </c>
      <c r="AQ19" s="117">
        <f t="shared" si="29"/>
        <v>41376</v>
      </c>
      <c r="AR19" s="117">
        <f>SUM(AR8:AR18)</f>
        <v>0</v>
      </c>
      <c r="AS19" s="117">
        <f>SUM(AS8:AS18)</f>
        <v>5019</v>
      </c>
      <c r="AT19" s="118">
        <f>SUM(AT8:AT18)</f>
        <v>1814</v>
      </c>
    </row>
    <row r="20" spans="1:46" ht="18.95" customHeight="1">
      <c r="A20" s="254" t="s">
        <v>13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</row>
    <row r="21" spans="1:46" ht="15" customHeight="1" thickBot="1">
      <c r="A21" s="267" t="s">
        <v>14</v>
      </c>
      <c r="B21" s="267"/>
      <c r="C21" s="267"/>
      <c r="D21" s="267"/>
      <c r="E21" s="267"/>
      <c r="F21" s="267"/>
      <c r="G21" s="267"/>
      <c r="H21" s="267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</row>
    <row r="22" spans="1:46" s="8" customFormat="1" ht="18.95" customHeight="1">
      <c r="A22" s="260" t="s">
        <v>1</v>
      </c>
      <c r="B22" s="249"/>
      <c r="C22" s="249" t="s">
        <v>9</v>
      </c>
      <c r="D22" s="249"/>
      <c r="E22" s="249"/>
      <c r="F22" s="249"/>
      <c r="G22" s="249"/>
      <c r="H22" s="249" t="s">
        <v>10</v>
      </c>
      <c r="I22" s="249"/>
      <c r="J22" s="249"/>
      <c r="K22" s="249"/>
      <c r="L22" s="249"/>
      <c r="M22" s="249" t="s">
        <v>11</v>
      </c>
      <c r="N22" s="249"/>
      <c r="O22" s="249"/>
      <c r="P22" s="249"/>
      <c r="Q22" s="249"/>
      <c r="R22" s="249" t="s">
        <v>46</v>
      </c>
      <c r="S22" s="249"/>
      <c r="T22" s="249"/>
      <c r="U22" s="249"/>
      <c r="V22" s="250"/>
    </row>
    <row r="23" spans="1:46" s="8" customFormat="1" ht="18.95" customHeight="1">
      <c r="A23" s="261"/>
      <c r="B23" s="251"/>
      <c r="C23" s="251" t="s">
        <v>3</v>
      </c>
      <c r="D23" s="251" t="s">
        <v>5</v>
      </c>
      <c r="E23" s="251" t="s">
        <v>6</v>
      </c>
      <c r="F23" s="251"/>
      <c r="G23" s="253" t="s">
        <v>12</v>
      </c>
      <c r="H23" s="251" t="s">
        <v>3</v>
      </c>
      <c r="I23" s="251" t="s">
        <v>5</v>
      </c>
      <c r="J23" s="251" t="s">
        <v>6</v>
      </c>
      <c r="K23" s="251"/>
      <c r="L23" s="253" t="s">
        <v>12</v>
      </c>
      <c r="M23" s="251" t="s">
        <v>3</v>
      </c>
      <c r="N23" s="251" t="s">
        <v>5</v>
      </c>
      <c r="O23" s="251" t="s">
        <v>6</v>
      </c>
      <c r="P23" s="251"/>
      <c r="Q23" s="253" t="s">
        <v>12</v>
      </c>
      <c r="R23" s="251" t="s">
        <v>3</v>
      </c>
      <c r="S23" s="251" t="s">
        <v>5</v>
      </c>
      <c r="T23" s="251" t="s">
        <v>6</v>
      </c>
      <c r="U23" s="251"/>
      <c r="V23" s="256" t="s">
        <v>12</v>
      </c>
    </row>
    <row r="24" spans="1:46" s="8" customFormat="1" ht="18.95" customHeight="1" thickBot="1">
      <c r="A24" s="262"/>
      <c r="B24" s="252"/>
      <c r="C24" s="252"/>
      <c r="D24" s="252"/>
      <c r="E24" s="107" t="s">
        <v>8</v>
      </c>
      <c r="F24" s="107" t="s">
        <v>7</v>
      </c>
      <c r="G24" s="252"/>
      <c r="H24" s="252"/>
      <c r="I24" s="252"/>
      <c r="J24" s="107" t="s">
        <v>8</v>
      </c>
      <c r="K24" s="107" t="s">
        <v>7</v>
      </c>
      <c r="L24" s="252"/>
      <c r="M24" s="252"/>
      <c r="N24" s="252"/>
      <c r="O24" s="107" t="s">
        <v>8</v>
      </c>
      <c r="P24" s="107" t="s">
        <v>7</v>
      </c>
      <c r="Q24" s="252"/>
      <c r="R24" s="252"/>
      <c r="S24" s="252"/>
      <c r="T24" s="107" t="s">
        <v>8</v>
      </c>
      <c r="U24" s="107" t="s">
        <v>7</v>
      </c>
      <c r="V24" s="257"/>
    </row>
    <row r="25" spans="1:46" s="8" customFormat="1" ht="18.95" customHeight="1">
      <c r="A25" s="265" t="s">
        <v>31</v>
      </c>
      <c r="B25" s="206" t="s">
        <v>43</v>
      </c>
      <c r="C25" s="207">
        <f>SUM(D25:G25)</f>
        <v>17198</v>
      </c>
      <c r="D25" s="208">
        <f>'생활용수수요량(읍면)'!L11</f>
        <v>15857</v>
      </c>
      <c r="E25" s="210"/>
      <c r="F25" s="208"/>
      <c r="G25" s="208">
        <f>기타용수수요량!D22+기타용수수요량!D24+기타용수수요량!D25+기타용수수요량!D26+기타용수수요량!D28</f>
        <v>1341</v>
      </c>
      <c r="H25" s="207">
        <f>SUM(I25:L25)</f>
        <v>16098</v>
      </c>
      <c r="I25" s="210">
        <f>'생활용수수요량(읍면)'!L25</f>
        <v>14757</v>
      </c>
      <c r="J25" s="213"/>
      <c r="K25" s="213"/>
      <c r="L25" s="211">
        <f>기타용수수요량!E22+기타용수수요량!E24+기타용수수요량!E25+기타용수수요량!E26+기타용수수요량!E28</f>
        <v>1341</v>
      </c>
      <c r="M25" s="207">
        <f>SUM(N25:Q25)</f>
        <v>16546</v>
      </c>
      <c r="N25" s="207">
        <f>'생활용수수요량(읍면)'!L39</f>
        <v>15205</v>
      </c>
      <c r="O25" s="213"/>
      <c r="P25" s="213"/>
      <c r="Q25" s="211">
        <f>기타용수수요량!F22+기타용수수요량!F24+기타용수수요량!F25+기타용수수요량!F26+기타용수수요량!F28</f>
        <v>1341</v>
      </c>
      <c r="R25" s="207">
        <f>SUM(S25:V25)</f>
        <v>16608</v>
      </c>
      <c r="S25" s="210">
        <f>'생활용수수요량(읍면)'!L53</f>
        <v>15267</v>
      </c>
      <c r="T25" s="213"/>
      <c r="U25" s="213"/>
      <c r="V25" s="212">
        <f>기타용수수요량!G22+기타용수수요량!G24+기타용수수요량!G25+기타용수수요량!G26+기타용수수요량!G28</f>
        <v>1341</v>
      </c>
    </row>
    <row r="26" spans="1:46" s="8" customFormat="1" ht="18.95" customHeight="1">
      <c r="A26" s="266"/>
      <c r="B26" s="104" t="s">
        <v>33</v>
      </c>
      <c r="C26" s="151">
        <f t="shared" ref="C26:C35" si="30">SUM(D26:G26)</f>
        <v>4098</v>
      </c>
      <c r="D26" s="154">
        <f>'생활용수수요량(읍면)'!L12</f>
        <v>3804</v>
      </c>
      <c r="E26" s="111"/>
      <c r="F26" s="154">
        <f>공업용수수요량!E8+공업용수수요량!E13</f>
        <v>294</v>
      </c>
      <c r="G26" s="154"/>
      <c r="H26" s="151">
        <f t="shared" ref="H26:H35" si="31">SUM(I26:L26)</f>
        <v>3878</v>
      </c>
      <c r="I26" s="111">
        <f>'생활용수수요량(읍면)'!L26</f>
        <v>3584</v>
      </c>
      <c r="J26" s="112"/>
      <c r="K26" s="112">
        <f>공업용수수요량!E24+공업용수수요량!E29</f>
        <v>294</v>
      </c>
      <c r="L26" s="112"/>
      <c r="M26" s="151">
        <f t="shared" ref="M26:M35" si="32">SUM(N26:Q26)</f>
        <v>3715</v>
      </c>
      <c r="N26" s="151">
        <f>'생활용수수요량(읍면)'!L40</f>
        <v>3421</v>
      </c>
      <c r="O26" s="112"/>
      <c r="P26" s="112">
        <f>공업용수수요량!E40+공업용수수요량!E45</f>
        <v>294</v>
      </c>
      <c r="Q26" s="112"/>
      <c r="R26" s="151">
        <f t="shared" ref="R26:R35" si="33">SUM(S26:V26)</f>
        <v>3605</v>
      </c>
      <c r="S26" s="111">
        <f>'생활용수수요량(읍면)'!L54</f>
        <v>3311</v>
      </c>
      <c r="T26" s="112"/>
      <c r="U26" s="112">
        <f>공업용수수요량!E56+공업용수수요량!E61</f>
        <v>294</v>
      </c>
      <c r="V26" s="113"/>
    </row>
    <row r="27" spans="1:46" s="8" customFormat="1" ht="18.95" customHeight="1">
      <c r="A27" s="266"/>
      <c r="B27" s="104" t="s">
        <v>34</v>
      </c>
      <c r="C27" s="151">
        <f t="shared" si="30"/>
        <v>1298</v>
      </c>
      <c r="D27" s="154">
        <f>'생활용수수요량(읍면)'!L13</f>
        <v>1298</v>
      </c>
      <c r="E27" s="111"/>
      <c r="F27" s="154"/>
      <c r="G27" s="154"/>
      <c r="H27" s="151">
        <f t="shared" si="31"/>
        <v>1319</v>
      </c>
      <c r="I27" s="111">
        <f>'생활용수수요량(읍면)'!L27</f>
        <v>1319</v>
      </c>
      <c r="J27" s="112"/>
      <c r="K27" s="112"/>
      <c r="L27" s="112"/>
      <c r="M27" s="151">
        <f t="shared" si="32"/>
        <v>1259</v>
      </c>
      <c r="N27" s="151">
        <f>'생활용수수요량(읍면)'!L41</f>
        <v>1259</v>
      </c>
      <c r="O27" s="112"/>
      <c r="P27" s="112"/>
      <c r="Q27" s="112"/>
      <c r="R27" s="151">
        <f t="shared" si="33"/>
        <v>1217</v>
      </c>
      <c r="S27" s="111">
        <f>'생활용수수요량(읍면)'!L55</f>
        <v>1217</v>
      </c>
      <c r="T27" s="112"/>
      <c r="U27" s="112"/>
      <c r="V27" s="113"/>
    </row>
    <row r="28" spans="1:46" s="8" customFormat="1" ht="18.95" customHeight="1">
      <c r="A28" s="266"/>
      <c r="B28" s="104" t="s">
        <v>35</v>
      </c>
      <c r="C28" s="151">
        <f t="shared" si="30"/>
        <v>1102</v>
      </c>
      <c r="D28" s="154">
        <f>'생활용수수요량(읍면)'!L14</f>
        <v>1102</v>
      </c>
      <c r="E28" s="111"/>
      <c r="F28" s="154"/>
      <c r="G28" s="154"/>
      <c r="H28" s="151">
        <f t="shared" si="31"/>
        <v>1162</v>
      </c>
      <c r="I28" s="111">
        <f>'생활용수수요량(읍면)'!L28</f>
        <v>1162</v>
      </c>
      <c r="J28" s="112"/>
      <c r="K28" s="112"/>
      <c r="L28" s="112"/>
      <c r="M28" s="151">
        <f t="shared" si="32"/>
        <v>1109</v>
      </c>
      <c r="N28" s="151">
        <f>'생활용수수요량(읍면)'!L42</f>
        <v>1109</v>
      </c>
      <c r="O28" s="112"/>
      <c r="P28" s="112"/>
      <c r="Q28" s="112"/>
      <c r="R28" s="151">
        <f t="shared" si="33"/>
        <v>1074</v>
      </c>
      <c r="S28" s="111">
        <f>'생활용수수요량(읍면)'!L56</f>
        <v>1074</v>
      </c>
      <c r="T28" s="112"/>
      <c r="U28" s="112"/>
      <c r="V28" s="113"/>
    </row>
    <row r="29" spans="1:46" s="8" customFormat="1" ht="18.95" customHeight="1">
      <c r="A29" s="266"/>
      <c r="B29" s="104" t="s">
        <v>36</v>
      </c>
      <c r="C29" s="151">
        <f t="shared" si="30"/>
        <v>1011</v>
      </c>
      <c r="D29" s="154">
        <f>'생활용수수요량(읍면)'!L15</f>
        <v>1011</v>
      </c>
      <c r="E29" s="111"/>
      <c r="F29" s="154"/>
      <c r="G29" s="154"/>
      <c r="H29" s="151">
        <f t="shared" si="31"/>
        <v>1055</v>
      </c>
      <c r="I29" s="111">
        <f>'생활용수수요량(읍면)'!L29</f>
        <v>1055</v>
      </c>
      <c r="J29" s="112"/>
      <c r="K29" s="112"/>
      <c r="L29" s="112"/>
      <c r="M29" s="151">
        <f t="shared" si="32"/>
        <v>1006</v>
      </c>
      <c r="N29" s="151">
        <f>'생활용수수요량(읍면)'!L43</f>
        <v>1006</v>
      </c>
      <c r="O29" s="112"/>
      <c r="P29" s="112"/>
      <c r="Q29" s="112"/>
      <c r="R29" s="151">
        <f t="shared" si="33"/>
        <v>976</v>
      </c>
      <c r="S29" s="111">
        <f>'생활용수수요량(읍면)'!L57</f>
        <v>976</v>
      </c>
      <c r="T29" s="112"/>
      <c r="U29" s="112"/>
      <c r="V29" s="113"/>
    </row>
    <row r="30" spans="1:46" s="8" customFormat="1" ht="18.95" customHeight="1">
      <c r="A30" s="266"/>
      <c r="B30" s="105" t="s">
        <v>37</v>
      </c>
      <c r="C30" s="151">
        <f t="shared" si="30"/>
        <v>1065</v>
      </c>
      <c r="D30" s="154">
        <f>'생활용수수요량(읍면)'!L16</f>
        <v>1065</v>
      </c>
      <c r="E30" s="111"/>
      <c r="F30" s="154"/>
      <c r="G30" s="154"/>
      <c r="H30" s="151">
        <f t="shared" si="31"/>
        <v>1006</v>
      </c>
      <c r="I30" s="111">
        <f>'생활용수수요량(읍면)'!L30</f>
        <v>1006</v>
      </c>
      <c r="J30" s="112"/>
      <c r="K30" s="112"/>
      <c r="L30" s="112"/>
      <c r="M30" s="151">
        <f t="shared" si="32"/>
        <v>958</v>
      </c>
      <c r="N30" s="151">
        <f>'생활용수수요량(읍면)'!L44</f>
        <v>958</v>
      </c>
      <c r="O30" s="112"/>
      <c r="P30" s="112"/>
      <c r="Q30" s="112"/>
      <c r="R30" s="151">
        <f t="shared" si="33"/>
        <v>928</v>
      </c>
      <c r="S30" s="111">
        <f>'생활용수수요량(읍면)'!L58</f>
        <v>928</v>
      </c>
      <c r="T30" s="112"/>
      <c r="U30" s="112"/>
      <c r="V30" s="113"/>
    </row>
    <row r="31" spans="1:46" s="8" customFormat="1" ht="18.75" customHeight="1">
      <c r="A31" s="266"/>
      <c r="B31" s="105" t="s">
        <v>38</v>
      </c>
      <c r="C31" s="151">
        <f t="shared" si="30"/>
        <v>1265</v>
      </c>
      <c r="D31" s="154">
        <f>'생활용수수요량(읍면)'!L17</f>
        <v>892</v>
      </c>
      <c r="E31" s="111"/>
      <c r="F31" s="154">
        <f>공업용수수요량!E9+공업용수수요량!E11</f>
        <v>373</v>
      </c>
      <c r="G31" s="154"/>
      <c r="H31" s="151">
        <f t="shared" si="31"/>
        <v>1214</v>
      </c>
      <c r="I31" s="111">
        <f>'생활용수수요량(읍면)'!L31</f>
        <v>841</v>
      </c>
      <c r="J31" s="112"/>
      <c r="K31" s="112">
        <f>공업용수수요량!E25+공업용수수요량!E27</f>
        <v>373</v>
      </c>
      <c r="L31" s="112"/>
      <c r="M31" s="151">
        <f t="shared" si="32"/>
        <v>1176</v>
      </c>
      <c r="N31" s="151">
        <f>'생활용수수요량(읍면)'!L45</f>
        <v>803</v>
      </c>
      <c r="O31" s="112"/>
      <c r="P31" s="112">
        <f>공업용수수요량!E41+공업용수수요량!E43</f>
        <v>373</v>
      </c>
      <c r="Q31" s="112"/>
      <c r="R31" s="151">
        <f t="shared" si="33"/>
        <v>1149</v>
      </c>
      <c r="S31" s="111">
        <f>'생활용수수요량(읍면)'!L59</f>
        <v>776</v>
      </c>
      <c r="T31" s="112"/>
      <c r="U31" s="112">
        <f>공업용수수요량!E57+공업용수수요량!E59</f>
        <v>373</v>
      </c>
      <c r="V31" s="113"/>
    </row>
    <row r="32" spans="1:46" s="8" customFormat="1" ht="18.95" customHeight="1">
      <c r="A32" s="266"/>
      <c r="B32" s="105" t="s">
        <v>39</v>
      </c>
      <c r="C32" s="151">
        <f t="shared" si="30"/>
        <v>848</v>
      </c>
      <c r="D32" s="154">
        <f>'생활용수수요량(읍면)'!L18</f>
        <v>764</v>
      </c>
      <c r="E32" s="111"/>
      <c r="F32" s="154">
        <f>공업용수수요량!E10</f>
        <v>84</v>
      </c>
      <c r="G32" s="154"/>
      <c r="H32" s="151">
        <f t="shared" si="31"/>
        <v>835</v>
      </c>
      <c r="I32" s="111">
        <f>'생활용수수요량(읍면)'!L32</f>
        <v>751</v>
      </c>
      <c r="J32" s="112"/>
      <c r="K32" s="112">
        <f>공업용수수요량!E26</f>
        <v>84</v>
      </c>
      <c r="L32" s="112"/>
      <c r="M32" s="151">
        <f t="shared" si="32"/>
        <v>799</v>
      </c>
      <c r="N32" s="151">
        <f>'생활용수수요량(읍면)'!L46</f>
        <v>715</v>
      </c>
      <c r="O32" s="112"/>
      <c r="P32" s="112">
        <f>공업용수수요량!E42</f>
        <v>84</v>
      </c>
      <c r="Q32" s="112"/>
      <c r="R32" s="151">
        <f t="shared" si="33"/>
        <v>777</v>
      </c>
      <c r="S32" s="111">
        <f>'생활용수수요량(읍면)'!L60</f>
        <v>693</v>
      </c>
      <c r="T32" s="112"/>
      <c r="U32" s="112">
        <f>공업용수수요량!E58</f>
        <v>84</v>
      </c>
      <c r="V32" s="113"/>
    </row>
    <row r="33" spans="1:22" s="8" customFormat="1" ht="18.95" customHeight="1">
      <c r="A33" s="277"/>
      <c r="B33" s="110" t="s">
        <v>40</v>
      </c>
      <c r="C33" s="151">
        <f t="shared" si="30"/>
        <v>1593</v>
      </c>
      <c r="D33" s="154">
        <f>'생활용수수요량(읍면)'!L19</f>
        <v>1120</v>
      </c>
      <c r="E33" s="111"/>
      <c r="F33" s="154"/>
      <c r="G33" s="154">
        <f>기타용수수요량!D21</f>
        <v>473</v>
      </c>
      <c r="H33" s="151">
        <f t="shared" si="31"/>
        <v>1601</v>
      </c>
      <c r="I33" s="111">
        <f>'생활용수수요량(읍면)'!L33</f>
        <v>1128</v>
      </c>
      <c r="J33" s="112"/>
      <c r="K33" s="112"/>
      <c r="L33" s="115">
        <f>기타용수수요량!E21</f>
        <v>473</v>
      </c>
      <c r="M33" s="151">
        <f t="shared" si="32"/>
        <v>1549</v>
      </c>
      <c r="N33" s="151">
        <f>'생활용수수요량(읍면)'!L47</f>
        <v>1076</v>
      </c>
      <c r="O33" s="112"/>
      <c r="P33" s="112"/>
      <c r="Q33" s="115">
        <f>기타용수수요량!F21</f>
        <v>473</v>
      </c>
      <c r="R33" s="151">
        <f t="shared" si="33"/>
        <v>1514</v>
      </c>
      <c r="S33" s="111">
        <f>'생활용수수요량(읍면)'!L61</f>
        <v>1041</v>
      </c>
      <c r="T33" s="112"/>
      <c r="U33" s="112"/>
      <c r="V33" s="116">
        <f>기타용수수요량!G21</f>
        <v>473</v>
      </c>
    </row>
    <row r="34" spans="1:22" s="8" customFormat="1" ht="18.95" customHeight="1">
      <c r="A34" s="277"/>
      <c r="B34" s="110" t="s">
        <v>41</v>
      </c>
      <c r="C34" s="151">
        <f t="shared" si="30"/>
        <v>2566</v>
      </c>
      <c r="D34" s="154">
        <f>'생활용수수요량(읍면)'!L20</f>
        <v>939</v>
      </c>
      <c r="E34" s="111"/>
      <c r="F34" s="154">
        <f>공업용수수요량!E12+공업용수수요량!E14+공업용수수요량!E16</f>
        <v>1627</v>
      </c>
      <c r="G34" s="154"/>
      <c r="H34" s="151">
        <f t="shared" si="31"/>
        <v>4159</v>
      </c>
      <c r="I34" s="111">
        <f>'생활용수수요량(읍면)'!L34</f>
        <v>1122</v>
      </c>
      <c r="J34" s="112"/>
      <c r="K34" s="112">
        <f>공업용수수요량!E28+공업용수수요량!E30+공업용수수요량!E32</f>
        <v>3037</v>
      </c>
      <c r="L34" s="112"/>
      <c r="M34" s="151">
        <f t="shared" si="32"/>
        <v>4202</v>
      </c>
      <c r="N34" s="151">
        <f>'생활용수수요량(읍면)'!L48</f>
        <v>1165</v>
      </c>
      <c r="O34" s="112"/>
      <c r="P34" s="112">
        <f>공업용수수요량!E44+공업용수수요량!E46+공업용수수요량!E48</f>
        <v>3037</v>
      </c>
      <c r="Q34" s="112"/>
      <c r="R34" s="151">
        <f t="shared" si="33"/>
        <v>4165</v>
      </c>
      <c r="S34" s="111">
        <f>'생활용수수요량(읍면)'!L62</f>
        <v>1128</v>
      </c>
      <c r="T34" s="112"/>
      <c r="U34" s="112">
        <f>공업용수수요량!E60+공업용수수요량!E62+공업용수수요량!E64</f>
        <v>3037</v>
      </c>
      <c r="V34" s="113"/>
    </row>
    <row r="35" spans="1:22" s="8" customFormat="1" ht="18.95" customHeight="1">
      <c r="A35" s="266"/>
      <c r="B35" s="104" t="s">
        <v>42</v>
      </c>
      <c r="C35" s="151">
        <f t="shared" si="30"/>
        <v>2578</v>
      </c>
      <c r="D35" s="154">
        <f>'생활용수수요량(읍면)'!L21</f>
        <v>1347</v>
      </c>
      <c r="E35" s="115"/>
      <c r="F35" s="165">
        <f>공업용수수요량!E7</f>
        <v>1231</v>
      </c>
      <c r="G35" s="165"/>
      <c r="H35" s="151">
        <f t="shared" si="31"/>
        <v>2499</v>
      </c>
      <c r="I35" s="111">
        <f>'생활용수수요량(읍면)'!L35</f>
        <v>1268</v>
      </c>
      <c r="J35" s="115"/>
      <c r="K35" s="115">
        <f>공업용수수요량!E23</f>
        <v>1231</v>
      </c>
      <c r="L35" s="115"/>
      <c r="M35" s="151">
        <f t="shared" si="32"/>
        <v>2442</v>
      </c>
      <c r="N35" s="151">
        <f>'생활용수수요량(읍면)'!L49</f>
        <v>1211</v>
      </c>
      <c r="O35" s="115"/>
      <c r="P35" s="115">
        <f>공업용수수요량!E39</f>
        <v>1231</v>
      </c>
      <c r="Q35" s="115"/>
      <c r="R35" s="151">
        <f t="shared" si="33"/>
        <v>2404</v>
      </c>
      <c r="S35" s="111">
        <f>'생활용수수요량(읍면)'!L63</f>
        <v>1173</v>
      </c>
      <c r="T35" s="115"/>
      <c r="U35" s="115">
        <f>공업용수수요량!E55</f>
        <v>1231</v>
      </c>
      <c r="V35" s="116"/>
    </row>
    <row r="36" spans="1:22" ht="18.95" customHeight="1" thickBot="1">
      <c r="A36" s="280" t="s">
        <v>29</v>
      </c>
      <c r="B36" s="281"/>
      <c r="C36" s="117">
        <f>SUM(D36:G36)</f>
        <v>34622</v>
      </c>
      <c r="D36" s="117">
        <f t="shared" ref="D36:U36" si="34">SUM(D25:D35)</f>
        <v>29199</v>
      </c>
      <c r="E36" s="117">
        <f t="shared" si="34"/>
        <v>0</v>
      </c>
      <c r="F36" s="117">
        <f t="shared" si="34"/>
        <v>3609</v>
      </c>
      <c r="G36" s="117">
        <f t="shared" si="34"/>
        <v>1814</v>
      </c>
      <c r="H36" s="117">
        <f>SUM(I36:L36)</f>
        <v>34826</v>
      </c>
      <c r="I36" s="117">
        <f t="shared" si="34"/>
        <v>27993</v>
      </c>
      <c r="J36" s="117">
        <f t="shared" si="34"/>
        <v>0</v>
      </c>
      <c r="K36" s="117">
        <f t="shared" si="34"/>
        <v>5019</v>
      </c>
      <c r="L36" s="117">
        <f t="shared" si="34"/>
        <v>1814</v>
      </c>
      <c r="M36" s="117">
        <f>SUM(N36:Q36)</f>
        <v>34761</v>
      </c>
      <c r="N36" s="117">
        <f t="shared" si="34"/>
        <v>27928</v>
      </c>
      <c r="O36" s="117">
        <f t="shared" si="34"/>
        <v>0</v>
      </c>
      <c r="P36" s="117">
        <f t="shared" si="34"/>
        <v>5019</v>
      </c>
      <c r="Q36" s="117">
        <f t="shared" si="34"/>
        <v>1814</v>
      </c>
      <c r="R36" s="117">
        <f>SUM(S36:V36)</f>
        <v>34417</v>
      </c>
      <c r="S36" s="117">
        <f t="shared" si="34"/>
        <v>27584</v>
      </c>
      <c r="T36" s="117">
        <f t="shared" si="34"/>
        <v>0</v>
      </c>
      <c r="U36" s="117">
        <f t="shared" si="34"/>
        <v>5019</v>
      </c>
      <c r="V36" s="118">
        <f>SUM(V25:V35)</f>
        <v>1814</v>
      </c>
    </row>
    <row r="37" spans="1:22" ht="18.95" customHeight="1">
      <c r="A37" s="71" t="s">
        <v>145</v>
      </c>
      <c r="B37" s="156"/>
    </row>
    <row r="38" spans="1:22" ht="18.95" customHeight="1">
      <c r="A38" s="254" t="s">
        <v>133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</row>
    <row r="39" spans="1:22" ht="12" customHeight="1" thickBot="1">
      <c r="A39" s="255" t="s">
        <v>14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</row>
    <row r="40" spans="1:22" ht="18.95" customHeight="1">
      <c r="A40" s="260" t="s">
        <v>1</v>
      </c>
      <c r="B40" s="249"/>
      <c r="C40" s="249" t="s">
        <v>9</v>
      </c>
      <c r="D40" s="249"/>
      <c r="E40" s="249"/>
      <c r="F40" s="249"/>
      <c r="G40" s="249"/>
      <c r="H40" s="249" t="s">
        <v>10</v>
      </c>
      <c r="I40" s="249"/>
      <c r="J40" s="249"/>
      <c r="K40" s="249"/>
      <c r="L40" s="249"/>
      <c r="M40" s="249" t="s">
        <v>11</v>
      </c>
      <c r="N40" s="249"/>
      <c r="O40" s="249"/>
      <c r="P40" s="249"/>
      <c r="Q40" s="249"/>
      <c r="R40" s="249" t="s">
        <v>46</v>
      </c>
      <c r="S40" s="249"/>
      <c r="T40" s="249"/>
      <c r="U40" s="249"/>
      <c r="V40" s="250"/>
    </row>
    <row r="41" spans="1:22" ht="18.95" customHeight="1">
      <c r="A41" s="261"/>
      <c r="B41" s="251"/>
      <c r="C41" s="251" t="s">
        <v>3</v>
      </c>
      <c r="D41" s="251" t="s">
        <v>5</v>
      </c>
      <c r="E41" s="251" t="s">
        <v>6</v>
      </c>
      <c r="F41" s="251"/>
      <c r="G41" s="253" t="s">
        <v>12</v>
      </c>
      <c r="H41" s="251" t="s">
        <v>3</v>
      </c>
      <c r="I41" s="251" t="s">
        <v>5</v>
      </c>
      <c r="J41" s="251" t="s">
        <v>6</v>
      </c>
      <c r="K41" s="251"/>
      <c r="L41" s="253" t="s">
        <v>12</v>
      </c>
      <c r="M41" s="251" t="s">
        <v>3</v>
      </c>
      <c r="N41" s="251" t="s">
        <v>5</v>
      </c>
      <c r="O41" s="251" t="s">
        <v>6</v>
      </c>
      <c r="P41" s="251"/>
      <c r="Q41" s="253" t="s">
        <v>12</v>
      </c>
      <c r="R41" s="251" t="s">
        <v>3</v>
      </c>
      <c r="S41" s="251" t="s">
        <v>5</v>
      </c>
      <c r="T41" s="251" t="s">
        <v>6</v>
      </c>
      <c r="U41" s="251"/>
      <c r="V41" s="256" t="s">
        <v>12</v>
      </c>
    </row>
    <row r="42" spans="1:22" ht="18.95" customHeight="1" thickBot="1">
      <c r="A42" s="262"/>
      <c r="B42" s="252"/>
      <c r="C42" s="252"/>
      <c r="D42" s="252"/>
      <c r="E42" s="158" t="s">
        <v>8</v>
      </c>
      <c r="F42" s="158" t="s">
        <v>7</v>
      </c>
      <c r="G42" s="252"/>
      <c r="H42" s="252"/>
      <c r="I42" s="252"/>
      <c r="J42" s="158" t="s">
        <v>8</v>
      </c>
      <c r="K42" s="158" t="s">
        <v>7</v>
      </c>
      <c r="L42" s="252"/>
      <c r="M42" s="252"/>
      <c r="N42" s="252"/>
      <c r="O42" s="158" t="s">
        <v>8</v>
      </c>
      <c r="P42" s="158" t="s">
        <v>7</v>
      </c>
      <c r="Q42" s="252"/>
      <c r="R42" s="252"/>
      <c r="S42" s="252"/>
      <c r="T42" s="158" t="s">
        <v>8</v>
      </c>
      <c r="U42" s="158" t="s">
        <v>7</v>
      </c>
      <c r="V42" s="257"/>
    </row>
    <row r="43" spans="1:22" ht="18.95" customHeight="1">
      <c r="A43" s="258" t="s">
        <v>146</v>
      </c>
      <c r="B43" s="259"/>
      <c r="C43" s="207">
        <f>SUM(D43:G43)</f>
        <v>15426</v>
      </c>
      <c r="D43" s="208">
        <f t="shared" ref="D43:G45" si="35">ROUND(D54/1.3,0)</f>
        <v>12040</v>
      </c>
      <c r="E43" s="208">
        <f t="shared" si="35"/>
        <v>0</v>
      </c>
      <c r="F43" s="208">
        <f t="shared" si="35"/>
        <v>3386</v>
      </c>
      <c r="G43" s="208">
        <f t="shared" si="35"/>
        <v>0</v>
      </c>
      <c r="H43" s="207">
        <f>SUM(I43:L43)</f>
        <v>25969</v>
      </c>
      <c r="I43" s="208">
        <f t="shared" ref="I43:L45" si="36">ROUND(I54/1.3,0)</f>
        <v>19198</v>
      </c>
      <c r="J43" s="208">
        <f t="shared" si="36"/>
        <v>0</v>
      </c>
      <c r="K43" s="208">
        <f t="shared" si="36"/>
        <v>6771</v>
      </c>
      <c r="L43" s="208">
        <f t="shared" si="36"/>
        <v>0</v>
      </c>
      <c r="M43" s="207">
        <f>SUM(N43:Q43)</f>
        <v>25969</v>
      </c>
      <c r="N43" s="208">
        <f t="shared" ref="N43:Q45" si="37">ROUND(N54/1.3,0)</f>
        <v>19198</v>
      </c>
      <c r="O43" s="208">
        <f t="shared" si="37"/>
        <v>0</v>
      </c>
      <c r="P43" s="208">
        <f t="shared" si="37"/>
        <v>6771</v>
      </c>
      <c r="Q43" s="208">
        <f t="shared" si="37"/>
        <v>0</v>
      </c>
      <c r="R43" s="207">
        <f>SUM(S43:V43)</f>
        <v>25969</v>
      </c>
      <c r="S43" s="208">
        <f t="shared" ref="S43:V45" si="38">ROUND(S54/1.3,0)</f>
        <v>19198</v>
      </c>
      <c r="T43" s="208">
        <f t="shared" si="38"/>
        <v>0</v>
      </c>
      <c r="U43" s="208">
        <f t="shared" si="38"/>
        <v>6771</v>
      </c>
      <c r="V43" s="209">
        <f t="shared" si="38"/>
        <v>0</v>
      </c>
    </row>
    <row r="44" spans="1:22" ht="18.95" customHeight="1">
      <c r="A44" s="283" t="s">
        <v>276</v>
      </c>
      <c r="B44" s="104" t="s">
        <v>274</v>
      </c>
      <c r="C44" s="151">
        <f>SUM(D44:G44)</f>
        <v>10021</v>
      </c>
      <c r="D44" s="154">
        <f t="shared" si="35"/>
        <v>6483</v>
      </c>
      <c r="E44" s="154">
        <f t="shared" si="35"/>
        <v>0</v>
      </c>
      <c r="F44" s="154">
        <f t="shared" si="35"/>
        <v>3538</v>
      </c>
      <c r="G44" s="154">
        <f t="shared" si="35"/>
        <v>0</v>
      </c>
      <c r="H44" s="151">
        <f>SUM(I44:L44)</f>
        <v>17025</v>
      </c>
      <c r="I44" s="154">
        <f t="shared" si="36"/>
        <v>13487</v>
      </c>
      <c r="J44" s="154">
        <f t="shared" si="36"/>
        <v>0</v>
      </c>
      <c r="K44" s="154">
        <f t="shared" si="36"/>
        <v>3538</v>
      </c>
      <c r="L44" s="154">
        <f t="shared" si="36"/>
        <v>0</v>
      </c>
      <c r="M44" s="151">
        <f>SUM(N44:Q44)</f>
        <v>17025</v>
      </c>
      <c r="N44" s="154">
        <f t="shared" si="37"/>
        <v>13487</v>
      </c>
      <c r="O44" s="154">
        <f t="shared" si="37"/>
        <v>0</v>
      </c>
      <c r="P44" s="154">
        <f t="shared" si="37"/>
        <v>3538</v>
      </c>
      <c r="Q44" s="154">
        <f t="shared" si="37"/>
        <v>0</v>
      </c>
      <c r="R44" s="151">
        <f>SUM(S44:V44)</f>
        <v>17025</v>
      </c>
      <c r="S44" s="154">
        <f t="shared" si="38"/>
        <v>13487</v>
      </c>
      <c r="T44" s="154">
        <f t="shared" si="38"/>
        <v>0</v>
      </c>
      <c r="U44" s="154">
        <f t="shared" si="38"/>
        <v>3538</v>
      </c>
      <c r="V44" s="155">
        <f t="shared" si="38"/>
        <v>0</v>
      </c>
    </row>
    <row r="45" spans="1:22" ht="18.95" customHeight="1">
      <c r="A45" s="284"/>
      <c r="B45" s="104" t="s">
        <v>275</v>
      </c>
      <c r="C45" s="151">
        <f>SUM(D45:G45)</f>
        <v>183</v>
      </c>
      <c r="D45" s="154">
        <f t="shared" si="35"/>
        <v>183</v>
      </c>
      <c r="E45" s="154">
        <f t="shared" si="35"/>
        <v>0</v>
      </c>
      <c r="F45" s="154">
        <f t="shared" si="35"/>
        <v>0</v>
      </c>
      <c r="G45" s="154">
        <f t="shared" si="35"/>
        <v>0</v>
      </c>
      <c r="H45" s="151">
        <f>SUM(I45:L45)</f>
        <v>183</v>
      </c>
      <c r="I45" s="154">
        <f t="shared" si="36"/>
        <v>183</v>
      </c>
      <c r="J45" s="154">
        <f t="shared" si="36"/>
        <v>0</v>
      </c>
      <c r="K45" s="154">
        <f t="shared" si="36"/>
        <v>0</v>
      </c>
      <c r="L45" s="154">
        <f t="shared" si="36"/>
        <v>0</v>
      </c>
      <c r="M45" s="151">
        <f>SUM(N45:Q45)</f>
        <v>183</v>
      </c>
      <c r="N45" s="154">
        <f t="shared" si="37"/>
        <v>183</v>
      </c>
      <c r="O45" s="154">
        <f t="shared" si="37"/>
        <v>0</v>
      </c>
      <c r="P45" s="154">
        <f t="shared" si="37"/>
        <v>0</v>
      </c>
      <c r="Q45" s="154">
        <f t="shared" si="37"/>
        <v>0</v>
      </c>
      <c r="R45" s="151">
        <f>SUM(S45:V45)</f>
        <v>183</v>
      </c>
      <c r="S45" s="154">
        <f t="shared" si="38"/>
        <v>183</v>
      </c>
      <c r="T45" s="154">
        <f t="shared" si="38"/>
        <v>0</v>
      </c>
      <c r="U45" s="154">
        <f t="shared" si="38"/>
        <v>0</v>
      </c>
      <c r="V45" s="155">
        <f t="shared" si="38"/>
        <v>0</v>
      </c>
    </row>
    <row r="46" spans="1:22" ht="18.95" customHeight="1">
      <c r="A46" s="284"/>
      <c r="B46" s="104" t="s">
        <v>113</v>
      </c>
      <c r="C46" s="151">
        <f>SUM(D46:G46)</f>
        <v>10204</v>
      </c>
      <c r="D46" s="151">
        <f t="shared" ref="D46:U46" si="39">D44+D45</f>
        <v>6666</v>
      </c>
      <c r="E46" s="151">
        <f t="shared" si="39"/>
        <v>0</v>
      </c>
      <c r="F46" s="151">
        <f t="shared" si="39"/>
        <v>3538</v>
      </c>
      <c r="G46" s="151">
        <f t="shared" si="39"/>
        <v>0</v>
      </c>
      <c r="H46" s="151">
        <f>SUM(I46:L46)</f>
        <v>17208</v>
      </c>
      <c r="I46" s="151">
        <f t="shared" si="39"/>
        <v>13670</v>
      </c>
      <c r="J46" s="151">
        <f t="shared" si="39"/>
        <v>0</v>
      </c>
      <c r="K46" s="151">
        <f t="shared" si="39"/>
        <v>3538</v>
      </c>
      <c r="L46" s="151">
        <f t="shared" si="39"/>
        <v>0</v>
      </c>
      <c r="M46" s="151">
        <f>SUM(N46:Q46)</f>
        <v>17208</v>
      </c>
      <c r="N46" s="151">
        <f t="shared" si="39"/>
        <v>13670</v>
      </c>
      <c r="O46" s="151">
        <f t="shared" si="39"/>
        <v>0</v>
      </c>
      <c r="P46" s="151">
        <f t="shared" si="39"/>
        <v>3538</v>
      </c>
      <c r="Q46" s="151">
        <f t="shared" si="39"/>
        <v>0</v>
      </c>
      <c r="R46" s="151">
        <f>SUM(S46:V46)</f>
        <v>17208</v>
      </c>
      <c r="S46" s="151">
        <f t="shared" si="39"/>
        <v>13670</v>
      </c>
      <c r="T46" s="151">
        <f t="shared" si="39"/>
        <v>0</v>
      </c>
      <c r="U46" s="151">
        <f t="shared" si="39"/>
        <v>3538</v>
      </c>
      <c r="V46" s="155">
        <f>V44+V45</f>
        <v>0</v>
      </c>
    </row>
    <row r="47" spans="1:22" ht="18.95" customHeight="1" thickBot="1">
      <c r="A47" s="247" t="s">
        <v>29</v>
      </c>
      <c r="B47" s="248"/>
      <c r="C47" s="117">
        <f>SUM(D47:G47)</f>
        <v>25630</v>
      </c>
      <c r="D47" s="117">
        <f t="shared" ref="D47:U47" si="40">D43+D46</f>
        <v>18706</v>
      </c>
      <c r="E47" s="117">
        <f t="shared" si="40"/>
        <v>0</v>
      </c>
      <c r="F47" s="117">
        <f t="shared" si="40"/>
        <v>6924</v>
      </c>
      <c r="G47" s="117">
        <f t="shared" si="40"/>
        <v>0</v>
      </c>
      <c r="H47" s="117">
        <f>SUM(I47:L47)</f>
        <v>43177</v>
      </c>
      <c r="I47" s="117">
        <f t="shared" si="40"/>
        <v>32868</v>
      </c>
      <c r="J47" s="117">
        <f t="shared" si="40"/>
        <v>0</v>
      </c>
      <c r="K47" s="117">
        <f t="shared" si="40"/>
        <v>10309</v>
      </c>
      <c r="L47" s="117">
        <f t="shared" si="40"/>
        <v>0</v>
      </c>
      <c r="M47" s="117">
        <f>SUM(N47:Q47)</f>
        <v>43177</v>
      </c>
      <c r="N47" s="117">
        <f t="shared" si="40"/>
        <v>32868</v>
      </c>
      <c r="O47" s="117">
        <f t="shared" si="40"/>
        <v>0</v>
      </c>
      <c r="P47" s="117">
        <f t="shared" si="40"/>
        <v>10309</v>
      </c>
      <c r="Q47" s="117">
        <f t="shared" si="40"/>
        <v>0</v>
      </c>
      <c r="R47" s="117">
        <f>SUM(S47:V47)</f>
        <v>43177</v>
      </c>
      <c r="S47" s="117">
        <f t="shared" si="40"/>
        <v>32868</v>
      </c>
      <c r="T47" s="117">
        <f t="shared" si="40"/>
        <v>0</v>
      </c>
      <c r="U47" s="117">
        <f t="shared" si="40"/>
        <v>10309</v>
      </c>
      <c r="V47" s="118">
        <f>V43+V46</f>
        <v>0</v>
      </c>
    </row>
    <row r="48" spans="1:22" ht="18.95" customHeight="1">
      <c r="A48" s="153"/>
      <c r="B48" s="153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</row>
    <row r="49" spans="1:22" ht="18.95" customHeight="1">
      <c r="A49" s="254" t="s">
        <v>144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</row>
    <row r="50" spans="1:22" ht="12" customHeight="1" thickBot="1">
      <c r="A50" s="255" t="s">
        <v>14</v>
      </c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</row>
    <row r="51" spans="1:22" ht="18.95" customHeight="1">
      <c r="A51" s="260" t="s">
        <v>1</v>
      </c>
      <c r="B51" s="249"/>
      <c r="C51" s="249" t="s">
        <v>9</v>
      </c>
      <c r="D51" s="249"/>
      <c r="E51" s="249"/>
      <c r="F51" s="249"/>
      <c r="G51" s="249"/>
      <c r="H51" s="249" t="s">
        <v>10</v>
      </c>
      <c r="I51" s="249"/>
      <c r="J51" s="249"/>
      <c r="K51" s="249"/>
      <c r="L51" s="249"/>
      <c r="M51" s="249" t="s">
        <v>11</v>
      </c>
      <c r="N51" s="249"/>
      <c r="O51" s="249"/>
      <c r="P51" s="249"/>
      <c r="Q51" s="249"/>
      <c r="R51" s="249" t="s">
        <v>46</v>
      </c>
      <c r="S51" s="249"/>
      <c r="T51" s="249"/>
      <c r="U51" s="249"/>
      <c r="V51" s="250"/>
    </row>
    <row r="52" spans="1:22" ht="18.95" customHeight="1">
      <c r="A52" s="261"/>
      <c r="B52" s="251"/>
      <c r="C52" s="251" t="s">
        <v>3</v>
      </c>
      <c r="D52" s="251" t="s">
        <v>5</v>
      </c>
      <c r="E52" s="251" t="s">
        <v>6</v>
      </c>
      <c r="F52" s="251"/>
      <c r="G52" s="253" t="s">
        <v>12</v>
      </c>
      <c r="H52" s="251" t="s">
        <v>3</v>
      </c>
      <c r="I52" s="251" t="s">
        <v>5</v>
      </c>
      <c r="J52" s="251" t="s">
        <v>6</v>
      </c>
      <c r="K52" s="251"/>
      <c r="L52" s="253" t="s">
        <v>12</v>
      </c>
      <c r="M52" s="251" t="s">
        <v>3</v>
      </c>
      <c r="N52" s="251" t="s">
        <v>5</v>
      </c>
      <c r="O52" s="251" t="s">
        <v>6</v>
      </c>
      <c r="P52" s="251"/>
      <c r="Q52" s="253" t="s">
        <v>12</v>
      </c>
      <c r="R52" s="251" t="s">
        <v>3</v>
      </c>
      <c r="S52" s="251" t="s">
        <v>5</v>
      </c>
      <c r="T52" s="251" t="s">
        <v>6</v>
      </c>
      <c r="U52" s="251"/>
      <c r="V52" s="256" t="s">
        <v>12</v>
      </c>
    </row>
    <row r="53" spans="1:22" ht="18.95" customHeight="1" thickBot="1">
      <c r="A53" s="262"/>
      <c r="B53" s="252"/>
      <c r="C53" s="252"/>
      <c r="D53" s="252"/>
      <c r="E53" s="107" t="s">
        <v>8</v>
      </c>
      <c r="F53" s="107" t="s">
        <v>7</v>
      </c>
      <c r="G53" s="252"/>
      <c r="H53" s="252"/>
      <c r="I53" s="252"/>
      <c r="J53" s="107" t="s">
        <v>8</v>
      </c>
      <c r="K53" s="107" t="s">
        <v>7</v>
      </c>
      <c r="L53" s="252"/>
      <c r="M53" s="252"/>
      <c r="N53" s="252"/>
      <c r="O53" s="107" t="s">
        <v>8</v>
      </c>
      <c r="P53" s="107" t="s">
        <v>7</v>
      </c>
      <c r="Q53" s="252"/>
      <c r="R53" s="252"/>
      <c r="S53" s="252"/>
      <c r="T53" s="107" t="s">
        <v>8</v>
      </c>
      <c r="U53" s="107" t="s">
        <v>7</v>
      </c>
      <c r="V53" s="257"/>
    </row>
    <row r="54" spans="1:22" ht="18.95" customHeight="1">
      <c r="A54" s="258" t="s">
        <v>146</v>
      </c>
      <c r="B54" s="259"/>
      <c r="C54" s="207">
        <f>SUM(D54:G54)</f>
        <v>20054</v>
      </c>
      <c r="D54" s="208">
        <f>'용수수요량(내포)'!E11</f>
        <v>15652</v>
      </c>
      <c r="E54" s="208"/>
      <c r="F54" s="208">
        <f>'용수수요량(내포)'!E44+'용수수요량(내포)'!E45</f>
        <v>4402</v>
      </c>
      <c r="G54" s="208"/>
      <c r="H54" s="207">
        <f>SUM(I54:L54)</f>
        <v>33759</v>
      </c>
      <c r="I54" s="208">
        <f>'용수수요량(내포)'!G11</f>
        <v>24957</v>
      </c>
      <c r="J54" s="208"/>
      <c r="K54" s="208">
        <f>'용수수요량(내포)'!G44+'용수수요량(내포)'!G45</f>
        <v>8802</v>
      </c>
      <c r="L54" s="208"/>
      <c r="M54" s="207">
        <f>SUM(N54:Q54)</f>
        <v>33759</v>
      </c>
      <c r="N54" s="208">
        <f>'용수수요량(내포)'!I11</f>
        <v>24957</v>
      </c>
      <c r="O54" s="208"/>
      <c r="P54" s="208">
        <f>'용수수요량(내포)'!I44+'용수수요량(내포)'!I45</f>
        <v>8802</v>
      </c>
      <c r="Q54" s="208"/>
      <c r="R54" s="207">
        <f>SUM(S54:V54)</f>
        <v>33759</v>
      </c>
      <c r="S54" s="208">
        <f>'용수수요량(내포)'!K11</f>
        <v>24957</v>
      </c>
      <c r="T54" s="208"/>
      <c r="U54" s="208">
        <f>'용수수요량(내포)'!K44+'용수수요량(내포)'!K45</f>
        <v>8802</v>
      </c>
      <c r="V54" s="209"/>
    </row>
    <row r="55" spans="1:22" ht="18.95" customHeight="1">
      <c r="A55" s="283" t="s">
        <v>276</v>
      </c>
      <c r="B55" s="104" t="s">
        <v>274</v>
      </c>
      <c r="C55" s="151">
        <f>SUM(D55:G55)</f>
        <v>13028</v>
      </c>
      <c r="D55" s="154">
        <f>'용수수요량(내포)'!E12</f>
        <v>8428</v>
      </c>
      <c r="E55" s="154"/>
      <c r="F55" s="154">
        <f>'용수수요량(내포)'!E46</f>
        <v>4600</v>
      </c>
      <c r="G55" s="154"/>
      <c r="H55" s="151">
        <f>SUM(I55:L55)</f>
        <v>22133</v>
      </c>
      <c r="I55" s="154">
        <f>'용수수요량(내포)'!G12</f>
        <v>17533</v>
      </c>
      <c r="J55" s="154"/>
      <c r="K55" s="154">
        <f>'용수수요량(내포)'!G46</f>
        <v>4600</v>
      </c>
      <c r="L55" s="154"/>
      <c r="M55" s="151">
        <f>SUM(N55:Q55)</f>
        <v>22133</v>
      </c>
      <c r="N55" s="154">
        <f>'용수수요량(내포)'!I12</f>
        <v>17533</v>
      </c>
      <c r="O55" s="154"/>
      <c r="P55" s="154">
        <f>'용수수요량(내포)'!I46</f>
        <v>4600</v>
      </c>
      <c r="Q55" s="154"/>
      <c r="R55" s="151">
        <f>SUM(S55:V55)</f>
        <v>22133</v>
      </c>
      <c r="S55" s="154">
        <f>'용수수요량(내포)'!K12</f>
        <v>17533</v>
      </c>
      <c r="T55" s="154"/>
      <c r="U55" s="195">
        <f>'용수수요량(내포)'!K46</f>
        <v>4600</v>
      </c>
      <c r="V55" s="155"/>
    </row>
    <row r="56" spans="1:22" ht="18.95" customHeight="1">
      <c r="A56" s="284"/>
      <c r="B56" s="104" t="s">
        <v>275</v>
      </c>
      <c r="C56" s="151">
        <f>SUM(D56:G56)</f>
        <v>238</v>
      </c>
      <c r="D56" s="154">
        <f>'용수수요량(내포)'!E62</f>
        <v>238</v>
      </c>
      <c r="E56" s="154"/>
      <c r="F56" s="154"/>
      <c r="G56" s="154"/>
      <c r="H56" s="151">
        <f>SUM(I56:L56)</f>
        <v>238</v>
      </c>
      <c r="I56" s="154">
        <f>'용수수요량(내포)'!G62</f>
        <v>238</v>
      </c>
      <c r="J56" s="154"/>
      <c r="K56" s="154"/>
      <c r="L56" s="154"/>
      <c r="M56" s="151">
        <f>SUM(N56:Q56)</f>
        <v>238</v>
      </c>
      <c r="N56" s="154">
        <f>'용수수요량(내포)'!I62</f>
        <v>238</v>
      </c>
      <c r="O56" s="154"/>
      <c r="P56" s="154"/>
      <c r="Q56" s="154"/>
      <c r="R56" s="151">
        <f>SUM(S56:V56)</f>
        <v>238</v>
      </c>
      <c r="S56" s="154">
        <f>'용수수요량(내포)'!K62</f>
        <v>238</v>
      </c>
      <c r="T56" s="154"/>
      <c r="U56" s="195"/>
      <c r="V56" s="155"/>
    </row>
    <row r="57" spans="1:22" ht="18.95" customHeight="1">
      <c r="A57" s="284"/>
      <c r="B57" s="104" t="s">
        <v>113</v>
      </c>
      <c r="C57" s="151">
        <f>SUM(D57:G57)</f>
        <v>13266</v>
      </c>
      <c r="D57" s="151">
        <f t="shared" ref="D57:U57" si="41">D55+D56</f>
        <v>8666</v>
      </c>
      <c r="E57" s="151">
        <f t="shared" si="41"/>
        <v>0</v>
      </c>
      <c r="F57" s="151">
        <f t="shared" si="41"/>
        <v>4600</v>
      </c>
      <c r="G57" s="151">
        <f t="shared" si="41"/>
        <v>0</v>
      </c>
      <c r="H57" s="151">
        <f>SUM(I57:L57)</f>
        <v>22371</v>
      </c>
      <c r="I57" s="151">
        <f t="shared" si="41"/>
        <v>17771</v>
      </c>
      <c r="J57" s="151">
        <f t="shared" si="41"/>
        <v>0</v>
      </c>
      <c r="K57" s="151">
        <f t="shared" si="41"/>
        <v>4600</v>
      </c>
      <c r="L57" s="151">
        <f t="shared" si="41"/>
        <v>0</v>
      </c>
      <c r="M57" s="151">
        <f>SUM(N57:Q57)</f>
        <v>22371</v>
      </c>
      <c r="N57" s="151">
        <f t="shared" si="41"/>
        <v>17771</v>
      </c>
      <c r="O57" s="151">
        <f t="shared" si="41"/>
        <v>0</v>
      </c>
      <c r="P57" s="151">
        <f t="shared" si="41"/>
        <v>4600</v>
      </c>
      <c r="Q57" s="151">
        <f t="shared" si="41"/>
        <v>0</v>
      </c>
      <c r="R57" s="151">
        <f>SUM(S57:V57)</f>
        <v>22371</v>
      </c>
      <c r="S57" s="151">
        <f t="shared" si="41"/>
        <v>17771</v>
      </c>
      <c r="T57" s="151">
        <f t="shared" si="41"/>
        <v>0</v>
      </c>
      <c r="U57" s="151">
        <f t="shared" si="41"/>
        <v>4600</v>
      </c>
      <c r="V57" s="155">
        <f>V55+V56</f>
        <v>0</v>
      </c>
    </row>
    <row r="58" spans="1:22" ht="18.95" customHeight="1" thickBot="1">
      <c r="A58" s="247" t="s">
        <v>29</v>
      </c>
      <c r="B58" s="248"/>
      <c r="C58" s="117">
        <f>SUM(D58:G58)</f>
        <v>33320</v>
      </c>
      <c r="D58" s="117">
        <f t="shared" ref="D58:U58" si="42">D54+D57</f>
        <v>24318</v>
      </c>
      <c r="E58" s="117">
        <f t="shared" si="42"/>
        <v>0</v>
      </c>
      <c r="F58" s="117">
        <f t="shared" si="42"/>
        <v>9002</v>
      </c>
      <c r="G58" s="117">
        <f t="shared" si="42"/>
        <v>0</v>
      </c>
      <c r="H58" s="117">
        <f>SUM(I58:L58)</f>
        <v>56130</v>
      </c>
      <c r="I58" s="117">
        <f t="shared" si="42"/>
        <v>42728</v>
      </c>
      <c r="J58" s="117">
        <f t="shared" si="42"/>
        <v>0</v>
      </c>
      <c r="K58" s="117">
        <f t="shared" si="42"/>
        <v>13402</v>
      </c>
      <c r="L58" s="117">
        <f t="shared" si="42"/>
        <v>0</v>
      </c>
      <c r="M58" s="117">
        <f>SUM(N58:Q58)</f>
        <v>56130</v>
      </c>
      <c r="N58" s="117">
        <f t="shared" si="42"/>
        <v>42728</v>
      </c>
      <c r="O58" s="117">
        <f t="shared" si="42"/>
        <v>0</v>
      </c>
      <c r="P58" s="117">
        <f t="shared" si="42"/>
        <v>13402</v>
      </c>
      <c r="Q58" s="117">
        <f t="shared" si="42"/>
        <v>0</v>
      </c>
      <c r="R58" s="117">
        <f>SUM(S58:V58)</f>
        <v>56130</v>
      </c>
      <c r="S58" s="117">
        <f t="shared" si="42"/>
        <v>42728</v>
      </c>
      <c r="T58" s="117">
        <f t="shared" si="42"/>
        <v>0</v>
      </c>
      <c r="U58" s="117">
        <f t="shared" si="42"/>
        <v>13402</v>
      </c>
      <c r="V58" s="118">
        <f>V54+V57</f>
        <v>0</v>
      </c>
    </row>
    <row r="59" spans="1:22" ht="18.95" customHeight="1">
      <c r="A59" s="153"/>
      <c r="B59" s="153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</row>
    <row r="60" spans="1:22" ht="18.75" customHeight="1">
      <c r="A60" s="71" t="s">
        <v>148</v>
      </c>
      <c r="B60" s="156"/>
    </row>
    <row r="61" spans="1:22" ht="18.75" customHeight="1">
      <c r="A61" s="254" t="s">
        <v>133</v>
      </c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</row>
    <row r="62" spans="1:22" ht="12" customHeight="1" thickBot="1">
      <c r="A62" s="255" t="s">
        <v>14</v>
      </c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</row>
    <row r="63" spans="1:22" ht="18.75" customHeight="1">
      <c r="A63" s="260" t="s">
        <v>1</v>
      </c>
      <c r="B63" s="249"/>
      <c r="C63" s="249" t="s">
        <v>9</v>
      </c>
      <c r="D63" s="249"/>
      <c r="E63" s="249"/>
      <c r="F63" s="249"/>
      <c r="G63" s="249"/>
      <c r="H63" s="249" t="s">
        <v>10</v>
      </c>
      <c r="I63" s="249"/>
      <c r="J63" s="249"/>
      <c r="K63" s="249"/>
      <c r="L63" s="249"/>
      <c r="M63" s="249" t="s">
        <v>11</v>
      </c>
      <c r="N63" s="249"/>
      <c r="O63" s="249"/>
      <c r="P63" s="249"/>
      <c r="Q63" s="249"/>
      <c r="R63" s="249" t="s">
        <v>46</v>
      </c>
      <c r="S63" s="249"/>
      <c r="T63" s="249"/>
      <c r="U63" s="249"/>
      <c r="V63" s="250"/>
    </row>
    <row r="64" spans="1:22" ht="18.75" customHeight="1">
      <c r="A64" s="261"/>
      <c r="B64" s="251"/>
      <c r="C64" s="251" t="s">
        <v>3</v>
      </c>
      <c r="D64" s="251" t="s">
        <v>5</v>
      </c>
      <c r="E64" s="251" t="s">
        <v>6</v>
      </c>
      <c r="F64" s="251"/>
      <c r="G64" s="253" t="s">
        <v>12</v>
      </c>
      <c r="H64" s="251" t="s">
        <v>3</v>
      </c>
      <c r="I64" s="251" t="s">
        <v>5</v>
      </c>
      <c r="J64" s="251" t="s">
        <v>6</v>
      </c>
      <c r="K64" s="251"/>
      <c r="L64" s="253" t="s">
        <v>12</v>
      </c>
      <c r="M64" s="251" t="s">
        <v>3</v>
      </c>
      <c r="N64" s="251" t="s">
        <v>5</v>
      </c>
      <c r="O64" s="251" t="s">
        <v>6</v>
      </c>
      <c r="P64" s="251"/>
      <c r="Q64" s="253" t="s">
        <v>12</v>
      </c>
      <c r="R64" s="251" t="s">
        <v>3</v>
      </c>
      <c r="S64" s="251" t="s">
        <v>5</v>
      </c>
      <c r="T64" s="251" t="s">
        <v>6</v>
      </c>
      <c r="U64" s="251"/>
      <c r="V64" s="256" t="s">
        <v>12</v>
      </c>
    </row>
    <row r="65" spans="1:22" ht="18.75" customHeight="1" thickBot="1">
      <c r="A65" s="262"/>
      <c r="B65" s="252"/>
      <c r="C65" s="252"/>
      <c r="D65" s="252"/>
      <c r="E65" s="196" t="s">
        <v>8</v>
      </c>
      <c r="F65" s="196" t="s">
        <v>7</v>
      </c>
      <c r="G65" s="252"/>
      <c r="H65" s="252"/>
      <c r="I65" s="252"/>
      <c r="J65" s="196" t="s">
        <v>8</v>
      </c>
      <c r="K65" s="196" t="s">
        <v>7</v>
      </c>
      <c r="L65" s="252"/>
      <c r="M65" s="252"/>
      <c r="N65" s="252"/>
      <c r="O65" s="196" t="s">
        <v>8</v>
      </c>
      <c r="P65" s="196" t="s">
        <v>7</v>
      </c>
      <c r="Q65" s="252"/>
      <c r="R65" s="252"/>
      <c r="S65" s="252"/>
      <c r="T65" s="196" t="s">
        <v>8</v>
      </c>
      <c r="U65" s="196" t="s">
        <v>7</v>
      </c>
      <c r="V65" s="257"/>
    </row>
    <row r="66" spans="1:22" s="14" customFormat="1" ht="18.75" customHeight="1">
      <c r="A66" s="265" t="s">
        <v>147</v>
      </c>
      <c r="B66" s="206" t="s">
        <v>142</v>
      </c>
      <c r="C66" s="207">
        <f t="shared" ref="C66:C72" si="43">SUM(D66:G66)</f>
        <v>4027</v>
      </c>
      <c r="D66" s="208">
        <f>ROUNDDOWN(D80/1.3,0)</f>
        <v>4027</v>
      </c>
      <c r="E66" s="208">
        <f t="shared" ref="E66:G70" si="44">ROUND(E80/1.3,0)</f>
        <v>0</v>
      </c>
      <c r="F66" s="208">
        <f t="shared" si="44"/>
        <v>0</v>
      </c>
      <c r="G66" s="208">
        <f t="shared" si="44"/>
        <v>0</v>
      </c>
      <c r="H66" s="207">
        <f t="shared" ref="H66:H72" si="45">SUM(I66:L66)</f>
        <v>8859</v>
      </c>
      <c r="I66" s="208">
        <f t="shared" ref="I66:L70" si="46">ROUND(I80/1.3,0)</f>
        <v>8859</v>
      </c>
      <c r="J66" s="208">
        <f t="shared" si="46"/>
        <v>0</v>
      </c>
      <c r="K66" s="208">
        <f t="shared" si="46"/>
        <v>0</v>
      </c>
      <c r="L66" s="208">
        <f t="shared" si="46"/>
        <v>0</v>
      </c>
      <c r="M66" s="207">
        <f t="shared" ref="M66:M72" si="47">SUM(N66:Q66)</f>
        <v>8859</v>
      </c>
      <c r="N66" s="208">
        <f t="shared" ref="N66:Q70" si="48">ROUND(N80/1.3,0)</f>
        <v>8859</v>
      </c>
      <c r="O66" s="208">
        <f t="shared" si="48"/>
        <v>0</v>
      </c>
      <c r="P66" s="208">
        <f t="shared" si="48"/>
        <v>0</v>
      </c>
      <c r="Q66" s="208">
        <f t="shared" si="48"/>
        <v>0</v>
      </c>
      <c r="R66" s="207">
        <f t="shared" ref="R66:R72" si="49">SUM(S66:V66)</f>
        <v>8859</v>
      </c>
      <c r="S66" s="208">
        <f t="shared" ref="S66:V70" si="50">ROUND(S80/1.3,0)</f>
        <v>8859</v>
      </c>
      <c r="T66" s="208">
        <f t="shared" si="50"/>
        <v>0</v>
      </c>
      <c r="U66" s="208">
        <f t="shared" si="50"/>
        <v>0</v>
      </c>
      <c r="V66" s="209">
        <f t="shared" si="50"/>
        <v>0</v>
      </c>
    </row>
    <row r="67" spans="1:22" s="14" customFormat="1" ht="18.75" customHeight="1">
      <c r="A67" s="266"/>
      <c r="B67" s="104" t="s">
        <v>143</v>
      </c>
      <c r="C67" s="151">
        <f t="shared" si="43"/>
        <v>4793</v>
      </c>
      <c r="D67" s="154">
        <f>ROUND(D81/1.3,0)</f>
        <v>4793</v>
      </c>
      <c r="E67" s="154">
        <f t="shared" si="44"/>
        <v>0</v>
      </c>
      <c r="F67" s="154">
        <f t="shared" si="44"/>
        <v>0</v>
      </c>
      <c r="G67" s="154">
        <f t="shared" si="44"/>
        <v>0</v>
      </c>
      <c r="H67" s="151">
        <f t="shared" si="45"/>
        <v>9483</v>
      </c>
      <c r="I67" s="154">
        <f t="shared" si="46"/>
        <v>9483</v>
      </c>
      <c r="J67" s="154">
        <f t="shared" si="46"/>
        <v>0</v>
      </c>
      <c r="K67" s="154">
        <f t="shared" si="46"/>
        <v>0</v>
      </c>
      <c r="L67" s="154">
        <f t="shared" si="46"/>
        <v>0</v>
      </c>
      <c r="M67" s="151">
        <f t="shared" si="47"/>
        <v>9483</v>
      </c>
      <c r="N67" s="154">
        <f t="shared" si="48"/>
        <v>9483</v>
      </c>
      <c r="O67" s="154">
        <f t="shared" si="48"/>
        <v>0</v>
      </c>
      <c r="P67" s="154">
        <f t="shared" si="48"/>
        <v>0</v>
      </c>
      <c r="Q67" s="154">
        <f t="shared" si="48"/>
        <v>0</v>
      </c>
      <c r="R67" s="151">
        <f t="shared" si="49"/>
        <v>9483</v>
      </c>
      <c r="S67" s="154">
        <f t="shared" si="50"/>
        <v>9483</v>
      </c>
      <c r="T67" s="154">
        <f t="shared" si="50"/>
        <v>0</v>
      </c>
      <c r="U67" s="154">
        <f t="shared" si="50"/>
        <v>0</v>
      </c>
      <c r="V67" s="155">
        <f t="shared" si="50"/>
        <v>0</v>
      </c>
    </row>
    <row r="68" spans="1:22" s="14" customFormat="1" ht="18.75" customHeight="1">
      <c r="A68" s="266"/>
      <c r="B68" s="152" t="s">
        <v>65</v>
      </c>
      <c r="C68" s="151">
        <f t="shared" si="43"/>
        <v>6114</v>
      </c>
      <c r="D68" s="154">
        <f>ROUND(D82/1.3,0)</f>
        <v>2576</v>
      </c>
      <c r="E68" s="154">
        <f t="shared" si="44"/>
        <v>0</v>
      </c>
      <c r="F68" s="154">
        <f t="shared" si="44"/>
        <v>3538</v>
      </c>
      <c r="G68" s="154">
        <f t="shared" si="44"/>
        <v>0</v>
      </c>
      <c r="H68" s="151">
        <f t="shared" si="45"/>
        <v>7516</v>
      </c>
      <c r="I68" s="154">
        <f t="shared" si="46"/>
        <v>3978</v>
      </c>
      <c r="J68" s="154">
        <f t="shared" si="46"/>
        <v>0</v>
      </c>
      <c r="K68" s="154">
        <f t="shared" si="46"/>
        <v>3538</v>
      </c>
      <c r="L68" s="154">
        <f t="shared" si="46"/>
        <v>0</v>
      </c>
      <c r="M68" s="151">
        <f t="shared" si="47"/>
        <v>7516</v>
      </c>
      <c r="N68" s="154">
        <f t="shared" si="48"/>
        <v>3978</v>
      </c>
      <c r="O68" s="154">
        <f t="shared" si="48"/>
        <v>0</v>
      </c>
      <c r="P68" s="154">
        <f t="shared" si="48"/>
        <v>3538</v>
      </c>
      <c r="Q68" s="154">
        <f t="shared" si="48"/>
        <v>0</v>
      </c>
      <c r="R68" s="151">
        <f t="shared" si="49"/>
        <v>7516</v>
      </c>
      <c r="S68" s="154">
        <f t="shared" si="50"/>
        <v>3978</v>
      </c>
      <c r="T68" s="154">
        <f t="shared" si="50"/>
        <v>0</v>
      </c>
      <c r="U68" s="154">
        <f t="shared" si="50"/>
        <v>3538</v>
      </c>
      <c r="V68" s="155">
        <f t="shared" si="50"/>
        <v>0</v>
      </c>
    </row>
    <row r="69" spans="1:22" s="14" customFormat="1" ht="18.75" customHeight="1">
      <c r="A69" s="266"/>
      <c r="B69" s="152" t="s">
        <v>66</v>
      </c>
      <c r="C69" s="151">
        <f t="shared" si="43"/>
        <v>5185</v>
      </c>
      <c r="D69" s="154">
        <f>ROUND(D83/1.3,0)</f>
        <v>5185</v>
      </c>
      <c r="E69" s="154">
        <f t="shared" si="44"/>
        <v>0</v>
      </c>
      <c r="F69" s="154">
        <f t="shared" si="44"/>
        <v>0</v>
      </c>
      <c r="G69" s="154">
        <f t="shared" si="44"/>
        <v>0</v>
      </c>
      <c r="H69" s="151">
        <f t="shared" si="45"/>
        <v>6858</v>
      </c>
      <c r="I69" s="154">
        <f t="shared" si="46"/>
        <v>6858</v>
      </c>
      <c r="J69" s="154">
        <f t="shared" si="46"/>
        <v>0</v>
      </c>
      <c r="K69" s="154">
        <f t="shared" si="46"/>
        <v>0</v>
      </c>
      <c r="L69" s="154">
        <f t="shared" si="46"/>
        <v>0</v>
      </c>
      <c r="M69" s="151">
        <f t="shared" si="47"/>
        <v>6858</v>
      </c>
      <c r="N69" s="154">
        <f t="shared" si="48"/>
        <v>6858</v>
      </c>
      <c r="O69" s="154">
        <f t="shared" si="48"/>
        <v>0</v>
      </c>
      <c r="P69" s="154">
        <f t="shared" si="48"/>
        <v>0</v>
      </c>
      <c r="Q69" s="154">
        <f t="shared" si="48"/>
        <v>0</v>
      </c>
      <c r="R69" s="151">
        <f t="shared" si="49"/>
        <v>6858</v>
      </c>
      <c r="S69" s="154">
        <f t="shared" si="50"/>
        <v>6858</v>
      </c>
      <c r="T69" s="154">
        <f t="shared" si="50"/>
        <v>0</v>
      </c>
      <c r="U69" s="154">
        <f t="shared" si="50"/>
        <v>0</v>
      </c>
      <c r="V69" s="155">
        <f t="shared" si="50"/>
        <v>0</v>
      </c>
    </row>
    <row r="70" spans="1:22" s="14" customFormat="1" ht="18.75" customHeight="1">
      <c r="A70" s="266"/>
      <c r="B70" s="152" t="s">
        <v>265</v>
      </c>
      <c r="C70" s="151">
        <f t="shared" si="43"/>
        <v>5327</v>
      </c>
      <c r="D70" s="154">
        <f>ROUND(D84/1.3,0)</f>
        <v>1941</v>
      </c>
      <c r="E70" s="154">
        <f t="shared" si="44"/>
        <v>0</v>
      </c>
      <c r="F70" s="154">
        <f t="shared" si="44"/>
        <v>3386</v>
      </c>
      <c r="G70" s="154">
        <f t="shared" si="44"/>
        <v>0</v>
      </c>
      <c r="H70" s="151">
        <f t="shared" si="45"/>
        <v>10277</v>
      </c>
      <c r="I70" s="154">
        <f t="shared" si="46"/>
        <v>3506</v>
      </c>
      <c r="J70" s="154">
        <f t="shared" si="46"/>
        <v>0</v>
      </c>
      <c r="K70" s="154">
        <f t="shared" si="46"/>
        <v>6771</v>
      </c>
      <c r="L70" s="154">
        <f t="shared" si="46"/>
        <v>0</v>
      </c>
      <c r="M70" s="151">
        <f t="shared" si="47"/>
        <v>10277</v>
      </c>
      <c r="N70" s="154">
        <f t="shared" si="48"/>
        <v>3506</v>
      </c>
      <c r="O70" s="154">
        <f t="shared" si="48"/>
        <v>0</v>
      </c>
      <c r="P70" s="154">
        <f t="shared" si="48"/>
        <v>6771</v>
      </c>
      <c r="Q70" s="154">
        <f t="shared" si="48"/>
        <v>0</v>
      </c>
      <c r="R70" s="151">
        <f t="shared" si="49"/>
        <v>10277</v>
      </c>
      <c r="S70" s="154">
        <f t="shared" si="50"/>
        <v>3506</v>
      </c>
      <c r="T70" s="154">
        <f t="shared" si="50"/>
        <v>0</v>
      </c>
      <c r="U70" s="154">
        <f t="shared" si="50"/>
        <v>6771</v>
      </c>
      <c r="V70" s="155">
        <f t="shared" si="50"/>
        <v>0</v>
      </c>
    </row>
    <row r="71" spans="1:22" s="14" customFormat="1" ht="18.75" customHeight="1">
      <c r="A71" s="266"/>
      <c r="B71" s="152" t="s">
        <v>113</v>
      </c>
      <c r="C71" s="151">
        <f t="shared" si="43"/>
        <v>25446</v>
      </c>
      <c r="D71" s="151">
        <f t="shared" ref="D71:U71" si="51">SUM(D66:D70)</f>
        <v>18522</v>
      </c>
      <c r="E71" s="151">
        <f t="shared" si="51"/>
        <v>0</v>
      </c>
      <c r="F71" s="151">
        <f t="shared" si="51"/>
        <v>6924</v>
      </c>
      <c r="G71" s="151">
        <f t="shared" si="51"/>
        <v>0</v>
      </c>
      <c r="H71" s="151">
        <f t="shared" si="45"/>
        <v>42993</v>
      </c>
      <c r="I71" s="151">
        <f t="shared" si="51"/>
        <v>32684</v>
      </c>
      <c r="J71" s="151">
        <f t="shared" si="51"/>
        <v>0</v>
      </c>
      <c r="K71" s="151">
        <f t="shared" si="51"/>
        <v>10309</v>
      </c>
      <c r="L71" s="151">
        <f t="shared" si="51"/>
        <v>0</v>
      </c>
      <c r="M71" s="151">
        <f t="shared" si="47"/>
        <v>42993</v>
      </c>
      <c r="N71" s="151">
        <f t="shared" si="51"/>
        <v>32684</v>
      </c>
      <c r="O71" s="151">
        <f t="shared" si="51"/>
        <v>0</v>
      </c>
      <c r="P71" s="151">
        <f t="shared" si="51"/>
        <v>10309</v>
      </c>
      <c r="Q71" s="151">
        <f t="shared" si="51"/>
        <v>0</v>
      </c>
      <c r="R71" s="151">
        <f t="shared" si="49"/>
        <v>42993</v>
      </c>
      <c r="S71" s="151">
        <f t="shared" si="51"/>
        <v>32684</v>
      </c>
      <c r="T71" s="151">
        <f t="shared" si="51"/>
        <v>0</v>
      </c>
      <c r="U71" s="151">
        <f t="shared" si="51"/>
        <v>10309</v>
      </c>
      <c r="V71" s="155">
        <f>SUM(V66:V70)</f>
        <v>0</v>
      </c>
    </row>
    <row r="72" spans="1:22" s="14" customFormat="1" ht="18.75" customHeight="1">
      <c r="A72" s="263" t="s">
        <v>266</v>
      </c>
      <c r="B72" s="264"/>
      <c r="C72" s="151">
        <f t="shared" si="43"/>
        <v>184</v>
      </c>
      <c r="D72" s="154">
        <f>ROUND(D86/1.3,0)+1</f>
        <v>184</v>
      </c>
      <c r="E72" s="154">
        <f>ROUND(E86/1.3,0)</f>
        <v>0</v>
      </c>
      <c r="F72" s="154">
        <f>ROUND(F86/1.3,0)</f>
        <v>0</v>
      </c>
      <c r="G72" s="154">
        <f>ROUND(G86/1.3,0)</f>
        <v>0</v>
      </c>
      <c r="H72" s="151">
        <f t="shared" si="45"/>
        <v>184</v>
      </c>
      <c r="I72" s="154">
        <f>ROUND(I86/1.3,0)+1</f>
        <v>184</v>
      </c>
      <c r="J72" s="154">
        <f>ROUND(J86/1.3,0)</f>
        <v>0</v>
      </c>
      <c r="K72" s="154">
        <f>ROUND(K86/1.3,0)</f>
        <v>0</v>
      </c>
      <c r="L72" s="154">
        <f>ROUND(L86/1.3,0)</f>
        <v>0</v>
      </c>
      <c r="M72" s="151">
        <f t="shared" si="47"/>
        <v>184</v>
      </c>
      <c r="N72" s="154">
        <f>ROUND(N86/1.3,0)+1</f>
        <v>184</v>
      </c>
      <c r="O72" s="154">
        <f>ROUND(O86/1.3,0)</f>
        <v>0</v>
      </c>
      <c r="P72" s="154">
        <f>ROUND(P86/1.3,0)</f>
        <v>0</v>
      </c>
      <c r="Q72" s="154">
        <f>ROUND(Q86/1.3,0)</f>
        <v>0</v>
      </c>
      <c r="R72" s="151">
        <f t="shared" si="49"/>
        <v>184</v>
      </c>
      <c r="S72" s="154">
        <f>ROUND(S86/1.3,0)+1</f>
        <v>184</v>
      </c>
      <c r="T72" s="154">
        <f>ROUND(T86/1.3,0)</f>
        <v>0</v>
      </c>
      <c r="U72" s="154">
        <f>ROUND(U86/1.3,0)</f>
        <v>0</v>
      </c>
      <c r="V72" s="155">
        <f>ROUND(V86/1.3,0)</f>
        <v>0</v>
      </c>
    </row>
    <row r="73" spans="1:22" ht="18.75" customHeight="1" thickBot="1">
      <c r="A73" s="247" t="s">
        <v>29</v>
      </c>
      <c r="B73" s="248"/>
      <c r="C73" s="117">
        <f>C71+C72</f>
        <v>25630</v>
      </c>
      <c r="D73" s="117">
        <f t="shared" ref="D73:U73" si="52">D71+D72</f>
        <v>18706</v>
      </c>
      <c r="E73" s="117">
        <f t="shared" si="52"/>
        <v>0</v>
      </c>
      <c r="F73" s="117">
        <f t="shared" si="52"/>
        <v>6924</v>
      </c>
      <c r="G73" s="117">
        <f t="shared" si="52"/>
        <v>0</v>
      </c>
      <c r="H73" s="117">
        <f t="shared" si="52"/>
        <v>43177</v>
      </c>
      <c r="I73" s="117">
        <f t="shared" si="52"/>
        <v>32868</v>
      </c>
      <c r="J73" s="117">
        <f t="shared" si="52"/>
        <v>0</v>
      </c>
      <c r="K73" s="117">
        <f t="shared" si="52"/>
        <v>10309</v>
      </c>
      <c r="L73" s="117">
        <f t="shared" si="52"/>
        <v>0</v>
      </c>
      <c r="M73" s="117">
        <f t="shared" si="52"/>
        <v>43177</v>
      </c>
      <c r="N73" s="117">
        <f t="shared" si="52"/>
        <v>32868</v>
      </c>
      <c r="O73" s="117">
        <f t="shared" si="52"/>
        <v>0</v>
      </c>
      <c r="P73" s="117">
        <f t="shared" si="52"/>
        <v>10309</v>
      </c>
      <c r="Q73" s="117">
        <f t="shared" si="52"/>
        <v>0</v>
      </c>
      <c r="R73" s="117">
        <f t="shared" si="52"/>
        <v>43177</v>
      </c>
      <c r="S73" s="117">
        <f t="shared" si="52"/>
        <v>32868</v>
      </c>
      <c r="T73" s="117">
        <f t="shared" si="52"/>
        <v>0</v>
      </c>
      <c r="U73" s="117">
        <f t="shared" si="52"/>
        <v>10309</v>
      </c>
      <c r="V73" s="118">
        <f>V71+V72</f>
        <v>0</v>
      </c>
    </row>
    <row r="74" spans="1:22" ht="18.75" customHeight="1"/>
    <row r="75" spans="1:22" ht="18.75" customHeight="1">
      <c r="A75" s="254" t="s">
        <v>144</v>
      </c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</row>
    <row r="76" spans="1:22" ht="12" customHeight="1" thickBot="1">
      <c r="A76" s="267" t="s">
        <v>14</v>
      </c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</row>
    <row r="77" spans="1:22" ht="18.75" customHeight="1">
      <c r="A77" s="260" t="s">
        <v>1</v>
      </c>
      <c r="B77" s="249"/>
      <c r="C77" s="249" t="s">
        <v>9</v>
      </c>
      <c r="D77" s="249"/>
      <c r="E77" s="249"/>
      <c r="F77" s="249"/>
      <c r="G77" s="249"/>
      <c r="H77" s="249" t="s">
        <v>10</v>
      </c>
      <c r="I77" s="249"/>
      <c r="J77" s="249"/>
      <c r="K77" s="249"/>
      <c r="L77" s="249"/>
      <c r="M77" s="249" t="s">
        <v>11</v>
      </c>
      <c r="N77" s="249"/>
      <c r="O77" s="249"/>
      <c r="P77" s="249"/>
      <c r="Q77" s="249"/>
      <c r="R77" s="249" t="s">
        <v>46</v>
      </c>
      <c r="S77" s="249"/>
      <c r="T77" s="249"/>
      <c r="U77" s="249"/>
      <c r="V77" s="250"/>
    </row>
    <row r="78" spans="1:22" ht="18.75" customHeight="1">
      <c r="A78" s="261"/>
      <c r="B78" s="251"/>
      <c r="C78" s="251" t="s">
        <v>3</v>
      </c>
      <c r="D78" s="251" t="s">
        <v>5</v>
      </c>
      <c r="E78" s="251" t="s">
        <v>6</v>
      </c>
      <c r="F78" s="251"/>
      <c r="G78" s="253" t="s">
        <v>12</v>
      </c>
      <c r="H78" s="251" t="s">
        <v>3</v>
      </c>
      <c r="I78" s="251" t="s">
        <v>5</v>
      </c>
      <c r="J78" s="251" t="s">
        <v>6</v>
      </c>
      <c r="K78" s="251"/>
      <c r="L78" s="253" t="s">
        <v>12</v>
      </c>
      <c r="M78" s="251" t="s">
        <v>3</v>
      </c>
      <c r="N78" s="251" t="s">
        <v>5</v>
      </c>
      <c r="O78" s="251" t="s">
        <v>6</v>
      </c>
      <c r="P78" s="251"/>
      <c r="Q78" s="253" t="s">
        <v>12</v>
      </c>
      <c r="R78" s="251" t="s">
        <v>3</v>
      </c>
      <c r="S78" s="251" t="s">
        <v>5</v>
      </c>
      <c r="T78" s="251" t="s">
        <v>6</v>
      </c>
      <c r="U78" s="251"/>
      <c r="V78" s="256" t="s">
        <v>12</v>
      </c>
    </row>
    <row r="79" spans="1:22" ht="18.75" customHeight="1" thickBot="1">
      <c r="A79" s="262"/>
      <c r="B79" s="252"/>
      <c r="C79" s="252"/>
      <c r="D79" s="252"/>
      <c r="E79" s="196" t="s">
        <v>8</v>
      </c>
      <c r="F79" s="196" t="s">
        <v>7</v>
      </c>
      <c r="G79" s="252"/>
      <c r="H79" s="252"/>
      <c r="I79" s="252"/>
      <c r="J79" s="196" t="s">
        <v>8</v>
      </c>
      <c r="K79" s="196" t="s">
        <v>7</v>
      </c>
      <c r="L79" s="252"/>
      <c r="M79" s="252"/>
      <c r="N79" s="252"/>
      <c r="O79" s="196" t="s">
        <v>8</v>
      </c>
      <c r="P79" s="196" t="s">
        <v>7</v>
      </c>
      <c r="Q79" s="252"/>
      <c r="R79" s="252"/>
      <c r="S79" s="252"/>
      <c r="T79" s="196" t="s">
        <v>8</v>
      </c>
      <c r="U79" s="196" t="s">
        <v>7</v>
      </c>
      <c r="V79" s="257"/>
    </row>
    <row r="80" spans="1:22" ht="18.75" customHeight="1">
      <c r="A80" s="265" t="s">
        <v>147</v>
      </c>
      <c r="B80" s="206" t="s">
        <v>142</v>
      </c>
      <c r="C80" s="207">
        <f t="shared" ref="C80:C86" si="53">SUM(D80:G80)</f>
        <v>5236</v>
      </c>
      <c r="D80" s="210">
        <f>'용수수요량(내포)'!E17</f>
        <v>5236</v>
      </c>
      <c r="E80" s="210"/>
      <c r="F80" s="210"/>
      <c r="G80" s="210"/>
      <c r="H80" s="207">
        <f t="shared" ref="H80:H86" si="54">SUM(I80:L80)</f>
        <v>11517</v>
      </c>
      <c r="I80" s="210">
        <f>'용수수요량(내포)'!G17</f>
        <v>11517</v>
      </c>
      <c r="J80" s="210"/>
      <c r="K80" s="210"/>
      <c r="L80" s="211"/>
      <c r="M80" s="207">
        <f t="shared" ref="M80:M86" si="55">SUM(N80:Q80)</f>
        <v>11517</v>
      </c>
      <c r="N80" s="207">
        <f>'용수수요량(내포)'!I17</f>
        <v>11517</v>
      </c>
      <c r="O80" s="210"/>
      <c r="P80" s="210"/>
      <c r="Q80" s="211"/>
      <c r="R80" s="207">
        <f t="shared" ref="R80:R86" si="56">SUM(S80:V80)</f>
        <v>11517</v>
      </c>
      <c r="S80" s="210">
        <f>'용수수요량(내포)'!K17</f>
        <v>11517</v>
      </c>
      <c r="T80" s="210"/>
      <c r="U80" s="210"/>
      <c r="V80" s="212"/>
    </row>
    <row r="81" spans="1:22" ht="18.75" customHeight="1">
      <c r="A81" s="266"/>
      <c r="B81" s="104" t="s">
        <v>143</v>
      </c>
      <c r="C81" s="151">
        <f t="shared" si="53"/>
        <v>6231</v>
      </c>
      <c r="D81" s="111">
        <f>'용수수요량(내포)'!E18</f>
        <v>6231</v>
      </c>
      <c r="E81" s="111"/>
      <c r="F81" s="111"/>
      <c r="G81" s="111"/>
      <c r="H81" s="151">
        <f t="shared" si="54"/>
        <v>12328</v>
      </c>
      <c r="I81" s="111">
        <f>'용수수요량(내포)'!G18</f>
        <v>12328</v>
      </c>
      <c r="J81" s="111"/>
      <c r="K81" s="111"/>
      <c r="L81" s="112"/>
      <c r="M81" s="151">
        <f t="shared" si="55"/>
        <v>12328</v>
      </c>
      <c r="N81" s="151">
        <f>'용수수요량(내포)'!I18</f>
        <v>12328</v>
      </c>
      <c r="O81" s="111"/>
      <c r="P81" s="111"/>
      <c r="Q81" s="112"/>
      <c r="R81" s="151">
        <f t="shared" si="56"/>
        <v>12328</v>
      </c>
      <c r="S81" s="111">
        <f>'용수수요량(내포)'!K18</f>
        <v>12328</v>
      </c>
      <c r="T81" s="111"/>
      <c r="U81" s="111"/>
      <c r="V81" s="113"/>
    </row>
    <row r="82" spans="1:22" ht="18.75" customHeight="1">
      <c r="A82" s="266"/>
      <c r="B82" s="152" t="s">
        <v>65</v>
      </c>
      <c r="C82" s="151">
        <f t="shared" si="53"/>
        <v>7949</v>
      </c>
      <c r="D82" s="111">
        <f>'용수수요량(내포)'!E19</f>
        <v>3349</v>
      </c>
      <c r="E82" s="111"/>
      <c r="F82" s="111">
        <f>'용수수요량(내포)'!E46</f>
        <v>4600</v>
      </c>
      <c r="G82" s="111"/>
      <c r="H82" s="151">
        <f t="shared" si="54"/>
        <v>9771</v>
      </c>
      <c r="I82" s="111">
        <f>'용수수요량(내포)'!G19</f>
        <v>5171</v>
      </c>
      <c r="J82" s="111"/>
      <c r="K82" s="111">
        <f>'용수수요량(내포)'!G46</f>
        <v>4600</v>
      </c>
      <c r="L82" s="112"/>
      <c r="M82" s="151">
        <f t="shared" si="55"/>
        <v>9771</v>
      </c>
      <c r="N82" s="151">
        <f>'용수수요량(내포)'!I19</f>
        <v>5171</v>
      </c>
      <c r="O82" s="111"/>
      <c r="P82" s="111">
        <f>'용수수요량(내포)'!I46</f>
        <v>4600</v>
      </c>
      <c r="Q82" s="112"/>
      <c r="R82" s="151">
        <f t="shared" si="56"/>
        <v>9771</v>
      </c>
      <c r="S82" s="111">
        <f>'용수수요량(내포)'!K19</f>
        <v>5171</v>
      </c>
      <c r="T82" s="111"/>
      <c r="U82" s="111">
        <f>'용수수요량(내포)'!K46</f>
        <v>4600</v>
      </c>
      <c r="V82" s="113"/>
    </row>
    <row r="83" spans="1:22" ht="18.75" customHeight="1">
      <c r="A83" s="266"/>
      <c r="B83" s="152" t="s">
        <v>66</v>
      </c>
      <c r="C83" s="151">
        <f t="shared" si="53"/>
        <v>6741</v>
      </c>
      <c r="D83" s="111">
        <f>'용수수요량(내포)'!E20</f>
        <v>6741</v>
      </c>
      <c r="E83" s="111"/>
      <c r="F83" s="111"/>
      <c r="G83" s="111"/>
      <c r="H83" s="151">
        <f t="shared" si="54"/>
        <v>8916</v>
      </c>
      <c r="I83" s="111">
        <f>'용수수요량(내포)'!G20</f>
        <v>8916</v>
      </c>
      <c r="J83" s="111"/>
      <c r="K83" s="111"/>
      <c r="L83" s="112"/>
      <c r="M83" s="151">
        <f t="shared" si="55"/>
        <v>8916</v>
      </c>
      <c r="N83" s="151">
        <f>'용수수요량(내포)'!I20</f>
        <v>8916</v>
      </c>
      <c r="O83" s="111"/>
      <c r="P83" s="111"/>
      <c r="Q83" s="112"/>
      <c r="R83" s="151">
        <f t="shared" si="56"/>
        <v>8916</v>
      </c>
      <c r="S83" s="111">
        <f>'용수수요량(내포)'!K20</f>
        <v>8916</v>
      </c>
      <c r="T83" s="111"/>
      <c r="U83" s="111"/>
      <c r="V83" s="113"/>
    </row>
    <row r="84" spans="1:22" ht="18.75" customHeight="1">
      <c r="A84" s="266"/>
      <c r="B84" s="152" t="s">
        <v>58</v>
      </c>
      <c r="C84" s="151">
        <f t="shared" si="53"/>
        <v>6925</v>
      </c>
      <c r="D84" s="111">
        <f>'용수수요량(내포)'!E21</f>
        <v>2523</v>
      </c>
      <c r="E84" s="111"/>
      <c r="F84" s="111">
        <f>'용수수요량(내포)'!E44+'용수수요량(내포)'!E45</f>
        <v>4402</v>
      </c>
      <c r="G84" s="111"/>
      <c r="H84" s="151">
        <f t="shared" si="54"/>
        <v>13360</v>
      </c>
      <c r="I84" s="111">
        <f>'용수수요량(내포)'!G21</f>
        <v>4558</v>
      </c>
      <c r="J84" s="111"/>
      <c r="K84" s="111">
        <f>'용수수요량(내포)'!G44+'용수수요량(내포)'!G45</f>
        <v>8802</v>
      </c>
      <c r="L84" s="112"/>
      <c r="M84" s="151">
        <f t="shared" si="55"/>
        <v>13360</v>
      </c>
      <c r="N84" s="151">
        <f>'용수수요량(내포)'!I21</f>
        <v>4558</v>
      </c>
      <c r="O84" s="111"/>
      <c r="P84" s="111">
        <f>'용수수요량(내포)'!I44+'용수수요량(내포)'!I45</f>
        <v>8802</v>
      </c>
      <c r="Q84" s="112"/>
      <c r="R84" s="151">
        <f t="shared" si="56"/>
        <v>13360</v>
      </c>
      <c r="S84" s="111">
        <f>'용수수요량(내포)'!K21</f>
        <v>4558</v>
      </c>
      <c r="T84" s="111"/>
      <c r="U84" s="111">
        <f>'용수수요량(내포)'!K44+'용수수요량(내포)'!K45</f>
        <v>8802</v>
      </c>
      <c r="V84" s="113"/>
    </row>
    <row r="85" spans="1:22" ht="18.75" customHeight="1">
      <c r="A85" s="266"/>
      <c r="B85" s="152" t="s">
        <v>113</v>
      </c>
      <c r="C85" s="151">
        <f t="shared" si="53"/>
        <v>33082</v>
      </c>
      <c r="D85" s="151">
        <f>SUM(D80:D84)</f>
        <v>24080</v>
      </c>
      <c r="E85" s="151">
        <f>SUM(E80:E84)</f>
        <v>0</v>
      </c>
      <c r="F85" s="151">
        <f>SUM(F80:F84)</f>
        <v>9002</v>
      </c>
      <c r="G85" s="151">
        <f>SUM(G80:G84)</f>
        <v>0</v>
      </c>
      <c r="H85" s="151">
        <f t="shared" si="54"/>
        <v>55892</v>
      </c>
      <c r="I85" s="151">
        <f>SUM(I80:I84)</f>
        <v>42490</v>
      </c>
      <c r="J85" s="151">
        <f>SUM(J80:J84)</f>
        <v>0</v>
      </c>
      <c r="K85" s="151">
        <f>SUM(K80:K84)</f>
        <v>13402</v>
      </c>
      <c r="L85" s="151">
        <f>SUM(L80:L84)</f>
        <v>0</v>
      </c>
      <c r="M85" s="151">
        <f t="shared" si="55"/>
        <v>55892</v>
      </c>
      <c r="N85" s="151">
        <f>SUM(N80:N84)</f>
        <v>42490</v>
      </c>
      <c r="O85" s="151">
        <f>SUM(O80:O84)</f>
        <v>0</v>
      </c>
      <c r="P85" s="151">
        <f>SUM(P80:P84)</f>
        <v>13402</v>
      </c>
      <c r="Q85" s="151">
        <f>SUM(Q80:Q84)</f>
        <v>0</v>
      </c>
      <c r="R85" s="151">
        <f t="shared" si="56"/>
        <v>55892</v>
      </c>
      <c r="S85" s="151">
        <f>SUM(S80:S84)</f>
        <v>42490</v>
      </c>
      <c r="T85" s="151">
        <f>SUM(T80:T84)</f>
        <v>0</v>
      </c>
      <c r="U85" s="151">
        <f>SUM(U80:U84)</f>
        <v>13402</v>
      </c>
      <c r="V85" s="155">
        <f>SUM(V80:V84)</f>
        <v>0</v>
      </c>
    </row>
    <row r="86" spans="1:22" ht="18.75" customHeight="1">
      <c r="A86" s="263" t="s">
        <v>266</v>
      </c>
      <c r="B86" s="264"/>
      <c r="C86" s="151">
        <f t="shared" si="53"/>
        <v>238</v>
      </c>
      <c r="D86" s="111">
        <f>'용수수요량(내포)'!E62</f>
        <v>238</v>
      </c>
      <c r="E86" s="111"/>
      <c r="F86" s="111"/>
      <c r="G86" s="111"/>
      <c r="H86" s="151">
        <f t="shared" si="54"/>
        <v>238</v>
      </c>
      <c r="I86" s="111">
        <f>'용수수요량(내포)'!G62</f>
        <v>238</v>
      </c>
      <c r="J86" s="111"/>
      <c r="K86" s="111"/>
      <c r="L86" s="112"/>
      <c r="M86" s="151">
        <f t="shared" si="55"/>
        <v>238</v>
      </c>
      <c r="N86" s="151">
        <f>'용수수요량(내포)'!I62</f>
        <v>238</v>
      </c>
      <c r="O86" s="111"/>
      <c r="P86" s="111"/>
      <c r="Q86" s="112"/>
      <c r="R86" s="151">
        <f t="shared" si="56"/>
        <v>238</v>
      </c>
      <c r="S86" s="111">
        <f>'용수수요량(내포)'!K62</f>
        <v>238</v>
      </c>
      <c r="T86" s="111"/>
      <c r="U86" s="111"/>
      <c r="V86" s="113"/>
    </row>
    <row r="87" spans="1:22" ht="18.75" customHeight="1" thickBot="1">
      <c r="A87" s="247" t="s">
        <v>29</v>
      </c>
      <c r="B87" s="248"/>
      <c r="C87" s="117">
        <f>C85+C86</f>
        <v>33320</v>
      </c>
      <c r="D87" s="117">
        <f t="shared" ref="D87:U87" si="57">D85+D86</f>
        <v>24318</v>
      </c>
      <c r="E87" s="117">
        <f t="shared" si="57"/>
        <v>0</v>
      </c>
      <c r="F87" s="117">
        <f t="shared" si="57"/>
        <v>9002</v>
      </c>
      <c r="G87" s="117">
        <f t="shared" si="57"/>
        <v>0</v>
      </c>
      <c r="H87" s="117">
        <f t="shared" si="57"/>
        <v>56130</v>
      </c>
      <c r="I87" s="117">
        <f t="shared" si="57"/>
        <v>42728</v>
      </c>
      <c r="J87" s="117">
        <f t="shared" si="57"/>
        <v>0</v>
      </c>
      <c r="K87" s="117">
        <f t="shared" si="57"/>
        <v>13402</v>
      </c>
      <c r="L87" s="117">
        <f t="shared" si="57"/>
        <v>0</v>
      </c>
      <c r="M87" s="117">
        <f t="shared" si="57"/>
        <v>56130</v>
      </c>
      <c r="N87" s="117">
        <f t="shared" si="57"/>
        <v>42728</v>
      </c>
      <c r="O87" s="117">
        <f t="shared" si="57"/>
        <v>0</v>
      </c>
      <c r="P87" s="117">
        <f t="shared" si="57"/>
        <v>13402</v>
      </c>
      <c r="Q87" s="117">
        <f t="shared" si="57"/>
        <v>0</v>
      </c>
      <c r="R87" s="117">
        <f t="shared" si="57"/>
        <v>56130</v>
      </c>
      <c r="S87" s="117">
        <f t="shared" si="57"/>
        <v>42728</v>
      </c>
      <c r="T87" s="117">
        <f t="shared" si="57"/>
        <v>0</v>
      </c>
      <c r="U87" s="117">
        <f t="shared" si="57"/>
        <v>13402</v>
      </c>
      <c r="V87" s="118">
        <f>V85+V86</f>
        <v>0</v>
      </c>
    </row>
    <row r="88" spans="1:22" ht="18.75" customHeight="1"/>
    <row r="89" spans="1:22" ht="18.75" customHeight="1"/>
    <row r="90" spans="1:22" ht="18.75" customHeight="1"/>
    <row r="91" spans="1:22" ht="18.75" customHeight="1"/>
    <row r="92" spans="1:22" ht="18.75" customHeight="1"/>
    <row r="93" spans="1:22" ht="18.75" customHeight="1"/>
    <row r="94" spans="1:22" ht="18.75" customHeight="1"/>
    <row r="95" spans="1:22" ht="18.75" customHeight="1"/>
    <row r="96" spans="1:22" ht="18.75" customHeight="1"/>
    <row r="97" ht="18.75" customHeight="1"/>
    <row r="98" ht="18.75" customHeight="1"/>
    <row r="99" ht="18.75" customHeight="1"/>
    <row r="100" ht="18.75" customHeight="1"/>
    <row r="101" ht="18.75" customHeight="1"/>
  </sheetData>
  <mergeCells count="178">
    <mergeCell ref="A44:A46"/>
    <mergeCell ref="A55:A57"/>
    <mergeCell ref="A7:A17"/>
    <mergeCell ref="A18:B18"/>
    <mergeCell ref="A50:V50"/>
    <mergeCell ref="S52:S53"/>
    <mergeCell ref="T52:U52"/>
    <mergeCell ref="A2:V2"/>
    <mergeCell ref="A3:V3"/>
    <mergeCell ref="A4:B6"/>
    <mergeCell ref="C4:G4"/>
    <mergeCell ref="H4:L4"/>
    <mergeCell ref="V5:V6"/>
    <mergeCell ref="S5:S6"/>
    <mergeCell ref="C5:C6"/>
    <mergeCell ref="N5:N6"/>
    <mergeCell ref="O5:P5"/>
    <mergeCell ref="Q5:Q6"/>
    <mergeCell ref="R5:R6"/>
    <mergeCell ref="J5:K5"/>
    <mergeCell ref="L5:L6"/>
    <mergeCell ref="A36:B36"/>
    <mergeCell ref="R22:V22"/>
    <mergeCell ref="R23:R24"/>
    <mergeCell ref="S23:S24"/>
    <mergeCell ref="T23:U23"/>
    <mergeCell ref="H5:H6"/>
    <mergeCell ref="I5:I6"/>
    <mergeCell ref="A25:A35"/>
    <mergeCell ref="E5:F5"/>
    <mergeCell ref="G5:G6"/>
    <mergeCell ref="AT6:AT7"/>
    <mergeCell ref="AH6:AI6"/>
    <mergeCell ref="G23:G24"/>
    <mergeCell ref="D23:D24"/>
    <mergeCell ref="AK5:AO5"/>
    <mergeCell ref="AK6:AK7"/>
    <mergeCell ref="AL6:AL7"/>
    <mergeCell ref="Y19:Z19"/>
    <mergeCell ref="Y8:Y18"/>
    <mergeCell ref="Y5:Z7"/>
    <mergeCell ref="AJ6:AJ7"/>
    <mergeCell ref="AA5:AE5"/>
    <mergeCell ref="AF5:AJ5"/>
    <mergeCell ref="D5:D6"/>
    <mergeCell ref="M22:Q22"/>
    <mergeCell ref="A22:B24"/>
    <mergeCell ref="M23:M24"/>
    <mergeCell ref="M4:Q4"/>
    <mergeCell ref="R4:V4"/>
    <mergeCell ref="AP5:AT5"/>
    <mergeCell ref="AA6:AA7"/>
    <mergeCell ref="AB6:AB7"/>
    <mergeCell ref="AC6:AD6"/>
    <mergeCell ref="AE6:AE7"/>
    <mergeCell ref="J23:K23"/>
    <mergeCell ref="M5:M6"/>
    <mergeCell ref="AP6:AP7"/>
    <mergeCell ref="AF6:AF7"/>
    <mergeCell ref="AG6:AG7"/>
    <mergeCell ref="Y4:AT4"/>
    <mergeCell ref="AM6:AN6"/>
    <mergeCell ref="AO6:AO7"/>
    <mergeCell ref="AQ6:AQ7"/>
    <mergeCell ref="AR6:AS6"/>
    <mergeCell ref="T5:U5"/>
    <mergeCell ref="A20:V20"/>
    <mergeCell ref="A21:V21"/>
    <mergeCell ref="H22:L22"/>
    <mergeCell ref="H23:H24"/>
    <mergeCell ref="I23:I24"/>
    <mergeCell ref="L23:L24"/>
    <mergeCell ref="N23:N24"/>
    <mergeCell ref="E23:F23"/>
    <mergeCell ref="C22:G22"/>
    <mergeCell ref="C23:C24"/>
    <mergeCell ref="V23:V24"/>
    <mergeCell ref="O23:P23"/>
    <mergeCell ref="Q23:Q24"/>
    <mergeCell ref="E52:F52"/>
    <mergeCell ref="G52:G53"/>
    <mergeCell ref="C51:G51"/>
    <mergeCell ref="A38:V38"/>
    <mergeCell ref="A39:V39"/>
    <mergeCell ref="A40:B42"/>
    <mergeCell ref="C40:G40"/>
    <mergeCell ref="H40:L40"/>
    <mergeCell ref="E41:F41"/>
    <mergeCell ref="G41:G42"/>
    <mergeCell ref="M40:Q40"/>
    <mergeCell ref="R40:V40"/>
    <mergeCell ref="O41:P41"/>
    <mergeCell ref="C41:C42"/>
    <mergeCell ref="S41:S42"/>
    <mergeCell ref="T41:U41"/>
    <mergeCell ref="D41:D42"/>
    <mergeCell ref="H52:H53"/>
    <mergeCell ref="A76:V76"/>
    <mergeCell ref="A58:B58"/>
    <mergeCell ref="V52:V53"/>
    <mergeCell ref="A54:B54"/>
    <mergeCell ref="M63:Q63"/>
    <mergeCell ref="R63:V63"/>
    <mergeCell ref="L52:L53"/>
    <mergeCell ref="M52:M53"/>
    <mergeCell ref="N52:N53"/>
    <mergeCell ref="J52:K52"/>
    <mergeCell ref="A51:B53"/>
    <mergeCell ref="O52:P52"/>
    <mergeCell ref="Q52:Q53"/>
    <mergeCell ref="R52:R53"/>
    <mergeCell ref="A66:A71"/>
    <mergeCell ref="C63:G63"/>
    <mergeCell ref="C64:C65"/>
    <mergeCell ref="V78:V79"/>
    <mergeCell ref="I78:I79"/>
    <mergeCell ref="L64:L65"/>
    <mergeCell ref="M64:M65"/>
    <mergeCell ref="V64:V65"/>
    <mergeCell ref="S64:S65"/>
    <mergeCell ref="S78:S79"/>
    <mergeCell ref="R77:V77"/>
    <mergeCell ref="M77:Q77"/>
    <mergeCell ref="L78:L79"/>
    <mergeCell ref="N78:N79"/>
    <mergeCell ref="T78:U78"/>
    <mergeCell ref="H77:L77"/>
    <mergeCell ref="Q78:Q79"/>
    <mergeCell ref="M78:M79"/>
    <mergeCell ref="R78:R79"/>
    <mergeCell ref="N41:N42"/>
    <mergeCell ref="A49:V49"/>
    <mergeCell ref="V41:V42"/>
    <mergeCell ref="A43:B43"/>
    <mergeCell ref="J41:K41"/>
    <mergeCell ref="R41:R42"/>
    <mergeCell ref="A87:B87"/>
    <mergeCell ref="A73:B73"/>
    <mergeCell ref="G64:G65"/>
    <mergeCell ref="H64:H65"/>
    <mergeCell ref="I64:I65"/>
    <mergeCell ref="J78:K78"/>
    <mergeCell ref="A77:B79"/>
    <mergeCell ref="C78:C79"/>
    <mergeCell ref="A72:B72"/>
    <mergeCell ref="A63:B65"/>
    <mergeCell ref="D64:D65"/>
    <mergeCell ref="E64:F64"/>
    <mergeCell ref="D78:D79"/>
    <mergeCell ref="C77:G77"/>
    <mergeCell ref="A86:B86"/>
    <mergeCell ref="A80:A85"/>
    <mergeCell ref="A75:V75"/>
    <mergeCell ref="J64:K64"/>
    <mergeCell ref="A47:B47"/>
    <mergeCell ref="M51:Q51"/>
    <mergeCell ref="R51:V51"/>
    <mergeCell ref="H51:L51"/>
    <mergeCell ref="C52:C53"/>
    <mergeCell ref="D52:D53"/>
    <mergeCell ref="Q41:Q42"/>
    <mergeCell ref="H41:H42"/>
    <mergeCell ref="E78:F78"/>
    <mergeCell ref="G78:G79"/>
    <mergeCell ref="H78:H79"/>
    <mergeCell ref="O78:P78"/>
    <mergeCell ref="I41:I42"/>
    <mergeCell ref="N64:N65"/>
    <mergeCell ref="T64:U64"/>
    <mergeCell ref="H63:L63"/>
    <mergeCell ref="A61:V61"/>
    <mergeCell ref="A62:V62"/>
    <mergeCell ref="I52:I53"/>
    <mergeCell ref="O64:P64"/>
    <mergeCell ref="Q64:Q65"/>
    <mergeCell ref="R64:R65"/>
    <mergeCell ref="L41:L42"/>
    <mergeCell ref="M41:M42"/>
  </mergeCells>
  <phoneticPr fontId="11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75" orientation="landscape" r:id="rId1"/>
  <rowBreaks count="1" manualBreakCount="1">
    <brk id="59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1" sqref="F21"/>
    </sheetView>
  </sheetViews>
  <sheetFormatPr defaultRowHeight="13.5"/>
  <sheetData>
    <row r="1" spans="1:1">
      <c r="A1" t="s">
        <v>228</v>
      </c>
    </row>
  </sheetData>
  <phoneticPr fontId="1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2"/>
  <sheetViews>
    <sheetView tabSelected="1" view="pageBreakPreview" topLeftCell="A7" zoomScale="115" zoomScaleSheetLayoutView="115" workbookViewId="0">
      <selection activeCell="K18" sqref="K18"/>
    </sheetView>
  </sheetViews>
  <sheetFormatPr defaultRowHeight="13.5"/>
  <cols>
    <col min="1" max="1" width="9" style="162" customWidth="1"/>
    <col min="2" max="2" width="14.33203125" style="162" customWidth="1"/>
    <col min="3" max="6" width="9" style="162" customWidth="1"/>
    <col min="7" max="7" width="18" style="162" customWidth="1"/>
    <col min="8" max="16384" width="8.88671875" style="162"/>
  </cols>
  <sheetData>
    <row r="1" spans="1:12" ht="30.75" customHeight="1">
      <c r="A1" s="71" t="s">
        <v>229</v>
      </c>
    </row>
    <row r="2" spans="1:12" ht="12.75" customHeight="1" thickBot="1">
      <c r="G2" s="163" t="s">
        <v>211</v>
      </c>
    </row>
    <row r="3" spans="1:12" ht="24" customHeight="1">
      <c r="A3" s="295" t="s">
        <v>0</v>
      </c>
      <c r="B3" s="296"/>
      <c r="C3" s="199" t="s">
        <v>157</v>
      </c>
      <c r="D3" s="199" t="s">
        <v>158</v>
      </c>
      <c r="E3" s="199" t="s">
        <v>50</v>
      </c>
      <c r="F3" s="199" t="s">
        <v>51</v>
      </c>
      <c r="G3" s="200" t="s">
        <v>149</v>
      </c>
    </row>
    <row r="4" spans="1:12" ht="24" customHeight="1">
      <c r="A4" s="297" t="s">
        <v>159</v>
      </c>
      <c r="B4" s="197" t="s">
        <v>67</v>
      </c>
      <c r="C4" s="164">
        <v>17100</v>
      </c>
      <c r="D4" s="164">
        <v>17100</v>
      </c>
      <c r="E4" s="164">
        <v>17100</v>
      </c>
      <c r="F4" s="164">
        <v>17100</v>
      </c>
      <c r="G4" s="201" t="s">
        <v>257</v>
      </c>
    </row>
    <row r="5" spans="1:12" ht="24" customHeight="1">
      <c r="A5" s="298"/>
      <c r="B5" s="197" t="s">
        <v>150</v>
      </c>
      <c r="C5" s="164">
        <v>9800</v>
      </c>
      <c r="D5" s="164">
        <v>9800</v>
      </c>
      <c r="E5" s="164">
        <v>9800</v>
      </c>
      <c r="F5" s="164">
        <v>9800</v>
      </c>
      <c r="G5" s="201" t="s">
        <v>258</v>
      </c>
    </row>
    <row r="6" spans="1:12" ht="42.75" customHeight="1">
      <c r="A6" s="298"/>
      <c r="B6" s="197" t="s">
        <v>151</v>
      </c>
      <c r="C6" s="164">
        <v>0</v>
      </c>
      <c r="D6" s="164">
        <v>40400</v>
      </c>
      <c r="E6" s="164">
        <v>40400</v>
      </c>
      <c r="F6" s="164">
        <v>40400</v>
      </c>
      <c r="G6" s="201" t="s">
        <v>259</v>
      </c>
    </row>
    <row r="7" spans="1:12" ht="24" customHeight="1">
      <c r="A7" s="299"/>
      <c r="B7" s="197" t="s">
        <v>2</v>
      </c>
      <c r="C7" s="164">
        <f>SUM(C4:C6)</f>
        <v>26900</v>
      </c>
      <c r="D7" s="164">
        <f>SUM(D4:D6)</f>
        <v>67300</v>
      </c>
      <c r="E7" s="164">
        <f>SUM(E4:E6)</f>
        <v>67300</v>
      </c>
      <c r="F7" s="164">
        <f>SUM(F4:F6)</f>
        <v>67300</v>
      </c>
      <c r="G7" s="201"/>
    </row>
    <row r="8" spans="1:12" ht="24" customHeight="1">
      <c r="A8" s="300" t="s">
        <v>152</v>
      </c>
      <c r="B8" s="197" t="s">
        <v>244</v>
      </c>
      <c r="C8" s="164">
        <f>'읍면 및 내포신도시 총급수량'!C36</f>
        <v>34622</v>
      </c>
      <c r="D8" s="164">
        <f>'읍면 및 내포신도시 총급수량'!H36</f>
        <v>34826</v>
      </c>
      <c r="E8" s="164">
        <f>'읍면 및 내포신도시 총급수량'!M36</f>
        <v>34761</v>
      </c>
      <c r="F8" s="164">
        <f>'읍면 및 내포신도시 총급수량'!R36</f>
        <v>34417</v>
      </c>
      <c r="G8" s="201"/>
    </row>
    <row r="9" spans="1:12" ht="24" customHeight="1">
      <c r="A9" s="300"/>
      <c r="B9" s="197" t="s">
        <v>248</v>
      </c>
      <c r="C9" s="164">
        <f>'읍면 및 내포신도시 총급수량'!C54</f>
        <v>20054</v>
      </c>
      <c r="D9" s="164">
        <f>'읍면 및 내포신도시 총급수량'!H54</f>
        <v>33759</v>
      </c>
      <c r="E9" s="164">
        <f>'읍면 및 내포신도시 총급수량'!M54</f>
        <v>33759</v>
      </c>
      <c r="F9" s="164">
        <f>'읍면 및 내포신도시 총급수량'!R54</f>
        <v>33759</v>
      </c>
      <c r="G9" s="201" t="s">
        <v>247</v>
      </c>
    </row>
    <row r="10" spans="1:12" ht="24" customHeight="1">
      <c r="A10" s="300"/>
      <c r="B10" s="197" t="s">
        <v>243</v>
      </c>
      <c r="C10" s="164">
        <f>SUM(C8:C9)</f>
        <v>54676</v>
      </c>
      <c r="D10" s="164">
        <f>SUM(D8:D9)</f>
        <v>68585</v>
      </c>
      <c r="E10" s="164">
        <f>SUM(E8:E9)</f>
        <v>68520</v>
      </c>
      <c r="F10" s="164">
        <f>SUM(F8:F9)</f>
        <v>68176</v>
      </c>
      <c r="G10" s="201"/>
    </row>
    <row r="11" spans="1:12" ht="24" customHeight="1">
      <c r="A11" s="300" t="s">
        <v>153</v>
      </c>
      <c r="B11" s="301"/>
      <c r="C11" s="164">
        <f>C7-C10</f>
        <v>-27776</v>
      </c>
      <c r="D11" s="164">
        <f>D7-D10</f>
        <v>-1285</v>
      </c>
      <c r="E11" s="164">
        <f>E7-E10</f>
        <v>-1220</v>
      </c>
      <c r="F11" s="164">
        <f>F7-F10</f>
        <v>-876</v>
      </c>
      <c r="G11" s="201"/>
    </row>
    <row r="12" spans="1:12" ht="24" customHeight="1">
      <c r="A12" s="300" t="s">
        <v>249</v>
      </c>
      <c r="B12" s="301"/>
      <c r="C12" s="164">
        <v>513</v>
      </c>
      <c r="D12" s="164">
        <v>795</v>
      </c>
      <c r="E12" s="164">
        <v>1076</v>
      </c>
      <c r="F12" s="164">
        <v>1358</v>
      </c>
      <c r="G12" s="201" t="s">
        <v>250</v>
      </c>
      <c r="I12" s="162">
        <f>[7]총괄목표량!I16</f>
        <v>513</v>
      </c>
      <c r="J12" s="162">
        <f>[7]총괄목표량!J16</f>
        <v>795</v>
      </c>
      <c r="K12" s="162">
        <f>[7]총괄목표량!K16</f>
        <v>1076</v>
      </c>
      <c r="L12" s="162">
        <f>[7]총괄목표량!L16</f>
        <v>1358</v>
      </c>
    </row>
    <row r="13" spans="1:12" ht="24" customHeight="1" thickBot="1">
      <c r="A13" s="302" t="s">
        <v>154</v>
      </c>
      <c r="B13" s="303"/>
      <c r="C13" s="202">
        <f>C11+C12</f>
        <v>-27263</v>
      </c>
      <c r="D13" s="202">
        <f>D11+D12</f>
        <v>-490</v>
      </c>
      <c r="E13" s="202">
        <f>E11+E12</f>
        <v>-144</v>
      </c>
      <c r="F13" s="202">
        <f>F11+F12</f>
        <v>482</v>
      </c>
      <c r="G13" s="203"/>
    </row>
    <row r="14" spans="1:12">
      <c r="A14" s="144"/>
      <c r="D14" s="204"/>
    </row>
    <row r="15" spans="1:12">
      <c r="D15" s="204"/>
    </row>
    <row r="16" spans="1:12" ht="30.75" customHeight="1">
      <c r="A16" s="71" t="s">
        <v>246</v>
      </c>
    </row>
    <row r="17" spans="1:7" ht="12.75" customHeight="1" thickBot="1">
      <c r="G17" s="163" t="s">
        <v>255</v>
      </c>
    </row>
    <row r="18" spans="1:7" ht="24" customHeight="1">
      <c r="A18" s="295" t="s">
        <v>0</v>
      </c>
      <c r="B18" s="296"/>
      <c r="C18" s="199" t="s">
        <v>157</v>
      </c>
      <c r="D18" s="199" t="s">
        <v>158</v>
      </c>
      <c r="E18" s="199" t="s">
        <v>50</v>
      </c>
      <c r="F18" s="199" t="s">
        <v>51</v>
      </c>
      <c r="G18" s="200" t="s">
        <v>149</v>
      </c>
    </row>
    <row r="19" spans="1:7" ht="24" customHeight="1">
      <c r="A19" s="297" t="s">
        <v>159</v>
      </c>
      <c r="B19" s="197" t="s">
        <v>67</v>
      </c>
      <c r="C19" s="164">
        <v>17100</v>
      </c>
      <c r="D19" s="164">
        <v>17100</v>
      </c>
      <c r="E19" s="164">
        <v>17100</v>
      </c>
      <c r="F19" s="164">
        <v>17100</v>
      </c>
      <c r="G19" s="201" t="s">
        <v>257</v>
      </c>
    </row>
    <row r="20" spans="1:7" ht="24" customHeight="1">
      <c r="A20" s="298"/>
      <c r="B20" s="197" t="s">
        <v>150</v>
      </c>
      <c r="C20" s="164">
        <v>9800</v>
      </c>
      <c r="D20" s="164">
        <v>9800</v>
      </c>
      <c r="E20" s="164">
        <v>9800</v>
      </c>
      <c r="F20" s="164">
        <v>9800</v>
      </c>
      <c r="G20" s="201" t="s">
        <v>258</v>
      </c>
    </row>
    <row r="21" spans="1:7" ht="39.75" customHeight="1">
      <c r="A21" s="298"/>
      <c r="B21" s="197" t="s">
        <v>151</v>
      </c>
      <c r="C21" s="164">
        <v>0</v>
      </c>
      <c r="D21" s="164">
        <f>40400+14900</f>
        <v>55300</v>
      </c>
      <c r="E21" s="164">
        <f>40400+14900</f>
        <v>55300</v>
      </c>
      <c r="F21" s="164">
        <f>40400+14900</f>
        <v>55300</v>
      </c>
      <c r="G21" s="201" t="s">
        <v>260</v>
      </c>
    </row>
    <row r="22" spans="1:7" ht="24" customHeight="1">
      <c r="A22" s="299"/>
      <c r="B22" s="197" t="s">
        <v>2</v>
      </c>
      <c r="C22" s="164">
        <f>SUM(C19:C21)</f>
        <v>26900</v>
      </c>
      <c r="D22" s="164">
        <f>SUM(D19:D21)</f>
        <v>82200</v>
      </c>
      <c r="E22" s="164">
        <f>SUM(E19:E21)</f>
        <v>82200</v>
      </c>
      <c r="F22" s="164">
        <f>SUM(F19:F21)</f>
        <v>82200</v>
      </c>
      <c r="G22" s="201"/>
    </row>
    <row r="23" spans="1:7" ht="24" customHeight="1">
      <c r="A23" s="300" t="s">
        <v>152</v>
      </c>
      <c r="B23" s="197" t="s">
        <v>31</v>
      </c>
      <c r="C23" s="164">
        <f>C8</f>
        <v>34622</v>
      </c>
      <c r="D23" s="164">
        <f>D8</f>
        <v>34826</v>
      </c>
      <c r="E23" s="164">
        <f>E8</f>
        <v>34761</v>
      </c>
      <c r="F23" s="164">
        <f>F8</f>
        <v>34417</v>
      </c>
      <c r="G23" s="201"/>
    </row>
    <row r="24" spans="1:7" ht="24" customHeight="1">
      <c r="A24" s="300"/>
      <c r="B24" s="197" t="s">
        <v>248</v>
      </c>
      <c r="C24" s="164">
        <f>'읍면 및 내포신도시 총급수량'!C58</f>
        <v>33320</v>
      </c>
      <c r="D24" s="164">
        <f>'읍면 및 내포신도시 총급수량'!H58</f>
        <v>56130</v>
      </c>
      <c r="E24" s="164">
        <f>'읍면 및 내포신도시 총급수량'!M58</f>
        <v>56130</v>
      </c>
      <c r="F24" s="164">
        <f>'읍면 및 내포신도시 총급수량'!R58</f>
        <v>56130</v>
      </c>
      <c r="G24" s="201" t="s">
        <v>251</v>
      </c>
    </row>
    <row r="25" spans="1:7" ht="24" customHeight="1">
      <c r="A25" s="300"/>
      <c r="B25" s="197" t="s">
        <v>3</v>
      </c>
      <c r="C25" s="164">
        <f>SUM(C23:C24)</f>
        <v>67942</v>
      </c>
      <c r="D25" s="164">
        <f>SUM(D23:D24)</f>
        <v>90956</v>
      </c>
      <c r="E25" s="164">
        <f>SUM(E23:E24)</f>
        <v>90891</v>
      </c>
      <c r="F25" s="164">
        <f>SUM(F23:F24)</f>
        <v>90547</v>
      </c>
      <c r="G25" s="201"/>
    </row>
    <row r="26" spans="1:7" ht="24" customHeight="1">
      <c r="A26" s="300" t="s">
        <v>153</v>
      </c>
      <c r="B26" s="301"/>
      <c r="C26" s="164">
        <f>C22-C25</f>
        <v>-41042</v>
      </c>
      <c r="D26" s="164">
        <f>D22-D25</f>
        <v>-8756</v>
      </c>
      <c r="E26" s="164">
        <f>E22-E25</f>
        <v>-8691</v>
      </c>
      <c r="F26" s="164">
        <f>F22-F25</f>
        <v>-8347</v>
      </c>
      <c r="G26" s="201"/>
    </row>
    <row r="27" spans="1:7" ht="24" customHeight="1">
      <c r="A27" s="300" t="s">
        <v>249</v>
      </c>
      <c r="B27" s="301"/>
      <c r="C27" s="164">
        <f>C12</f>
        <v>513</v>
      </c>
      <c r="D27" s="164">
        <f t="shared" ref="D27:F27" si="0">D12</f>
        <v>795</v>
      </c>
      <c r="E27" s="164">
        <f t="shared" si="0"/>
        <v>1076</v>
      </c>
      <c r="F27" s="164">
        <f t="shared" si="0"/>
        <v>1358</v>
      </c>
      <c r="G27" s="201" t="s">
        <v>250</v>
      </c>
    </row>
    <row r="28" spans="1:7" ht="24" customHeight="1" thickBot="1">
      <c r="A28" s="302" t="s">
        <v>154</v>
      </c>
      <c r="B28" s="303"/>
      <c r="C28" s="202">
        <f>C26+C27</f>
        <v>-40529</v>
      </c>
      <c r="D28" s="202">
        <f>D26+D27</f>
        <v>-7961</v>
      </c>
      <c r="E28" s="202">
        <f>E26+E27</f>
        <v>-7615</v>
      </c>
      <c r="F28" s="202">
        <f>F26+F27</f>
        <v>-6989</v>
      </c>
      <c r="G28" s="203"/>
    </row>
    <row r="29" spans="1:7">
      <c r="A29" s="144" t="s">
        <v>256</v>
      </c>
    </row>
    <row r="30" spans="1:7" ht="13.5" customHeight="1">
      <c r="A30" s="144" t="s">
        <v>277</v>
      </c>
    </row>
    <row r="31" spans="1:7" ht="13.5" customHeight="1"/>
    <row r="32" spans="1:7">
      <c r="A32" t="s">
        <v>254</v>
      </c>
      <c r="B32" t="s">
        <v>252</v>
      </c>
      <c r="C32" s="204">
        <f>C24-C9</f>
        <v>13266</v>
      </c>
      <c r="D32" s="204">
        <f>D24-D9</f>
        <v>22371</v>
      </c>
      <c r="E32" s="204">
        <f>E24-E9</f>
        <v>22371</v>
      </c>
      <c r="F32" s="204">
        <f>F24-F9</f>
        <v>22371</v>
      </c>
      <c r="G32" t="s">
        <v>253</v>
      </c>
    </row>
  </sheetData>
  <mergeCells count="12">
    <mergeCell ref="A28:B28"/>
    <mergeCell ref="A8:A10"/>
    <mergeCell ref="A18:B18"/>
    <mergeCell ref="A19:A22"/>
    <mergeCell ref="A23:A25"/>
    <mergeCell ref="A26:B26"/>
    <mergeCell ref="A27:B27"/>
    <mergeCell ref="A3:B3"/>
    <mergeCell ref="A4:A7"/>
    <mergeCell ref="A11:B11"/>
    <mergeCell ref="A12:B12"/>
    <mergeCell ref="A13:B13"/>
  </mergeCells>
  <phoneticPr fontId="11" type="noConversion"/>
  <pageMargins left="0.7" right="0.7" top="0.75" bottom="0.75" header="0.3" footer="0.3"/>
  <pageSetup paperSize="9" scale="96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workbookViewId="0">
      <selection activeCell="K42" sqref="K42"/>
    </sheetView>
  </sheetViews>
  <sheetFormatPr defaultRowHeight="13.5"/>
  <sheetData/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T71"/>
  <sheetViews>
    <sheetView view="pageBreakPreview" topLeftCell="A16" zoomScaleSheetLayoutView="100" workbookViewId="0">
      <selection activeCell="E27" sqref="E27"/>
    </sheetView>
  </sheetViews>
  <sheetFormatPr defaultRowHeight="13.5"/>
  <cols>
    <col min="1" max="1" width="7.33203125" customWidth="1"/>
    <col min="2" max="2" width="4.21875" customWidth="1"/>
    <col min="3" max="3" width="25.88671875" customWidth="1"/>
    <col min="4" max="7" width="10.21875" customWidth="1"/>
    <col min="8" max="8" width="12.6640625" customWidth="1"/>
    <col min="9" max="9" width="2.33203125" customWidth="1"/>
    <col min="10" max="10" width="15.77734375" bestFit="1" customWidth="1"/>
  </cols>
  <sheetData>
    <row r="1" spans="1:20" s="10" customFormat="1" ht="13.5" customHeight="1">
      <c r="A1" s="157" t="s">
        <v>47</v>
      </c>
      <c r="B1" s="13"/>
      <c r="C1" s="9"/>
      <c r="D1" s="9"/>
      <c r="E1" s="9"/>
      <c r="F1" s="9"/>
      <c r="G1" s="9"/>
      <c r="H1" s="9"/>
    </row>
    <row r="2" spans="1:20" s="10" customFormat="1" ht="13.5" customHeight="1">
      <c r="A2" s="242" t="s">
        <v>44</v>
      </c>
      <c r="B2" s="242"/>
      <c r="C2" s="242"/>
      <c r="D2" s="242"/>
      <c r="E2" s="242"/>
      <c r="F2" s="242"/>
      <c r="G2" s="242"/>
      <c r="H2" s="242"/>
    </row>
    <row r="3" spans="1:20" s="10" customFormat="1" ht="13.5" customHeight="1">
      <c r="A3" s="307" t="s">
        <v>87</v>
      </c>
      <c r="B3" s="307"/>
      <c r="C3" s="307"/>
      <c r="D3" s="307" t="s">
        <v>88</v>
      </c>
      <c r="E3" s="307"/>
      <c r="F3" s="307"/>
      <c r="G3" s="307"/>
      <c r="H3" s="308" t="s">
        <v>89</v>
      </c>
    </row>
    <row r="4" spans="1:20" s="10" customFormat="1" ht="13.5" customHeight="1" thickBot="1">
      <c r="A4" s="307"/>
      <c r="B4" s="307"/>
      <c r="C4" s="307"/>
      <c r="D4" s="142" t="s">
        <v>15</v>
      </c>
      <c r="E4" s="142" t="s">
        <v>16</v>
      </c>
      <c r="F4" s="142" t="s">
        <v>4</v>
      </c>
      <c r="G4" s="142" t="s">
        <v>2</v>
      </c>
      <c r="H4" s="308"/>
    </row>
    <row r="5" spans="1:20" s="75" customFormat="1" ht="13.5" customHeight="1">
      <c r="A5" s="304" t="s">
        <v>100</v>
      </c>
      <c r="B5" s="309" t="s">
        <v>90</v>
      </c>
      <c r="C5" s="309"/>
      <c r="D5" s="62">
        <f>D6+D15</f>
        <v>0</v>
      </c>
      <c r="E5" s="62">
        <f>E6+E15</f>
        <v>3609</v>
      </c>
      <c r="F5" s="62">
        <f>F6+F15</f>
        <v>0</v>
      </c>
      <c r="G5" s="62">
        <f>SUM(D5:F5)</f>
        <v>3609</v>
      </c>
      <c r="H5" s="74"/>
      <c r="M5" s="310" t="s">
        <v>115</v>
      </c>
      <c r="N5" s="311"/>
      <c r="O5" s="311"/>
      <c r="P5" s="311" t="s">
        <v>116</v>
      </c>
      <c r="Q5" s="311"/>
      <c r="R5" s="311"/>
      <c r="S5" s="311"/>
      <c r="T5" s="314" t="s">
        <v>117</v>
      </c>
    </row>
    <row r="6" spans="1:20" s="75" customFormat="1" ht="13.5" customHeight="1" thickBot="1">
      <c r="A6" s="304"/>
      <c r="B6" s="305" t="s">
        <v>111</v>
      </c>
      <c r="C6" s="102" t="s">
        <v>113</v>
      </c>
      <c r="D6" s="62">
        <f>SUM(D7:D14)</f>
        <v>0</v>
      </c>
      <c r="E6" s="62">
        <f>SUM(E7:E14)</f>
        <v>3394</v>
      </c>
      <c r="F6" s="62">
        <f>SUM(F7:F14)</f>
        <v>0</v>
      </c>
      <c r="G6" s="62">
        <f t="shared" ref="G6:G16" si="0">SUM(D6:F6)</f>
        <v>3394</v>
      </c>
      <c r="H6" s="74"/>
      <c r="M6" s="312"/>
      <c r="N6" s="313"/>
      <c r="O6" s="313"/>
      <c r="P6" s="80" t="s">
        <v>118</v>
      </c>
      <c r="Q6" s="80" t="s">
        <v>119</v>
      </c>
      <c r="R6" s="80" t="s">
        <v>120</v>
      </c>
      <c r="S6" s="80" t="s">
        <v>121</v>
      </c>
      <c r="T6" s="315"/>
    </row>
    <row r="7" spans="1:20" s="10" customFormat="1" ht="13.5" customHeight="1">
      <c r="A7" s="304"/>
      <c r="B7" s="305"/>
      <c r="C7" s="72" t="s">
        <v>102</v>
      </c>
      <c r="D7" s="143"/>
      <c r="E7" s="64">
        <f>'[6]공업용수(읍면)'!D7</f>
        <v>1231</v>
      </c>
      <c r="F7" s="64"/>
      <c r="G7" s="64">
        <f t="shared" si="0"/>
        <v>1231</v>
      </c>
      <c r="H7" s="135"/>
      <c r="J7" s="100" t="s">
        <v>104</v>
      </c>
      <c r="M7" s="316" t="s">
        <v>122</v>
      </c>
      <c r="N7" s="319" t="s">
        <v>123</v>
      </c>
      <c r="O7" s="319"/>
      <c r="P7" s="121" t="e">
        <f>P8+P17</f>
        <v>#REF!</v>
      </c>
      <c r="Q7" s="121" t="e">
        <f>Q8+Q17</f>
        <v>#REF!</v>
      </c>
      <c r="R7" s="121" t="e">
        <f>R8+R17</f>
        <v>#REF!</v>
      </c>
      <c r="S7" s="121" t="e">
        <f>S8+S17</f>
        <v>#REF!</v>
      </c>
      <c r="T7" s="122"/>
    </row>
    <row r="8" spans="1:20" s="10" customFormat="1" ht="13.5" customHeight="1">
      <c r="A8" s="304"/>
      <c r="B8" s="305"/>
      <c r="C8" s="72" t="s">
        <v>91</v>
      </c>
      <c r="D8" s="143"/>
      <c r="E8" s="64">
        <f>'[6]공업용수(읍면)'!D8</f>
        <v>0</v>
      </c>
      <c r="F8" s="64"/>
      <c r="G8" s="64">
        <f t="shared" si="0"/>
        <v>0</v>
      </c>
      <c r="H8" s="135"/>
      <c r="J8" s="100" t="s">
        <v>105</v>
      </c>
      <c r="M8" s="317"/>
      <c r="N8" s="320" t="s">
        <v>124</v>
      </c>
      <c r="O8" s="321"/>
      <c r="P8" s="123" t="e">
        <f>SUM(P9:P16)</f>
        <v>#REF!</v>
      </c>
      <c r="Q8" s="123" t="e">
        <f>SUM(Q9:Q16)</f>
        <v>#REF!</v>
      </c>
      <c r="R8" s="123" t="e">
        <f>SUM(R9:R16)</f>
        <v>#REF!</v>
      </c>
      <c r="S8" s="123" t="e">
        <f>SUM(S9:S16)</f>
        <v>#REF!</v>
      </c>
      <c r="T8" s="90"/>
    </row>
    <row r="9" spans="1:20" s="10" customFormat="1" ht="13.5" customHeight="1">
      <c r="A9" s="304"/>
      <c r="B9" s="305"/>
      <c r="C9" s="72" t="s">
        <v>94</v>
      </c>
      <c r="D9" s="143"/>
      <c r="E9" s="64">
        <f>'[6]공업용수(읍면)'!D9</f>
        <v>339</v>
      </c>
      <c r="F9" s="64"/>
      <c r="G9" s="64">
        <f t="shared" si="0"/>
        <v>339</v>
      </c>
      <c r="H9" s="135"/>
      <c r="J9" s="100" t="s">
        <v>106</v>
      </c>
      <c r="M9" s="317"/>
      <c r="N9" s="124"/>
      <c r="O9" s="125" t="s">
        <v>125</v>
      </c>
      <c r="P9" s="126">
        <f>'[6]1.구항농공단지'!O43</f>
        <v>0</v>
      </c>
      <c r="Q9" s="126">
        <f t="shared" ref="Q9:S15" si="1">P9</f>
        <v>0</v>
      </c>
      <c r="R9" s="126">
        <f t="shared" si="1"/>
        <v>0</v>
      </c>
      <c r="S9" s="126">
        <f t="shared" si="1"/>
        <v>0</v>
      </c>
      <c r="T9" s="90" t="s">
        <v>126</v>
      </c>
    </row>
    <row r="10" spans="1:20" s="10" customFormat="1" ht="13.5" customHeight="1">
      <c r="A10" s="304"/>
      <c r="B10" s="305"/>
      <c r="C10" s="72" t="s">
        <v>93</v>
      </c>
      <c r="D10" s="143"/>
      <c r="E10" s="64">
        <f>'[6]공업용수(읍면)'!D10</f>
        <v>84</v>
      </c>
      <c r="F10" s="64"/>
      <c r="G10" s="64">
        <f t="shared" si="0"/>
        <v>84</v>
      </c>
      <c r="H10" s="135"/>
      <c r="J10" s="77" t="s">
        <v>107</v>
      </c>
      <c r="M10" s="317"/>
      <c r="N10" s="124"/>
      <c r="O10" s="125" t="s">
        <v>91</v>
      </c>
      <c r="P10" s="126">
        <f>'[6]2.광천농공단지(종전거)(제외)'!Q40</f>
        <v>0</v>
      </c>
      <c r="Q10" s="126">
        <f t="shared" si="1"/>
        <v>0</v>
      </c>
      <c r="R10" s="126">
        <f t="shared" si="1"/>
        <v>0</v>
      </c>
      <c r="S10" s="126">
        <f t="shared" si="1"/>
        <v>0</v>
      </c>
      <c r="T10" s="90" t="s">
        <v>109</v>
      </c>
    </row>
    <row r="11" spans="1:20" s="10" customFormat="1" ht="13.5" customHeight="1">
      <c r="A11" s="304"/>
      <c r="B11" s="305"/>
      <c r="C11" s="72" t="s">
        <v>95</v>
      </c>
      <c r="D11" s="143"/>
      <c r="E11" s="64">
        <f>'[6]공업용수(읍면)'!D11</f>
        <v>34</v>
      </c>
      <c r="F11" s="64"/>
      <c r="G11" s="64">
        <f t="shared" si="0"/>
        <v>34</v>
      </c>
      <c r="H11" s="135"/>
      <c r="J11" s="100" t="s">
        <v>106</v>
      </c>
      <c r="M11" s="317"/>
      <c r="N11" s="124"/>
      <c r="O11" s="125" t="s">
        <v>94</v>
      </c>
      <c r="P11" s="126">
        <f>'[6]2.은하농공단지'!N21</f>
        <v>0</v>
      </c>
      <c r="Q11" s="126">
        <f t="shared" si="1"/>
        <v>0</v>
      </c>
      <c r="R11" s="126">
        <f t="shared" si="1"/>
        <v>0</v>
      </c>
      <c r="S11" s="126">
        <f t="shared" si="1"/>
        <v>0</v>
      </c>
      <c r="T11" s="90" t="s">
        <v>126</v>
      </c>
    </row>
    <row r="12" spans="1:20" s="10" customFormat="1" ht="13.5" customHeight="1">
      <c r="A12" s="304"/>
      <c r="B12" s="305"/>
      <c r="C12" s="72" t="s">
        <v>96</v>
      </c>
      <c r="D12" s="143"/>
      <c r="E12" s="64">
        <f>'[6]공업용수(읍면)'!D12</f>
        <v>111</v>
      </c>
      <c r="F12" s="64"/>
      <c r="G12" s="64">
        <f t="shared" si="0"/>
        <v>111</v>
      </c>
      <c r="H12" s="135"/>
      <c r="J12" s="77" t="s">
        <v>108</v>
      </c>
      <c r="M12" s="317"/>
      <c r="N12" s="124"/>
      <c r="O12" s="125" t="s">
        <v>93</v>
      </c>
      <c r="P12" s="126">
        <f>'[6]3.결성전문농공단지'!N33</f>
        <v>0</v>
      </c>
      <c r="Q12" s="126">
        <f t="shared" si="1"/>
        <v>0</v>
      </c>
      <c r="R12" s="126">
        <f t="shared" si="1"/>
        <v>0</v>
      </c>
      <c r="S12" s="126">
        <f t="shared" si="1"/>
        <v>0</v>
      </c>
      <c r="T12" s="90" t="s">
        <v>126</v>
      </c>
    </row>
    <row r="13" spans="1:20" s="10" customFormat="1" ht="13.5" customHeight="1">
      <c r="A13" s="304"/>
      <c r="B13" s="305"/>
      <c r="C13" s="72" t="s">
        <v>92</v>
      </c>
      <c r="D13" s="143"/>
      <c r="E13" s="64">
        <f>'[6]공업용수(읍면)'!D13</f>
        <v>294</v>
      </c>
      <c r="F13" s="64"/>
      <c r="G13" s="64">
        <f t="shared" si="0"/>
        <v>294</v>
      </c>
      <c r="H13" s="135"/>
      <c r="J13" s="100" t="s">
        <v>105</v>
      </c>
      <c r="M13" s="317"/>
      <c r="N13" s="124"/>
      <c r="O13" s="125" t="s">
        <v>95</v>
      </c>
      <c r="P13" s="126">
        <f>'[6]4.은하전문농공단지'!N33</f>
        <v>0</v>
      </c>
      <c r="Q13" s="126">
        <f t="shared" si="1"/>
        <v>0</v>
      </c>
      <c r="R13" s="126">
        <f t="shared" si="1"/>
        <v>0</v>
      </c>
      <c r="S13" s="126">
        <f t="shared" si="1"/>
        <v>0</v>
      </c>
      <c r="T13" s="90" t="s">
        <v>109</v>
      </c>
    </row>
    <row r="14" spans="1:20" s="10" customFormat="1" ht="13.5" customHeight="1">
      <c r="A14" s="304"/>
      <c r="B14" s="305"/>
      <c r="C14" s="30" t="s">
        <v>103</v>
      </c>
      <c r="D14" s="143"/>
      <c r="E14" s="64">
        <f>'[6]공업용수(읍면)'!D14</f>
        <v>1301</v>
      </c>
      <c r="F14" s="64"/>
      <c r="G14" s="64">
        <f t="shared" si="0"/>
        <v>1301</v>
      </c>
      <c r="H14" s="136"/>
      <c r="J14" s="77" t="s">
        <v>108</v>
      </c>
      <c r="M14" s="317"/>
      <c r="N14" s="124"/>
      <c r="O14" s="125" t="s">
        <v>96</v>
      </c>
      <c r="P14" s="126">
        <f>'[6]5.갈산전문농공단지'!N33</f>
        <v>23</v>
      </c>
      <c r="Q14" s="126">
        <f t="shared" si="1"/>
        <v>23</v>
      </c>
      <c r="R14" s="126">
        <f t="shared" si="1"/>
        <v>23</v>
      </c>
      <c r="S14" s="126">
        <f t="shared" si="1"/>
        <v>23</v>
      </c>
      <c r="T14" s="90" t="s">
        <v>127</v>
      </c>
    </row>
    <row r="15" spans="1:20" s="75" customFormat="1" ht="13.5" customHeight="1">
      <c r="A15" s="304"/>
      <c r="B15" s="305" t="s">
        <v>112</v>
      </c>
      <c r="C15" s="102" t="s">
        <v>114</v>
      </c>
      <c r="D15" s="62">
        <f>SUM(D16)</f>
        <v>0</v>
      </c>
      <c r="E15" s="62">
        <f>SUM(E16)</f>
        <v>215</v>
      </c>
      <c r="F15" s="62">
        <f>SUM(F16)</f>
        <v>0</v>
      </c>
      <c r="G15" s="62">
        <f t="shared" si="0"/>
        <v>215</v>
      </c>
      <c r="H15" s="137"/>
      <c r="J15" s="77"/>
      <c r="M15" s="317"/>
      <c r="N15" s="124"/>
      <c r="O15" s="125" t="s">
        <v>92</v>
      </c>
      <c r="P15" s="126">
        <f>'[6]6.광천김특화단지'!N33</f>
        <v>0</v>
      </c>
      <c r="Q15" s="126">
        <f t="shared" si="1"/>
        <v>0</v>
      </c>
      <c r="R15" s="126">
        <f t="shared" si="1"/>
        <v>0</v>
      </c>
      <c r="S15" s="126">
        <f t="shared" si="1"/>
        <v>0</v>
      </c>
      <c r="T15" s="90" t="s">
        <v>127</v>
      </c>
    </row>
    <row r="16" spans="1:20" s="10" customFormat="1" ht="13.5" customHeight="1">
      <c r="A16" s="304"/>
      <c r="B16" s="305"/>
      <c r="C16" s="73" t="s">
        <v>97</v>
      </c>
      <c r="D16" s="64"/>
      <c r="E16" s="64">
        <f>'[6]공업용수(읍면)'!$D$16</f>
        <v>215</v>
      </c>
      <c r="F16" s="64"/>
      <c r="G16" s="64">
        <f t="shared" si="0"/>
        <v>215</v>
      </c>
      <c r="H16" s="137"/>
      <c r="J16" s="77" t="s">
        <v>108</v>
      </c>
      <c r="M16" s="317"/>
      <c r="N16" s="127"/>
      <c r="O16" s="128" t="s">
        <v>128</v>
      </c>
      <c r="P16" s="126" t="e">
        <f>'[6]7.홍성일반산업단지'!N33+'[6]7.홍성일반산업단지'!V12*#REF!</f>
        <v>#REF!</v>
      </c>
      <c r="Q16" s="126" t="e">
        <f>'[6]7.홍성일반산업단지'!N33+'[6]7.홍성일반산업단지'!V12*#REF!</f>
        <v>#REF!</v>
      </c>
      <c r="R16" s="126" t="e">
        <f>'[6]7.홍성일반산업단지'!N33+'[6]7.홍성일반산업단지'!V12*#REF!</f>
        <v>#REF!</v>
      </c>
      <c r="S16" s="126" t="e">
        <f>'[6]7.홍성일반산업단지'!N33+'[6]7.홍성일반산업단지'!V12*#REF!</f>
        <v>#REF!</v>
      </c>
      <c r="T16" s="129" t="s">
        <v>129</v>
      </c>
    </row>
    <row r="17" spans="1:20" s="10" customFormat="1" ht="13.5" customHeight="1">
      <c r="A17" s="58"/>
      <c r="B17" s="59"/>
      <c r="C17" s="60"/>
      <c r="D17" s="65"/>
      <c r="E17" s="65"/>
      <c r="F17" s="65"/>
      <c r="G17" s="65"/>
      <c r="H17" s="66"/>
      <c r="M17" s="317"/>
      <c r="N17" s="322" t="s">
        <v>130</v>
      </c>
      <c r="O17" s="323"/>
      <c r="P17" s="123">
        <f>SUM(P18:P18)</f>
        <v>0</v>
      </c>
      <c r="Q17" s="123">
        <f>SUM(Q18:Q18)</f>
        <v>0</v>
      </c>
      <c r="R17" s="123">
        <f>SUM(R18:R18)</f>
        <v>0</v>
      </c>
      <c r="S17" s="123">
        <f>SUM(S18:S18)</f>
        <v>0</v>
      </c>
      <c r="T17" s="130"/>
    </row>
    <row r="18" spans="1:20" s="10" customFormat="1" ht="13.5" customHeight="1" thickBot="1">
      <c r="A18" s="306" t="s">
        <v>98</v>
      </c>
      <c r="B18" s="306"/>
      <c r="C18" s="306"/>
      <c r="D18" s="306"/>
      <c r="E18" s="306"/>
      <c r="F18" s="306"/>
      <c r="G18" s="306"/>
      <c r="H18" s="306"/>
      <c r="M18" s="318"/>
      <c r="N18" s="131"/>
      <c r="O18" s="132" t="s">
        <v>131</v>
      </c>
      <c r="P18" s="133">
        <f>ROUND('[6]8.갈산2'!Q5*Y15,0)</f>
        <v>0</v>
      </c>
      <c r="Q18" s="133">
        <f>ROUND('[6]8.갈산2'!Q5*Z15,0)</f>
        <v>0</v>
      </c>
      <c r="R18" s="133">
        <f>Q18</f>
        <v>0</v>
      </c>
      <c r="S18" s="133">
        <f>R18</f>
        <v>0</v>
      </c>
      <c r="T18" s="134" t="s">
        <v>132</v>
      </c>
    </row>
    <row r="19" spans="1:20" s="10" customFormat="1" ht="13.5" customHeight="1">
      <c r="A19" s="307" t="s">
        <v>87</v>
      </c>
      <c r="B19" s="307"/>
      <c r="C19" s="307"/>
      <c r="D19" s="307" t="s">
        <v>88</v>
      </c>
      <c r="E19" s="307"/>
      <c r="F19" s="307"/>
      <c r="G19" s="307"/>
      <c r="H19" s="308" t="s">
        <v>89</v>
      </c>
    </row>
    <row r="20" spans="1:20" s="10" customFormat="1" ht="13.5" customHeight="1">
      <c r="A20" s="307"/>
      <c r="B20" s="307"/>
      <c r="C20" s="307"/>
      <c r="D20" s="142" t="s">
        <v>15</v>
      </c>
      <c r="E20" s="142" t="s">
        <v>16</v>
      </c>
      <c r="F20" s="142" t="s">
        <v>4</v>
      </c>
      <c r="G20" s="142" t="s">
        <v>2</v>
      </c>
      <c r="H20" s="308"/>
    </row>
    <row r="21" spans="1:20" s="75" customFormat="1" ht="13.5" customHeight="1">
      <c r="A21" s="304" t="s">
        <v>100</v>
      </c>
      <c r="B21" s="309" t="s">
        <v>90</v>
      </c>
      <c r="C21" s="309"/>
      <c r="D21" s="62">
        <f>D22+D31</f>
        <v>0</v>
      </c>
      <c r="E21" s="62">
        <f>E22+E31</f>
        <v>5019</v>
      </c>
      <c r="F21" s="62">
        <f>F22+F31</f>
        <v>0</v>
      </c>
      <c r="G21" s="62">
        <f>SUM(D21:F21)</f>
        <v>5019</v>
      </c>
      <c r="H21" s="74"/>
    </row>
    <row r="22" spans="1:20" s="75" customFormat="1" ht="13.5" customHeight="1">
      <c r="A22" s="304"/>
      <c r="B22" s="305" t="s">
        <v>111</v>
      </c>
      <c r="C22" s="102" t="s">
        <v>113</v>
      </c>
      <c r="D22" s="62">
        <f>SUM(D23:D30)</f>
        <v>0</v>
      </c>
      <c r="E22" s="62">
        <f>SUM(E23:E30)</f>
        <v>4590</v>
      </c>
      <c r="F22" s="62">
        <f>SUM(F23:F30)</f>
        <v>0</v>
      </c>
      <c r="G22" s="62">
        <f t="shared" ref="G22:G32" si="2">SUM(D22:F22)</f>
        <v>4590</v>
      </c>
      <c r="H22" s="74"/>
    </row>
    <row r="23" spans="1:20" s="10" customFormat="1" ht="13.5" customHeight="1">
      <c r="A23" s="304"/>
      <c r="B23" s="305"/>
      <c r="C23" s="72" t="s">
        <v>102</v>
      </c>
      <c r="D23" s="143"/>
      <c r="E23" s="64">
        <f>'[6]공업용수(읍면)'!E7</f>
        <v>1231</v>
      </c>
      <c r="F23" s="64"/>
      <c r="G23" s="64">
        <f t="shared" si="2"/>
        <v>1231</v>
      </c>
      <c r="H23" s="135"/>
      <c r="J23" s="77" t="s">
        <v>104</v>
      </c>
    </row>
    <row r="24" spans="1:20" s="10" customFormat="1" ht="13.5" customHeight="1">
      <c r="A24" s="304"/>
      <c r="B24" s="305"/>
      <c r="C24" s="72" t="s">
        <v>91</v>
      </c>
      <c r="D24" s="143"/>
      <c r="E24" s="64">
        <f>'[6]공업용수(읍면)'!E8</f>
        <v>0</v>
      </c>
      <c r="F24" s="64"/>
      <c r="G24" s="64">
        <f t="shared" si="2"/>
        <v>0</v>
      </c>
      <c r="H24" s="135"/>
      <c r="J24" s="77" t="s">
        <v>105</v>
      </c>
    </row>
    <row r="25" spans="1:20" s="10" customFormat="1" ht="13.5" customHeight="1">
      <c r="A25" s="304"/>
      <c r="B25" s="305"/>
      <c r="C25" s="72" t="s">
        <v>94</v>
      </c>
      <c r="D25" s="143"/>
      <c r="E25" s="64">
        <f>'[6]공업용수(읍면)'!E9</f>
        <v>339</v>
      </c>
      <c r="F25" s="64"/>
      <c r="G25" s="64">
        <f t="shared" si="2"/>
        <v>339</v>
      </c>
      <c r="H25" s="135"/>
      <c r="J25" s="77" t="s">
        <v>106</v>
      </c>
    </row>
    <row r="26" spans="1:20" s="10" customFormat="1" ht="13.5" customHeight="1">
      <c r="A26" s="304"/>
      <c r="B26" s="305"/>
      <c r="C26" s="72" t="s">
        <v>93</v>
      </c>
      <c r="D26" s="143"/>
      <c r="E26" s="64">
        <f>'[6]공업용수(읍면)'!E10</f>
        <v>84</v>
      </c>
      <c r="F26" s="64"/>
      <c r="G26" s="64">
        <f t="shared" si="2"/>
        <v>84</v>
      </c>
      <c r="H26" s="135"/>
      <c r="J26" s="77" t="s">
        <v>107</v>
      </c>
    </row>
    <row r="27" spans="1:20" s="10" customFormat="1" ht="13.5" customHeight="1">
      <c r="A27" s="304"/>
      <c r="B27" s="305"/>
      <c r="C27" s="72" t="s">
        <v>95</v>
      </c>
      <c r="D27" s="143"/>
      <c r="E27" s="64">
        <f>'[6]공업용수(읍면)'!E11</f>
        <v>34</v>
      </c>
      <c r="F27" s="64"/>
      <c r="G27" s="64">
        <f t="shared" si="2"/>
        <v>34</v>
      </c>
      <c r="H27" s="135"/>
      <c r="J27" s="77" t="s">
        <v>106</v>
      </c>
    </row>
    <row r="28" spans="1:20" s="10" customFormat="1" ht="13.5" customHeight="1">
      <c r="A28" s="304"/>
      <c r="B28" s="305"/>
      <c r="C28" s="72" t="s">
        <v>96</v>
      </c>
      <c r="D28" s="143"/>
      <c r="E28" s="64">
        <f>'[6]공업용수(읍면)'!E12</f>
        <v>111</v>
      </c>
      <c r="F28" s="64"/>
      <c r="G28" s="64">
        <f t="shared" si="2"/>
        <v>111</v>
      </c>
      <c r="H28" s="135"/>
      <c r="J28" s="77" t="s">
        <v>108</v>
      </c>
    </row>
    <row r="29" spans="1:20" s="10" customFormat="1" ht="13.5" customHeight="1">
      <c r="A29" s="304"/>
      <c r="B29" s="305"/>
      <c r="C29" s="72" t="s">
        <v>92</v>
      </c>
      <c r="D29" s="143"/>
      <c r="E29" s="64">
        <f>'[6]공업용수(읍면)'!E13</f>
        <v>294</v>
      </c>
      <c r="F29" s="64"/>
      <c r="G29" s="64">
        <f t="shared" si="2"/>
        <v>294</v>
      </c>
      <c r="H29" s="135"/>
      <c r="J29" s="77" t="s">
        <v>105</v>
      </c>
    </row>
    <row r="30" spans="1:20" s="10" customFormat="1" ht="13.5" customHeight="1">
      <c r="A30" s="304"/>
      <c r="B30" s="305"/>
      <c r="C30" s="30" t="s">
        <v>103</v>
      </c>
      <c r="D30" s="143"/>
      <c r="E30" s="64">
        <f>'[6]공업용수(읍면)'!E14</f>
        <v>2497</v>
      </c>
      <c r="F30" s="64"/>
      <c r="G30" s="64">
        <f t="shared" si="2"/>
        <v>2497</v>
      </c>
      <c r="H30" s="136"/>
      <c r="J30" s="77" t="s">
        <v>108</v>
      </c>
    </row>
    <row r="31" spans="1:20" s="75" customFormat="1" ht="13.5" customHeight="1">
      <c r="A31" s="304"/>
      <c r="B31" s="305" t="s">
        <v>112</v>
      </c>
      <c r="C31" s="102" t="s">
        <v>114</v>
      </c>
      <c r="D31" s="62">
        <f>SUM(D32)</f>
        <v>0</v>
      </c>
      <c r="E31" s="62">
        <f>SUM(E32)</f>
        <v>429</v>
      </c>
      <c r="F31" s="62">
        <f>SUM(F32)</f>
        <v>0</v>
      </c>
      <c r="G31" s="62">
        <f t="shared" si="2"/>
        <v>429</v>
      </c>
      <c r="H31" s="137"/>
      <c r="J31" s="77"/>
    </row>
    <row r="32" spans="1:20" s="10" customFormat="1" ht="13.5" customHeight="1">
      <c r="A32" s="304"/>
      <c r="B32" s="305"/>
      <c r="C32" s="73" t="s">
        <v>97</v>
      </c>
      <c r="D32" s="64"/>
      <c r="E32" s="64">
        <f>'[6]공업용수(읍면)'!$E$16</f>
        <v>429</v>
      </c>
      <c r="F32" s="64"/>
      <c r="G32" s="64">
        <f t="shared" si="2"/>
        <v>429</v>
      </c>
      <c r="H32" s="137"/>
      <c r="J32" s="77" t="s">
        <v>108</v>
      </c>
    </row>
    <row r="33" spans="1:10" ht="13.5" customHeight="1">
      <c r="A33" s="61"/>
      <c r="B33" s="61"/>
      <c r="C33" s="61"/>
      <c r="D33" s="61"/>
      <c r="E33" s="61"/>
      <c r="F33" s="61"/>
      <c r="G33" s="61"/>
      <c r="H33" s="61"/>
    </row>
    <row r="34" spans="1:10" ht="13.5" customHeight="1">
      <c r="A34" s="306" t="s">
        <v>99</v>
      </c>
      <c r="B34" s="306"/>
      <c r="C34" s="306"/>
      <c r="D34" s="306"/>
      <c r="E34" s="306"/>
      <c r="F34" s="306"/>
      <c r="G34" s="306"/>
      <c r="H34" s="306"/>
    </row>
    <row r="35" spans="1:10" ht="13.5" customHeight="1">
      <c r="A35" s="307" t="s">
        <v>87</v>
      </c>
      <c r="B35" s="307"/>
      <c r="C35" s="307"/>
      <c r="D35" s="307" t="s">
        <v>88</v>
      </c>
      <c r="E35" s="307"/>
      <c r="F35" s="307"/>
      <c r="G35" s="307"/>
      <c r="H35" s="308" t="s">
        <v>89</v>
      </c>
    </row>
    <row r="36" spans="1:10" ht="13.5" customHeight="1">
      <c r="A36" s="307"/>
      <c r="B36" s="307"/>
      <c r="C36" s="307"/>
      <c r="D36" s="142" t="s">
        <v>15</v>
      </c>
      <c r="E36" s="142" t="s">
        <v>16</v>
      </c>
      <c r="F36" s="142" t="s">
        <v>4</v>
      </c>
      <c r="G36" s="142" t="s">
        <v>2</v>
      </c>
      <c r="H36" s="308"/>
    </row>
    <row r="37" spans="1:10" ht="13.5" customHeight="1">
      <c r="A37" s="304" t="s">
        <v>100</v>
      </c>
      <c r="B37" s="305" t="s">
        <v>90</v>
      </c>
      <c r="C37" s="305"/>
      <c r="D37" s="62">
        <f>D38+D47</f>
        <v>0</v>
      </c>
      <c r="E37" s="62">
        <f>E38+E47</f>
        <v>5019</v>
      </c>
      <c r="F37" s="62">
        <f>F38+F47</f>
        <v>0</v>
      </c>
      <c r="G37" s="62">
        <f>SUM(D37:F37)</f>
        <v>5019</v>
      </c>
      <c r="H37" s="74"/>
    </row>
    <row r="38" spans="1:10" ht="13.5" customHeight="1">
      <c r="A38" s="304"/>
      <c r="B38" s="305" t="s">
        <v>111</v>
      </c>
      <c r="C38" s="102" t="s">
        <v>113</v>
      </c>
      <c r="D38" s="62">
        <f>SUM(D39:D46)</f>
        <v>0</v>
      </c>
      <c r="E38" s="62">
        <f>SUM(E39:E46)</f>
        <v>4590</v>
      </c>
      <c r="F38" s="62">
        <f>SUM(F39:F46)</f>
        <v>0</v>
      </c>
      <c r="G38" s="62">
        <f t="shared" ref="G38:G48" si="3">SUM(D38:F38)</f>
        <v>4590</v>
      </c>
      <c r="H38" s="63"/>
    </row>
    <row r="39" spans="1:10" ht="13.5" customHeight="1">
      <c r="A39" s="304"/>
      <c r="B39" s="305"/>
      <c r="C39" s="72" t="s">
        <v>102</v>
      </c>
      <c r="D39" s="143"/>
      <c r="E39" s="64">
        <f>'[6]공업용수(읍면)'!F7</f>
        <v>1231</v>
      </c>
      <c r="F39" s="64"/>
      <c r="G39" s="64">
        <f t="shared" si="3"/>
        <v>1231</v>
      </c>
      <c r="H39" s="135"/>
      <c r="J39" s="77" t="s">
        <v>104</v>
      </c>
    </row>
    <row r="40" spans="1:10" ht="13.5" customHeight="1">
      <c r="A40" s="304"/>
      <c r="B40" s="305"/>
      <c r="C40" s="72" t="s">
        <v>91</v>
      </c>
      <c r="D40" s="143"/>
      <c r="E40" s="64">
        <f>'[6]공업용수(읍면)'!F8</f>
        <v>0</v>
      </c>
      <c r="F40" s="64"/>
      <c r="G40" s="64">
        <f t="shared" si="3"/>
        <v>0</v>
      </c>
      <c r="H40" s="135"/>
      <c r="J40" s="77" t="s">
        <v>105</v>
      </c>
    </row>
    <row r="41" spans="1:10" ht="13.5" customHeight="1">
      <c r="A41" s="304"/>
      <c r="B41" s="305"/>
      <c r="C41" s="72" t="s">
        <v>94</v>
      </c>
      <c r="D41" s="143"/>
      <c r="E41" s="64">
        <f>'[6]공업용수(읍면)'!F9</f>
        <v>339</v>
      </c>
      <c r="F41" s="64"/>
      <c r="G41" s="64">
        <f t="shared" si="3"/>
        <v>339</v>
      </c>
      <c r="H41" s="135"/>
      <c r="J41" s="77" t="s">
        <v>106</v>
      </c>
    </row>
    <row r="42" spans="1:10" ht="13.5" customHeight="1">
      <c r="A42" s="304"/>
      <c r="B42" s="305"/>
      <c r="C42" s="72" t="s">
        <v>93</v>
      </c>
      <c r="D42" s="143"/>
      <c r="E42" s="64">
        <f>'[6]공업용수(읍면)'!F10</f>
        <v>84</v>
      </c>
      <c r="F42" s="64"/>
      <c r="G42" s="64">
        <f t="shared" si="3"/>
        <v>84</v>
      </c>
      <c r="H42" s="135"/>
      <c r="J42" s="77" t="s">
        <v>107</v>
      </c>
    </row>
    <row r="43" spans="1:10" ht="13.5" customHeight="1">
      <c r="A43" s="304"/>
      <c r="B43" s="305"/>
      <c r="C43" s="72" t="s">
        <v>95</v>
      </c>
      <c r="D43" s="143"/>
      <c r="E43" s="64">
        <f>'[6]공업용수(읍면)'!F11</f>
        <v>34</v>
      </c>
      <c r="F43" s="64"/>
      <c r="G43" s="64">
        <f t="shared" si="3"/>
        <v>34</v>
      </c>
      <c r="H43" s="135"/>
      <c r="J43" s="77" t="s">
        <v>106</v>
      </c>
    </row>
    <row r="44" spans="1:10" ht="13.5" customHeight="1">
      <c r="A44" s="304"/>
      <c r="B44" s="305"/>
      <c r="C44" s="72" t="s">
        <v>96</v>
      </c>
      <c r="D44" s="143"/>
      <c r="E44" s="64">
        <f>'[6]공업용수(읍면)'!F12</f>
        <v>111</v>
      </c>
      <c r="F44" s="64"/>
      <c r="G44" s="64">
        <f t="shared" si="3"/>
        <v>111</v>
      </c>
      <c r="H44" s="135"/>
      <c r="J44" s="77" t="s">
        <v>108</v>
      </c>
    </row>
    <row r="45" spans="1:10" ht="13.5" customHeight="1">
      <c r="A45" s="304"/>
      <c r="B45" s="305"/>
      <c r="C45" s="72" t="s">
        <v>92</v>
      </c>
      <c r="D45" s="143"/>
      <c r="E45" s="64">
        <f>'[6]공업용수(읍면)'!F13</f>
        <v>294</v>
      </c>
      <c r="F45" s="64"/>
      <c r="G45" s="64">
        <f t="shared" si="3"/>
        <v>294</v>
      </c>
      <c r="H45" s="135"/>
      <c r="J45" s="77" t="s">
        <v>105</v>
      </c>
    </row>
    <row r="46" spans="1:10" ht="13.5" customHeight="1">
      <c r="A46" s="304"/>
      <c r="B46" s="305"/>
      <c r="C46" s="30" t="s">
        <v>103</v>
      </c>
      <c r="D46" s="143"/>
      <c r="E46" s="64">
        <f>'[6]공업용수(읍면)'!F14</f>
        <v>2497</v>
      </c>
      <c r="F46" s="64"/>
      <c r="G46" s="64">
        <f t="shared" si="3"/>
        <v>2497</v>
      </c>
      <c r="H46" s="136"/>
      <c r="J46" s="77" t="s">
        <v>108</v>
      </c>
    </row>
    <row r="47" spans="1:10" ht="13.5" customHeight="1">
      <c r="A47" s="304"/>
      <c r="B47" s="305" t="s">
        <v>112</v>
      </c>
      <c r="C47" s="102" t="s">
        <v>114</v>
      </c>
      <c r="D47" s="62">
        <f>SUM(D48)</f>
        <v>0</v>
      </c>
      <c r="E47" s="62">
        <f>SUM(E48)</f>
        <v>429</v>
      </c>
      <c r="F47" s="62">
        <f>SUM(F48)</f>
        <v>0</v>
      </c>
      <c r="G47" s="62">
        <f t="shared" si="3"/>
        <v>429</v>
      </c>
      <c r="H47" s="137"/>
      <c r="J47" s="77"/>
    </row>
    <row r="48" spans="1:10" ht="13.5" customHeight="1">
      <c r="A48" s="304"/>
      <c r="B48" s="305"/>
      <c r="C48" s="73" t="s">
        <v>97</v>
      </c>
      <c r="D48" s="64"/>
      <c r="E48" s="64">
        <f>'[6]공업용수(읍면)'!$F$16</f>
        <v>429</v>
      </c>
      <c r="F48" s="64"/>
      <c r="G48" s="64">
        <f t="shared" si="3"/>
        <v>429</v>
      </c>
      <c r="H48" s="137"/>
      <c r="J48" s="77" t="s">
        <v>108</v>
      </c>
    </row>
    <row r="49" spans="1:10" ht="13.5" customHeight="1">
      <c r="A49" s="61"/>
      <c r="B49" s="61"/>
      <c r="C49" s="61"/>
      <c r="D49" s="61"/>
      <c r="E49" s="61"/>
      <c r="F49" s="61"/>
      <c r="G49" s="61"/>
      <c r="H49" s="61"/>
    </row>
    <row r="50" spans="1:10" ht="13.5" customHeight="1">
      <c r="A50" s="306" t="s">
        <v>45</v>
      </c>
      <c r="B50" s="306"/>
      <c r="C50" s="306"/>
      <c r="D50" s="306"/>
      <c r="E50" s="306"/>
      <c r="F50" s="306"/>
      <c r="G50" s="306"/>
      <c r="H50" s="306"/>
    </row>
    <row r="51" spans="1:10" ht="13.5" customHeight="1">
      <c r="A51" s="307" t="s">
        <v>87</v>
      </c>
      <c r="B51" s="307"/>
      <c r="C51" s="307"/>
      <c r="D51" s="307" t="s">
        <v>88</v>
      </c>
      <c r="E51" s="307"/>
      <c r="F51" s="307"/>
      <c r="G51" s="307"/>
      <c r="H51" s="308" t="s">
        <v>89</v>
      </c>
    </row>
    <row r="52" spans="1:10" ht="13.5" customHeight="1">
      <c r="A52" s="307"/>
      <c r="B52" s="307"/>
      <c r="C52" s="307"/>
      <c r="D52" s="142" t="s">
        <v>15</v>
      </c>
      <c r="E52" s="142" t="s">
        <v>16</v>
      </c>
      <c r="F52" s="142" t="s">
        <v>4</v>
      </c>
      <c r="G52" s="142" t="s">
        <v>2</v>
      </c>
      <c r="H52" s="308"/>
    </row>
    <row r="53" spans="1:10" ht="13.5" customHeight="1">
      <c r="A53" s="304" t="s">
        <v>100</v>
      </c>
      <c r="B53" s="305" t="s">
        <v>90</v>
      </c>
      <c r="C53" s="305"/>
      <c r="D53" s="62">
        <f>D54+D63</f>
        <v>0</v>
      </c>
      <c r="E53" s="62">
        <f>E54+E63</f>
        <v>5019</v>
      </c>
      <c r="F53" s="62">
        <f>F54+F63</f>
        <v>0</v>
      </c>
      <c r="G53" s="62">
        <f>SUM(D53:F53)</f>
        <v>5019</v>
      </c>
      <c r="H53" s="74"/>
    </row>
    <row r="54" spans="1:10" ht="13.5" customHeight="1">
      <c r="A54" s="304"/>
      <c r="B54" s="305" t="s">
        <v>111</v>
      </c>
      <c r="C54" s="102" t="s">
        <v>113</v>
      </c>
      <c r="D54" s="62">
        <f>SUM(D55:D62)</f>
        <v>0</v>
      </c>
      <c r="E54" s="62">
        <f>SUM(E55:E62)</f>
        <v>4590</v>
      </c>
      <c r="F54" s="62">
        <f>SUM(F55:F62)</f>
        <v>0</v>
      </c>
      <c r="G54" s="62">
        <f t="shared" ref="G54:G64" si="4">SUM(D54:F54)</f>
        <v>4590</v>
      </c>
      <c r="H54" s="63"/>
    </row>
    <row r="55" spans="1:10" ht="13.5" customHeight="1">
      <c r="A55" s="304"/>
      <c r="B55" s="305"/>
      <c r="C55" s="72" t="s">
        <v>102</v>
      </c>
      <c r="D55" s="143"/>
      <c r="E55" s="64">
        <f>'[6]공업용수(읍면)'!G7</f>
        <v>1231</v>
      </c>
      <c r="F55" s="64"/>
      <c r="G55" s="64">
        <f t="shared" si="4"/>
        <v>1231</v>
      </c>
      <c r="H55" s="135"/>
      <c r="J55" s="77" t="s">
        <v>104</v>
      </c>
    </row>
    <row r="56" spans="1:10" ht="13.5" customHeight="1">
      <c r="A56" s="304"/>
      <c r="B56" s="305"/>
      <c r="C56" s="72" t="s">
        <v>91</v>
      </c>
      <c r="D56" s="143"/>
      <c r="E56" s="64">
        <f>'[6]공업용수(읍면)'!G8</f>
        <v>0</v>
      </c>
      <c r="F56" s="64"/>
      <c r="G56" s="64">
        <f t="shared" si="4"/>
        <v>0</v>
      </c>
      <c r="H56" s="135"/>
      <c r="J56" s="77" t="s">
        <v>105</v>
      </c>
    </row>
    <row r="57" spans="1:10" ht="13.5" customHeight="1">
      <c r="A57" s="304"/>
      <c r="B57" s="305"/>
      <c r="C57" s="72" t="s">
        <v>94</v>
      </c>
      <c r="D57" s="143"/>
      <c r="E57" s="64">
        <f>'[6]공업용수(읍면)'!G9</f>
        <v>339</v>
      </c>
      <c r="F57" s="64"/>
      <c r="G57" s="64">
        <f t="shared" si="4"/>
        <v>339</v>
      </c>
      <c r="H57" s="135"/>
      <c r="J57" s="77" t="s">
        <v>106</v>
      </c>
    </row>
    <row r="58" spans="1:10" ht="13.5" customHeight="1">
      <c r="A58" s="304"/>
      <c r="B58" s="305"/>
      <c r="C58" s="72" t="s">
        <v>93</v>
      </c>
      <c r="D58" s="143"/>
      <c r="E58" s="64">
        <f>'[6]공업용수(읍면)'!G10</f>
        <v>84</v>
      </c>
      <c r="F58" s="64"/>
      <c r="G58" s="64">
        <f t="shared" si="4"/>
        <v>84</v>
      </c>
      <c r="H58" s="135"/>
      <c r="J58" s="77" t="s">
        <v>107</v>
      </c>
    </row>
    <row r="59" spans="1:10" ht="13.5" customHeight="1">
      <c r="A59" s="304"/>
      <c r="B59" s="305"/>
      <c r="C59" s="72" t="s">
        <v>95</v>
      </c>
      <c r="D59" s="143"/>
      <c r="E59" s="64">
        <f>'[6]공업용수(읍면)'!G11</f>
        <v>34</v>
      </c>
      <c r="F59" s="64"/>
      <c r="G59" s="64">
        <f t="shared" si="4"/>
        <v>34</v>
      </c>
      <c r="H59" s="135"/>
      <c r="J59" s="77" t="s">
        <v>106</v>
      </c>
    </row>
    <row r="60" spans="1:10" ht="13.5" customHeight="1">
      <c r="A60" s="304"/>
      <c r="B60" s="305"/>
      <c r="C60" s="72" t="s">
        <v>96</v>
      </c>
      <c r="D60" s="143"/>
      <c r="E60" s="64">
        <f>'[6]공업용수(읍면)'!G12</f>
        <v>111</v>
      </c>
      <c r="F60" s="64"/>
      <c r="G60" s="64">
        <f t="shared" si="4"/>
        <v>111</v>
      </c>
      <c r="H60" s="135"/>
      <c r="J60" s="77" t="s">
        <v>108</v>
      </c>
    </row>
    <row r="61" spans="1:10" ht="13.5" customHeight="1">
      <c r="A61" s="304"/>
      <c r="B61" s="305"/>
      <c r="C61" s="72" t="s">
        <v>92</v>
      </c>
      <c r="D61" s="143"/>
      <c r="E61" s="64">
        <f>'[6]공업용수(읍면)'!G13</f>
        <v>294</v>
      </c>
      <c r="F61" s="64"/>
      <c r="G61" s="64">
        <f t="shared" si="4"/>
        <v>294</v>
      </c>
      <c r="H61" s="135"/>
      <c r="J61" s="77" t="s">
        <v>105</v>
      </c>
    </row>
    <row r="62" spans="1:10" ht="13.5" customHeight="1">
      <c r="A62" s="304"/>
      <c r="B62" s="305"/>
      <c r="C62" s="30" t="s">
        <v>103</v>
      </c>
      <c r="D62" s="143"/>
      <c r="E62" s="64">
        <f>'[6]공업용수(읍면)'!G14</f>
        <v>2497</v>
      </c>
      <c r="F62" s="64"/>
      <c r="G62" s="64">
        <f t="shared" si="4"/>
        <v>2497</v>
      </c>
      <c r="H62" s="136"/>
      <c r="J62" s="77" t="s">
        <v>108</v>
      </c>
    </row>
    <row r="63" spans="1:10" ht="13.5" customHeight="1">
      <c r="A63" s="304"/>
      <c r="B63" s="305" t="s">
        <v>112</v>
      </c>
      <c r="C63" s="102" t="s">
        <v>114</v>
      </c>
      <c r="D63" s="62">
        <f>SUM(D64)</f>
        <v>0</v>
      </c>
      <c r="E63" s="62">
        <f>SUM(E64)</f>
        <v>429</v>
      </c>
      <c r="F63" s="62">
        <f>SUM(F64)</f>
        <v>0</v>
      </c>
      <c r="G63" s="62">
        <f t="shared" si="4"/>
        <v>429</v>
      </c>
      <c r="H63" s="137"/>
      <c r="J63" s="77"/>
    </row>
    <row r="64" spans="1:10" ht="13.5" customHeight="1">
      <c r="A64" s="304"/>
      <c r="B64" s="305"/>
      <c r="C64" s="73" t="s">
        <v>97</v>
      </c>
      <c r="D64" s="64"/>
      <c r="E64" s="64">
        <f>'[6]공업용수(읍면)'!$G$16</f>
        <v>429</v>
      </c>
      <c r="F64" s="64"/>
      <c r="G64" s="64">
        <f t="shared" si="4"/>
        <v>429</v>
      </c>
      <c r="H64" s="137"/>
      <c r="J64" s="77" t="s">
        <v>108</v>
      </c>
    </row>
    <row r="65" spans="4:8">
      <c r="D65" s="67"/>
      <c r="E65" s="67"/>
      <c r="F65" s="67"/>
      <c r="G65" s="67"/>
      <c r="H65" s="67"/>
    </row>
    <row r="66" spans="4:8">
      <c r="D66" s="67"/>
      <c r="E66" s="67"/>
      <c r="F66" s="67"/>
      <c r="G66" s="67"/>
      <c r="H66" s="67"/>
    </row>
    <row r="67" spans="4:8">
      <c r="D67" s="67"/>
      <c r="E67" s="67"/>
      <c r="F67" s="67"/>
      <c r="G67" s="67"/>
      <c r="H67" s="67"/>
    </row>
    <row r="68" spans="4:8">
      <c r="D68" s="67"/>
      <c r="E68" s="67"/>
      <c r="F68" s="67"/>
      <c r="G68" s="67"/>
      <c r="H68" s="67"/>
    </row>
    <row r="69" spans="4:8">
      <c r="D69" s="67"/>
      <c r="E69" s="67"/>
      <c r="F69" s="67"/>
      <c r="G69" s="67"/>
      <c r="H69" s="67"/>
    </row>
    <row r="70" spans="4:8">
      <c r="D70" s="67"/>
      <c r="E70" s="67"/>
      <c r="F70" s="67"/>
      <c r="G70" s="67"/>
      <c r="H70" s="67"/>
    </row>
    <row r="71" spans="4:8">
      <c r="D71" s="67"/>
      <c r="E71" s="67"/>
      <c r="F71" s="67"/>
      <c r="G71" s="67"/>
      <c r="H71" s="67"/>
    </row>
  </sheetData>
  <mergeCells count="39">
    <mergeCell ref="M5:O6"/>
    <mergeCell ref="P5:S5"/>
    <mergeCell ref="T5:T6"/>
    <mergeCell ref="M7:M18"/>
    <mergeCell ref="N7:O7"/>
    <mergeCell ref="N8:O8"/>
    <mergeCell ref="N17:O17"/>
    <mergeCell ref="A2:H2"/>
    <mergeCell ref="A19:C20"/>
    <mergeCell ref="D19:G19"/>
    <mergeCell ref="H19:H20"/>
    <mergeCell ref="A18:H18"/>
    <mergeCell ref="A3:C4"/>
    <mergeCell ref="B6:B14"/>
    <mergeCell ref="B15:B16"/>
    <mergeCell ref="D3:G3"/>
    <mergeCell ref="H3:H4"/>
    <mergeCell ref="A5:A16"/>
    <mergeCell ref="B5:C5"/>
    <mergeCell ref="A34:H34"/>
    <mergeCell ref="A35:C36"/>
    <mergeCell ref="D35:G35"/>
    <mergeCell ref="H35:H36"/>
    <mergeCell ref="A21:A32"/>
    <mergeCell ref="B21:C21"/>
    <mergeCell ref="B22:B30"/>
    <mergeCell ref="B31:B32"/>
    <mergeCell ref="A53:A64"/>
    <mergeCell ref="B53:C53"/>
    <mergeCell ref="A37:A48"/>
    <mergeCell ref="B37:C37"/>
    <mergeCell ref="A50:H50"/>
    <mergeCell ref="A51:C52"/>
    <mergeCell ref="D51:G51"/>
    <mergeCell ref="H51:H52"/>
    <mergeCell ref="B38:B46"/>
    <mergeCell ref="B47:B48"/>
    <mergeCell ref="B54:B62"/>
    <mergeCell ref="B63:B64"/>
  </mergeCells>
  <phoneticPr fontId="11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6</vt:i4>
      </vt:variant>
    </vt:vector>
  </HeadingPairs>
  <TitlesOfParts>
    <vt:vector size="18" baseType="lpstr">
      <vt:lpstr>3.1 생활용수수요량☞</vt:lpstr>
      <vt:lpstr>생활용수수요량(읍면)</vt:lpstr>
      <vt:lpstr>용수수요량(내포)</vt:lpstr>
      <vt:lpstr>3.4 총용수수요량☞</vt:lpstr>
      <vt:lpstr>읍면 및 내포신도시 총급수량</vt:lpstr>
      <vt:lpstr>3.6 용수수급☞</vt:lpstr>
      <vt:lpstr>용수수급전망</vt:lpstr>
      <vt:lpstr>출력안함☞</vt:lpstr>
      <vt:lpstr>공업용수수요량</vt:lpstr>
      <vt:lpstr>기타용수수요량</vt:lpstr>
      <vt:lpstr>내포신도시 인구계획</vt:lpstr>
      <vt:lpstr>Sheet1</vt:lpstr>
      <vt:lpstr>공업용수수요량!Print_Area</vt:lpstr>
      <vt:lpstr>기타용수수요량!Print_Area</vt:lpstr>
      <vt:lpstr>'생활용수수요량(읍면)'!Print_Area</vt:lpstr>
      <vt:lpstr>용수수급전망!Print_Area</vt:lpstr>
      <vt:lpstr>'용수수요량(내포)'!Print_Area</vt:lpstr>
      <vt:lpstr>'읍면 및 내포신도시 총급수량'!Print_Area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개인</cp:lastModifiedBy>
  <cp:lastPrinted>2017-04-25T01:59:07Z</cp:lastPrinted>
  <dcterms:created xsi:type="dcterms:W3CDTF">2008-05-16T01:52:22Z</dcterms:created>
  <dcterms:modified xsi:type="dcterms:W3CDTF">2017-10-25T07:36:12Z</dcterms:modified>
</cp:coreProperties>
</file>