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0703(검토의견 조치)\04.부록\"/>
    </mc:Choice>
  </mc:AlternateContent>
  <bookViews>
    <workbookView xWindow="480" yWindow="465" windowWidth="18195" windowHeight="11700"/>
  </bookViews>
  <sheets>
    <sheet name="2.2과거급수실적" sheetId="4" r:id="rId1"/>
    <sheet name="3.3과거생산량" sheetId="6" state="hidden" r:id="rId2"/>
    <sheet name="상수도생산량분석(요약)" sheetId="9" r:id="rId3"/>
    <sheet name="생산량 분석 현황" sheetId="11" r:id="rId4"/>
    <sheet name="---" sheetId="10" r:id="rId5"/>
    <sheet name="상수도통계" sheetId="8" r:id="rId6"/>
  </sheets>
  <externalReferences>
    <externalReference r:id="rId7"/>
    <externalReference r:id="rId8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h2" hidden="1">{"'용수수요총괄(일평균)'!$A$1:$AR$182","'용수수요총괄(일평균)'!$J$188"}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aa">#REF!</definedName>
    <definedName name="HTML_CodePage" hidden="1">949</definedName>
    <definedName name="HTML_Control" hidden="1">{"'용수수요총괄(일평균)'!$A$1:$AR$182","'용수수요총괄(일평균)'!$J$188"}</definedName>
    <definedName name="HTML_Description" hidden="1">""</definedName>
    <definedName name="HTML_Email" hidden="1">""</definedName>
    <definedName name="HTML_Header" hidden="1">"용수수요총괄(일평균)"</definedName>
    <definedName name="HTML_LastUpdate" hidden="1">"03-05-31"</definedName>
    <definedName name="HTML_LineAfter" hidden="1">FALSE</definedName>
    <definedName name="HTML_LineBefore" hidden="1">FALSE</definedName>
    <definedName name="HTML_Name" hidden="1">"이상엽"</definedName>
    <definedName name="HTML_OBDlg2" hidden="1">TRUE</definedName>
    <definedName name="HTML_OBDlg4" hidden="1">TRUE</definedName>
    <definedName name="HTML_OS" hidden="1">0</definedName>
    <definedName name="HTML_PathFile" hidden="1">"\\윤수환\급수체계조정\PLAN\용수수요2\4.일평균수요량\일평균.htm"</definedName>
    <definedName name="HTML_Title" hidden="1">"용수수요총괄(일평균)"</definedName>
    <definedName name="_xlnm.Print_Area" localSheetId="0">'2.2과거급수실적'!$A$1:$H$32</definedName>
    <definedName name="_xlnm.Print_Area" localSheetId="1">'3.3과거생산량'!$A$1:$K$18</definedName>
    <definedName name="_xlnm.Print_Area" localSheetId="2">'상수도생산량분석(요약)'!$A$1:$L$17</definedName>
    <definedName name="_xlnm.Print_Area" localSheetId="5">상수도통계!$A$1:$Q$42</definedName>
    <definedName name="과거인구" localSheetId="1">#REF!</definedName>
    <definedName name="과거인구" localSheetId="2">#REF!</definedName>
    <definedName name="과거인구">#REF!</definedName>
    <definedName name="과거인구1" localSheetId="1">#REF!</definedName>
    <definedName name="과거인구1" localSheetId="2">#REF!</definedName>
    <definedName name="과거인구1">#REF!</definedName>
    <definedName name="관리단">[1]수요자!$A$7:$A$522</definedName>
    <definedName name="광주10년추정" localSheetId="1">#REF!</definedName>
    <definedName name="광주10년추정" localSheetId="2">#REF!</definedName>
    <definedName name="광주10년추정">#REF!</definedName>
    <definedName name="광주15년추정" localSheetId="1">#REF!</definedName>
    <definedName name="광주15년추정" localSheetId="2">#REF!</definedName>
    <definedName name="광주15년추정">#REF!</definedName>
    <definedName name="광주5년추정" localSheetId="1">#REF!</definedName>
    <definedName name="광주5년추정" localSheetId="2">#REF!</definedName>
    <definedName name="광주5년추정">#REF!</definedName>
    <definedName name="구분">[1]수요자!$K$7:$K$522</definedName>
    <definedName name="구역인구">[2]처리구역별인구!$H$3:$O$168</definedName>
    <definedName name="구역인구2">[2]처리구역별인구!$A$3:$O$168</definedName>
    <definedName name="산술통계" localSheetId="1">#REF!</definedName>
    <definedName name="산술통계" localSheetId="2">#REF!</definedName>
    <definedName name="산술통계">#REF!</definedName>
    <definedName name="수종">[1]수요자!$M$7:$M$522</definedName>
    <definedName name="연물량">[1]수요자!$Q$7:$Q$522</definedName>
  </definedNames>
  <calcPr calcId="152511"/>
</workbook>
</file>

<file path=xl/calcChain.xml><?xml version="1.0" encoding="utf-8"?>
<calcChain xmlns="http://schemas.openxmlformats.org/spreadsheetml/2006/main">
  <c r="M8" i="4" l="1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7" i="4"/>
  <c r="N7" i="4"/>
  <c r="M5" i="4"/>
  <c r="M6" i="4"/>
  <c r="M4" i="4"/>
  <c r="N5" i="4"/>
  <c r="N6" i="4"/>
  <c r="N4" i="4"/>
  <c r="D19" i="4"/>
  <c r="E19" i="4"/>
  <c r="F19" i="4"/>
  <c r="G19" i="4"/>
  <c r="D20" i="4"/>
  <c r="E20" i="4"/>
  <c r="F20" i="4"/>
  <c r="G20" i="4"/>
  <c r="D21" i="4"/>
  <c r="E21" i="4"/>
  <c r="E30" i="4"/>
  <c r="F21" i="4"/>
  <c r="C21" i="4"/>
  <c r="G21" i="4"/>
  <c r="D22" i="4"/>
  <c r="E22" i="4"/>
  <c r="F22" i="4"/>
  <c r="G22" i="4"/>
  <c r="C22" i="4"/>
  <c r="K28" i="4"/>
  <c r="G28" i="4"/>
  <c r="G30" i="4"/>
  <c r="F28" i="4"/>
  <c r="E28" i="4"/>
  <c r="D28" i="4"/>
  <c r="C28" i="4"/>
  <c r="B28" i="4"/>
  <c r="K27" i="4"/>
  <c r="G27" i="4"/>
  <c r="F27" i="4"/>
  <c r="E27" i="4"/>
  <c r="D27" i="4"/>
  <c r="C27" i="4"/>
  <c r="B27" i="4"/>
  <c r="K26" i="4"/>
  <c r="G26" i="4"/>
  <c r="F26" i="4"/>
  <c r="E26" i="4"/>
  <c r="D26" i="4"/>
  <c r="C26" i="4"/>
  <c r="B26" i="4"/>
  <c r="K25" i="4"/>
  <c r="G25" i="4"/>
  <c r="F25" i="4"/>
  <c r="E25" i="4"/>
  <c r="E31" i="4"/>
  <c r="D25" i="4"/>
  <c r="C25" i="4"/>
  <c r="B25" i="4"/>
  <c r="K24" i="4"/>
  <c r="G24" i="4"/>
  <c r="F24" i="4"/>
  <c r="C24" i="4"/>
  <c r="E24" i="4"/>
  <c r="D24" i="4"/>
  <c r="B24" i="4"/>
  <c r="K23" i="4"/>
  <c r="G23" i="4"/>
  <c r="F23" i="4"/>
  <c r="E23" i="4"/>
  <c r="D23" i="4"/>
  <c r="C23" i="4"/>
  <c r="B23" i="4"/>
  <c r="K22" i="4"/>
  <c r="B22" i="4"/>
  <c r="K21" i="4"/>
  <c r="B21" i="4"/>
  <c r="K20" i="4"/>
  <c r="B20" i="4"/>
  <c r="K19" i="4"/>
  <c r="J20" i="4"/>
  <c r="J21" i="4"/>
  <c r="J22" i="4"/>
  <c r="J23" i="4"/>
  <c r="J24" i="4"/>
  <c r="J25" i="4"/>
  <c r="J26" i="4"/>
  <c r="J27" i="4"/>
  <c r="J28" i="4"/>
  <c r="J29" i="4"/>
  <c r="C19" i="4"/>
  <c r="B19" i="4"/>
  <c r="A20" i="4"/>
  <c r="A21" i="4"/>
  <c r="A22" i="4"/>
  <c r="A23" i="4"/>
  <c r="A24" i="4"/>
  <c r="A25" i="4"/>
  <c r="A26" i="4"/>
  <c r="A27" i="4"/>
  <c r="A28" i="4"/>
  <c r="A29" i="4"/>
  <c r="V15" i="11"/>
  <c r="T15" i="11"/>
  <c r="R15" i="11"/>
  <c r="P15" i="11"/>
  <c r="N15" i="11"/>
  <c r="L15" i="11"/>
  <c r="M15" i="11"/>
  <c r="J15" i="11"/>
  <c r="H15" i="11"/>
  <c r="D15" i="11"/>
  <c r="D9" i="9"/>
  <c r="E9" i="9"/>
  <c r="F9" i="9"/>
  <c r="G9" i="9"/>
  <c r="H9" i="9"/>
  <c r="D10" i="9"/>
  <c r="C10" i="9"/>
  <c r="E10" i="9"/>
  <c r="F10" i="9"/>
  <c r="G10" i="9"/>
  <c r="H10" i="9"/>
  <c r="D11" i="9"/>
  <c r="C11" i="9"/>
  <c r="E11" i="9"/>
  <c r="F11" i="9"/>
  <c r="G11" i="9"/>
  <c r="H11" i="9"/>
  <c r="D12" i="9"/>
  <c r="E12" i="9"/>
  <c r="F12" i="9"/>
  <c r="G12" i="9"/>
  <c r="H12" i="9"/>
  <c r="D13" i="9"/>
  <c r="E13" i="9"/>
  <c r="C13" i="9"/>
  <c r="F13" i="9"/>
  <c r="G13" i="9"/>
  <c r="H13" i="9"/>
  <c r="D14" i="9"/>
  <c r="C14" i="9"/>
  <c r="E14" i="9"/>
  <c r="F14" i="9"/>
  <c r="G14" i="9"/>
  <c r="H14" i="9"/>
  <c r="D15" i="9"/>
  <c r="C15" i="9"/>
  <c r="E15" i="9"/>
  <c r="F15" i="9"/>
  <c r="G15" i="9"/>
  <c r="H15" i="9"/>
  <c r="H8" i="9"/>
  <c r="G8" i="9"/>
  <c r="F8" i="9"/>
  <c r="E8" i="9"/>
  <c r="C8" i="9"/>
  <c r="D8" i="9"/>
  <c r="D6" i="9"/>
  <c r="E6" i="9"/>
  <c r="F6" i="9"/>
  <c r="G6" i="9"/>
  <c r="H6" i="9"/>
  <c r="D7" i="9"/>
  <c r="C7" i="9"/>
  <c r="E7" i="9"/>
  <c r="F7" i="9"/>
  <c r="G7" i="9"/>
  <c r="H7" i="9"/>
  <c r="C6" i="9"/>
  <c r="C9" i="9"/>
  <c r="C12" i="9"/>
  <c r="H5" i="9"/>
  <c r="G5" i="9"/>
  <c r="F5" i="9"/>
  <c r="E5" i="9"/>
  <c r="D5" i="9"/>
  <c r="P42" i="8"/>
  <c r="O42" i="8"/>
  <c r="M42" i="8"/>
  <c r="L42" i="8"/>
  <c r="K42" i="8"/>
  <c r="J42" i="8"/>
  <c r="H42" i="8"/>
  <c r="G42" i="8"/>
  <c r="E42" i="8"/>
  <c r="D42" i="8"/>
  <c r="C42" i="8"/>
  <c r="Q18" i="8"/>
  <c r="N18" i="8"/>
  <c r="I18" i="8"/>
  <c r="C18" i="8"/>
  <c r="A18" i="8"/>
  <c r="N42" i="8"/>
  <c r="B42" i="8"/>
  <c r="Q42" i="8"/>
  <c r="I42" i="8"/>
  <c r="A42" i="8"/>
  <c r="N41" i="8"/>
  <c r="I41" i="8"/>
  <c r="B41" i="8"/>
  <c r="I39" i="8"/>
  <c r="N39" i="8"/>
  <c r="B39" i="8"/>
  <c r="I37" i="8"/>
  <c r="N37" i="8"/>
  <c r="B37" i="8"/>
  <c r="I35" i="8"/>
  <c r="N35" i="8"/>
  <c r="B35" i="8"/>
  <c r="I33" i="8"/>
  <c r="N33" i="8"/>
  <c r="B33" i="8"/>
  <c r="I31" i="8"/>
  <c r="N31" i="8"/>
  <c r="B31" i="8"/>
  <c r="I29" i="8"/>
  <c r="N29" i="8"/>
  <c r="B29" i="8"/>
  <c r="I27" i="8"/>
  <c r="N27" i="8"/>
  <c r="B27" i="8"/>
  <c r="I25" i="8"/>
  <c r="N25" i="8"/>
  <c r="B25" i="8"/>
  <c r="I23" i="8"/>
  <c r="N23" i="8"/>
  <c r="B23" i="8"/>
  <c r="I21" i="8"/>
  <c r="N21" i="8"/>
  <c r="B21" i="8"/>
  <c r="D13" i="4"/>
  <c r="D12" i="4"/>
  <c r="D11" i="4"/>
  <c r="D10" i="4"/>
  <c r="D9" i="4"/>
  <c r="D8" i="4"/>
  <c r="D7" i="4"/>
  <c r="D6" i="4"/>
  <c r="D5" i="4"/>
  <c r="D4" i="4"/>
  <c r="A5" i="4"/>
  <c r="A6" i="4"/>
  <c r="A7" i="4"/>
  <c r="A8" i="4"/>
  <c r="A9" i="4"/>
  <c r="A10" i="4"/>
  <c r="A11" i="4"/>
  <c r="A12" i="4"/>
  <c r="A13" i="4"/>
  <c r="A14" i="4"/>
  <c r="L22" i="11"/>
  <c r="J22" i="11"/>
  <c r="H22" i="11"/>
  <c r="X15" i="11"/>
  <c r="X22" i="11"/>
  <c r="V22" i="11"/>
  <c r="T22" i="11"/>
  <c r="R22" i="11"/>
  <c r="F22" i="11"/>
  <c r="D22" i="11"/>
  <c r="X10" i="11"/>
  <c r="X5" i="11"/>
  <c r="V10" i="11"/>
  <c r="T10" i="11"/>
  <c r="R10" i="11"/>
  <c r="P10" i="11"/>
  <c r="P5" i="11"/>
  <c r="N10" i="11"/>
  <c r="L10" i="11"/>
  <c r="J10" i="11"/>
  <c r="H10" i="11"/>
  <c r="F10" i="11"/>
  <c r="D10" i="11"/>
  <c r="X6" i="11"/>
  <c r="X21" i="11"/>
  <c r="V6" i="11"/>
  <c r="T6" i="11"/>
  <c r="R6" i="11"/>
  <c r="R5" i="11"/>
  <c r="P6" i="11"/>
  <c r="N6" i="11"/>
  <c r="N21" i="11"/>
  <c r="L6" i="11"/>
  <c r="L21" i="11"/>
  <c r="J6" i="11"/>
  <c r="H6" i="11"/>
  <c r="H21" i="11"/>
  <c r="F6" i="11"/>
  <c r="F21" i="11"/>
  <c r="D6" i="11"/>
  <c r="T5" i="11"/>
  <c r="T20" i="11"/>
  <c r="L5" i="11"/>
  <c r="L4" i="11"/>
  <c r="M7" i="11"/>
  <c r="D5" i="11"/>
  <c r="N17" i="8"/>
  <c r="I17" i="8"/>
  <c r="P28" i="8"/>
  <c r="N28" i="8"/>
  <c r="P26" i="8"/>
  <c r="N26" i="8"/>
  <c r="P24" i="8"/>
  <c r="N24" i="8"/>
  <c r="P22" i="8"/>
  <c r="N22" i="8"/>
  <c r="P20" i="8"/>
  <c r="L28" i="8"/>
  <c r="L26" i="8"/>
  <c r="L24" i="8"/>
  <c r="L22" i="8"/>
  <c r="L20" i="8"/>
  <c r="K28" i="8"/>
  <c r="K26" i="8"/>
  <c r="K24" i="8"/>
  <c r="K22" i="8"/>
  <c r="K20" i="8"/>
  <c r="J28" i="8"/>
  <c r="J26" i="8"/>
  <c r="J24" i="8"/>
  <c r="J22" i="8"/>
  <c r="J20" i="8"/>
  <c r="E28" i="8"/>
  <c r="D28" i="8"/>
  <c r="E26" i="8"/>
  <c r="D26" i="8"/>
  <c r="E24" i="8"/>
  <c r="D24" i="8"/>
  <c r="E22" i="8"/>
  <c r="D22" i="8"/>
  <c r="E20" i="8"/>
  <c r="Q16" i="8"/>
  <c r="Q15" i="8"/>
  <c r="Q14" i="8"/>
  <c r="Q13" i="8"/>
  <c r="Q12" i="8"/>
  <c r="Q11" i="8"/>
  <c r="N11" i="8"/>
  <c r="I11" i="8"/>
  <c r="N10" i="8"/>
  <c r="I10" i="8"/>
  <c r="D10" i="8"/>
  <c r="N9" i="8"/>
  <c r="I9" i="8"/>
  <c r="D9" i="8"/>
  <c r="N8" i="8"/>
  <c r="I8" i="8"/>
  <c r="D8" i="8"/>
  <c r="N7" i="8"/>
  <c r="I7" i="8"/>
  <c r="D7" i="8"/>
  <c r="K29" i="4"/>
  <c r="C30" i="8"/>
  <c r="Q17" i="8"/>
  <c r="A6" i="9"/>
  <c r="A7" i="9"/>
  <c r="A8" i="9"/>
  <c r="A9" i="9"/>
  <c r="A10" i="9"/>
  <c r="A11" i="9"/>
  <c r="A12" i="9"/>
  <c r="A13" i="9"/>
  <c r="A14" i="9"/>
  <c r="A15" i="9"/>
  <c r="D14" i="4"/>
  <c r="B29" i="4"/>
  <c r="F29" i="4"/>
  <c r="F31" i="4"/>
  <c r="G29" i="4"/>
  <c r="E29" i="4"/>
  <c r="D29" i="4"/>
  <c r="G20" i="8"/>
  <c r="H20" i="8"/>
  <c r="M20" i="8"/>
  <c r="O20" i="8"/>
  <c r="G30" i="8"/>
  <c r="H30" i="8"/>
  <c r="J30" i="8"/>
  <c r="K30" i="8"/>
  <c r="L30" i="8"/>
  <c r="M30" i="8"/>
  <c r="O30" i="8"/>
  <c r="P30" i="8"/>
  <c r="G32" i="8"/>
  <c r="H32" i="8"/>
  <c r="J32" i="8"/>
  <c r="K32" i="8"/>
  <c r="L32" i="8"/>
  <c r="M32" i="8"/>
  <c r="O32" i="8"/>
  <c r="P32" i="8"/>
  <c r="N32" i="8"/>
  <c r="G34" i="8"/>
  <c r="H34" i="8"/>
  <c r="J34" i="8"/>
  <c r="K34" i="8"/>
  <c r="L34" i="8"/>
  <c r="M34" i="8"/>
  <c r="O34" i="8"/>
  <c r="P34" i="8"/>
  <c r="G36" i="8"/>
  <c r="H36" i="8"/>
  <c r="J36" i="8"/>
  <c r="K36" i="8"/>
  <c r="L36" i="8"/>
  <c r="M36" i="8"/>
  <c r="O36" i="8"/>
  <c r="P36" i="8"/>
  <c r="G38" i="8"/>
  <c r="H38" i="8"/>
  <c r="J38" i="8"/>
  <c r="K38" i="8"/>
  <c r="L38" i="8"/>
  <c r="M38" i="8"/>
  <c r="O38" i="8"/>
  <c r="P38" i="8"/>
  <c r="G40" i="8"/>
  <c r="H40" i="8"/>
  <c r="J40" i="8"/>
  <c r="K40" i="8"/>
  <c r="L40" i="8"/>
  <c r="M40" i="8"/>
  <c r="O40" i="8"/>
  <c r="P40" i="8"/>
  <c r="A22" i="8"/>
  <c r="A24" i="8"/>
  <c r="A26" i="8"/>
  <c r="A28" i="8"/>
  <c r="A30" i="8"/>
  <c r="A32" i="8"/>
  <c r="A34" i="8"/>
  <c r="A36" i="8"/>
  <c r="A38" i="8"/>
  <c r="A40" i="8"/>
  <c r="A8" i="8"/>
  <c r="A9" i="8"/>
  <c r="A10" i="8"/>
  <c r="A11" i="8"/>
  <c r="A12" i="8"/>
  <c r="A13" i="8"/>
  <c r="A14" i="8"/>
  <c r="A15" i="8"/>
  <c r="A16" i="8"/>
  <c r="A17" i="8"/>
  <c r="J13" i="6"/>
  <c r="L6" i="6"/>
  <c r="L7" i="6"/>
  <c r="L8" i="6"/>
  <c r="L9" i="6"/>
  <c r="L10" i="6"/>
  <c r="L11" i="6"/>
  <c r="L12" i="6"/>
  <c r="L13" i="6"/>
  <c r="L14" i="6"/>
  <c r="J15" i="6"/>
  <c r="J14" i="6"/>
  <c r="J12" i="6"/>
  <c r="J11" i="6"/>
  <c r="M11" i="6"/>
  <c r="J10" i="6"/>
  <c r="J9" i="6"/>
  <c r="J8" i="6"/>
  <c r="J7" i="6"/>
  <c r="J6" i="6"/>
  <c r="K11" i="6"/>
  <c r="N11" i="6"/>
  <c r="D16" i="6"/>
  <c r="H16" i="6"/>
  <c r="D15" i="6"/>
  <c r="H15" i="6"/>
  <c r="K15" i="6"/>
  <c r="N15" i="6"/>
  <c r="D14" i="6"/>
  <c r="H14" i="6"/>
  <c r="D13" i="6"/>
  <c r="H13" i="6"/>
  <c r="K13" i="6"/>
  <c r="N13" i="6"/>
  <c r="D12" i="6"/>
  <c r="H12" i="6"/>
  <c r="D11" i="6"/>
  <c r="H11" i="6"/>
  <c r="D10" i="6"/>
  <c r="H10" i="6"/>
  <c r="K10" i="6"/>
  <c r="N10" i="6"/>
  <c r="D9" i="6"/>
  <c r="H9" i="6"/>
  <c r="D8" i="6"/>
  <c r="H8" i="6"/>
  <c r="H17" i="6"/>
  <c r="K8" i="6"/>
  <c r="N8" i="6"/>
  <c r="D7" i="6"/>
  <c r="H7" i="6"/>
  <c r="D6" i="6"/>
  <c r="H6" i="6"/>
  <c r="K6" i="6"/>
  <c r="N6" i="6"/>
  <c r="C16" i="6"/>
  <c r="J16" i="6"/>
  <c r="L16" i="6"/>
  <c r="C15" i="6"/>
  <c r="I15" i="6"/>
  <c r="L15" i="6"/>
  <c r="G18" i="6"/>
  <c r="G17" i="6"/>
  <c r="I14" i="6"/>
  <c r="I13" i="6"/>
  <c r="M13" i="6"/>
  <c r="I12" i="6"/>
  <c r="I11" i="6"/>
  <c r="I10" i="6"/>
  <c r="I9" i="6"/>
  <c r="M9" i="6"/>
  <c r="I8" i="6"/>
  <c r="M8" i="6"/>
  <c r="I6" i="6"/>
  <c r="M6" i="6"/>
  <c r="I7" i="6"/>
  <c r="M7" i="6"/>
  <c r="F18" i="6"/>
  <c r="L18" i="6"/>
  <c r="F17" i="6"/>
  <c r="E18" i="6"/>
  <c r="C18" i="6"/>
  <c r="E17" i="6"/>
  <c r="D36" i="8"/>
  <c r="D40" i="8"/>
  <c r="D34" i="8"/>
  <c r="D30" i="8"/>
  <c r="D32" i="8"/>
  <c r="D38" i="8"/>
  <c r="C36" i="8"/>
  <c r="E32" i="8"/>
  <c r="E38" i="8"/>
  <c r="C38" i="8"/>
  <c r="E36" i="8"/>
  <c r="E30" i="8"/>
  <c r="C32" i="8"/>
  <c r="E40" i="8"/>
  <c r="E34" i="8"/>
  <c r="C34" i="8"/>
  <c r="P21" i="11"/>
  <c r="D21" i="11"/>
  <c r="T21" i="11"/>
  <c r="D18" i="6"/>
  <c r="K9" i="6"/>
  <c r="N9" i="6"/>
  <c r="J18" i="6"/>
  <c r="J17" i="6"/>
  <c r="M10" i="6"/>
  <c r="M15" i="6"/>
  <c r="K14" i="6"/>
  <c r="N14" i="6"/>
  <c r="H18" i="6"/>
  <c r="M12" i="6"/>
  <c r="I18" i="6"/>
  <c r="K12" i="6"/>
  <c r="D17" i="6"/>
  <c r="M14" i="6"/>
  <c r="K7" i="6"/>
  <c r="N7" i="6"/>
  <c r="I16" i="6"/>
  <c r="M16" i="6"/>
  <c r="C17" i="6"/>
  <c r="L17" i="6"/>
  <c r="I17" i="6"/>
  <c r="K17" i="6"/>
  <c r="N12" i="6"/>
  <c r="K16" i="6"/>
  <c r="N16" i="6"/>
  <c r="K18" i="6"/>
  <c r="C20" i="4"/>
  <c r="C29" i="4"/>
  <c r="C30" i="4"/>
  <c r="D30" i="4"/>
  <c r="D31" i="4"/>
  <c r="F30" i="4"/>
  <c r="G31" i="4"/>
  <c r="S15" i="11"/>
  <c r="V5" i="11"/>
  <c r="V20" i="11"/>
  <c r="N22" i="11"/>
  <c r="M18" i="11"/>
  <c r="M11" i="11"/>
  <c r="J5" i="11"/>
  <c r="J4" i="11"/>
  <c r="P22" i="11"/>
  <c r="M12" i="11"/>
  <c r="M14" i="11"/>
  <c r="M8" i="11"/>
  <c r="M16" i="11"/>
  <c r="M17" i="11"/>
  <c r="M13" i="11"/>
  <c r="M9" i="11"/>
  <c r="T4" i="11"/>
  <c r="U15" i="11"/>
  <c r="J21" i="11"/>
  <c r="N5" i="11"/>
  <c r="R20" i="11"/>
  <c r="R4" i="11"/>
  <c r="X4" i="11"/>
  <c r="Y15" i="11"/>
  <c r="Y5" i="11"/>
  <c r="X20" i="11"/>
  <c r="M10" i="11"/>
  <c r="J20" i="11"/>
  <c r="M5" i="11"/>
  <c r="M4" i="11"/>
  <c r="L19" i="11"/>
  <c r="M6" i="11"/>
  <c r="P20" i="11"/>
  <c r="P4" i="11"/>
  <c r="R21" i="11"/>
  <c r="V21" i="11"/>
  <c r="S6" i="11"/>
  <c r="H5" i="11"/>
  <c r="D4" i="11"/>
  <c r="D20" i="11"/>
  <c r="L20" i="11"/>
  <c r="F5" i="11"/>
  <c r="B32" i="8"/>
  <c r="B10" i="9"/>
  <c r="I10" i="9"/>
  <c r="C8" i="8"/>
  <c r="B8" i="8"/>
  <c r="Q8" i="8"/>
  <c r="I28" i="8"/>
  <c r="N40" i="8"/>
  <c r="N38" i="8"/>
  <c r="B38" i="8"/>
  <c r="Q38" i="8"/>
  <c r="N36" i="8"/>
  <c r="B36" i="8"/>
  <c r="Q36" i="8"/>
  <c r="C11" i="8"/>
  <c r="D20" i="8"/>
  <c r="C28" i="8"/>
  <c r="B28" i="8"/>
  <c r="Q28" i="8"/>
  <c r="C7" i="8"/>
  <c r="B7" i="8"/>
  <c r="Q7" i="8"/>
  <c r="N20" i="8"/>
  <c r="C5" i="9"/>
  <c r="B5" i="9"/>
  <c r="J5" i="9"/>
  <c r="I22" i="8"/>
  <c r="C22" i="8"/>
  <c r="B22" i="8"/>
  <c r="Q22" i="8"/>
  <c r="I32" i="8"/>
  <c r="B13" i="9"/>
  <c r="I13" i="9"/>
  <c r="N30" i="8"/>
  <c r="B30" i="8"/>
  <c r="Q30" i="8"/>
  <c r="I24" i="8"/>
  <c r="C24" i="8"/>
  <c r="B24" i="8"/>
  <c r="Q24" i="8"/>
  <c r="I20" i="8"/>
  <c r="I26" i="8"/>
  <c r="C26" i="8"/>
  <c r="B26" i="8"/>
  <c r="Q26" i="8"/>
  <c r="B15" i="9"/>
  <c r="L15" i="9"/>
  <c r="I40" i="8"/>
  <c r="I38" i="8"/>
  <c r="I36" i="8"/>
  <c r="I34" i="8"/>
  <c r="I30" i="8"/>
  <c r="B6" i="9"/>
  <c r="F5" i="4"/>
  <c r="G5" i="4"/>
  <c r="C17" i="8"/>
  <c r="C40" i="8"/>
  <c r="Q32" i="8"/>
  <c r="B7" i="9"/>
  <c r="I7" i="9"/>
  <c r="G16" i="9"/>
  <c r="G17" i="9"/>
  <c r="N34" i="8"/>
  <c r="B34" i="8"/>
  <c r="Q34" i="8"/>
  <c r="C9" i="8"/>
  <c r="B9" i="8"/>
  <c r="Q9" i="8"/>
  <c r="B12" i="9"/>
  <c r="B14" i="9"/>
  <c r="J14" i="9"/>
  <c r="F16" i="9"/>
  <c r="F17" i="9"/>
  <c r="E16" i="9"/>
  <c r="C10" i="8"/>
  <c r="B10" i="8"/>
  <c r="Q10" i="8"/>
  <c r="H17" i="9"/>
  <c r="E17" i="9"/>
  <c r="H16" i="9"/>
  <c r="B11" i="9"/>
  <c r="K11" i="9"/>
  <c r="D16" i="9"/>
  <c r="D17" i="9"/>
  <c r="C31" i="4"/>
  <c r="K17" i="11"/>
  <c r="K13" i="11"/>
  <c r="K11" i="11"/>
  <c r="K16" i="11"/>
  <c r="K14" i="11"/>
  <c r="K12" i="11"/>
  <c r="K18" i="11"/>
  <c r="K15" i="11"/>
  <c r="Q12" i="11"/>
  <c r="Q13" i="11"/>
  <c r="Q17" i="11"/>
  <c r="Q11" i="11"/>
  <c r="Q14" i="11"/>
  <c r="Q16" i="11"/>
  <c r="Q18" i="11"/>
  <c r="V4" i="11"/>
  <c r="W10" i="11"/>
  <c r="E11" i="11"/>
  <c r="E15" i="11"/>
  <c r="E18" i="11"/>
  <c r="E13" i="11"/>
  <c r="E12" i="11"/>
  <c r="E14" i="11"/>
  <c r="E17" i="11"/>
  <c r="E16" i="11"/>
  <c r="Q15" i="11"/>
  <c r="U11" i="11"/>
  <c r="U13" i="11"/>
  <c r="U16" i="11"/>
  <c r="U18" i="11"/>
  <c r="U14" i="11"/>
  <c r="U17" i="11"/>
  <c r="U12" i="11"/>
  <c r="S16" i="11"/>
  <c r="S11" i="11"/>
  <c r="S13" i="11"/>
  <c r="S18" i="11"/>
  <c r="S17" i="11"/>
  <c r="S12" i="11"/>
  <c r="S14" i="11"/>
  <c r="S9" i="11"/>
  <c r="S8" i="11"/>
  <c r="S7" i="11"/>
  <c r="Q9" i="11"/>
  <c r="Q8" i="11"/>
  <c r="Q7" i="11"/>
  <c r="N4" i="11"/>
  <c r="E9" i="11"/>
  <c r="E8" i="11"/>
  <c r="E7" i="11"/>
  <c r="K8" i="11"/>
  <c r="K7" i="11"/>
  <c r="K9" i="11"/>
  <c r="U8" i="11"/>
  <c r="U9" i="11"/>
  <c r="U7" i="11"/>
  <c r="U5" i="11"/>
  <c r="U6" i="11"/>
  <c r="N20" i="11"/>
  <c r="T19" i="11"/>
  <c r="U10" i="11"/>
  <c r="K6" i="11"/>
  <c r="J19" i="11"/>
  <c r="Y4" i="11"/>
  <c r="F4" i="11"/>
  <c r="F20" i="11"/>
  <c r="E6" i="11"/>
  <c r="D19" i="11"/>
  <c r="Y16" i="11"/>
  <c r="Y12" i="11"/>
  <c r="Y14" i="11"/>
  <c r="Y9" i="11"/>
  <c r="Y18" i="11"/>
  <c r="Y11" i="11"/>
  <c r="Y7" i="11"/>
  <c r="X19" i="11"/>
  <c r="Y6" i="11"/>
  <c r="Y17" i="11"/>
  <c r="Y13" i="11"/>
  <c r="Y8" i="11"/>
  <c r="E10" i="11"/>
  <c r="K10" i="11"/>
  <c r="H4" i="11"/>
  <c r="H20" i="11"/>
  <c r="E5" i="11"/>
  <c r="R19" i="11"/>
  <c r="S10" i="11"/>
  <c r="Y10" i="11"/>
  <c r="S5" i="11"/>
  <c r="Q6" i="11"/>
  <c r="P19" i="11"/>
  <c r="Q10" i="11"/>
  <c r="Q5" i="11"/>
  <c r="K5" i="11"/>
  <c r="C20" i="8"/>
  <c r="B40" i="8"/>
  <c r="Q40" i="8"/>
  <c r="B20" i="8"/>
  <c r="Q20" i="8"/>
  <c r="J13" i="9"/>
  <c r="I15" i="9"/>
  <c r="L7" i="9"/>
  <c r="I14" i="9"/>
  <c r="K15" i="9"/>
  <c r="L13" i="9"/>
  <c r="F12" i="4"/>
  <c r="G12" i="4"/>
  <c r="K13" i="9"/>
  <c r="I12" i="9"/>
  <c r="K12" i="9"/>
  <c r="C17" i="9"/>
  <c r="F14" i="4"/>
  <c r="G14" i="4"/>
  <c r="J15" i="9"/>
  <c r="B9" i="9"/>
  <c r="I9" i="9"/>
  <c r="J6" i="9"/>
  <c r="I11" i="9"/>
  <c r="I6" i="9"/>
  <c r="I5" i="9"/>
  <c r="C16" i="9"/>
  <c r="K5" i="9"/>
  <c r="K6" i="9"/>
  <c r="L6" i="9"/>
  <c r="B8" i="9"/>
  <c r="I8" i="9"/>
  <c r="F13" i="4"/>
  <c r="G13" i="4"/>
  <c r="L14" i="9"/>
  <c r="K14" i="9"/>
  <c r="L11" i="9"/>
  <c r="F10" i="4"/>
  <c r="G10" i="4"/>
  <c r="B17" i="9"/>
  <c r="J11" i="9"/>
  <c r="K7" i="9"/>
  <c r="F6" i="4"/>
  <c r="G6" i="4"/>
  <c r="J7" i="9"/>
  <c r="F4" i="4"/>
  <c r="G4" i="4"/>
  <c r="L5" i="9"/>
  <c r="F11" i="4"/>
  <c r="G11" i="4"/>
  <c r="J12" i="9"/>
  <c r="L12" i="9"/>
  <c r="F9" i="4"/>
  <c r="G9" i="4"/>
  <c r="L10" i="9"/>
  <c r="K10" i="9"/>
  <c r="J10" i="9"/>
  <c r="W5" i="11"/>
  <c r="I14" i="11"/>
  <c r="I11" i="11"/>
  <c r="I17" i="11"/>
  <c r="I18" i="11"/>
  <c r="I13" i="11"/>
  <c r="I16" i="11"/>
  <c r="I12" i="11"/>
  <c r="I15" i="11"/>
  <c r="O16" i="11"/>
  <c r="O14" i="11"/>
  <c r="O13" i="11"/>
  <c r="O12" i="11"/>
  <c r="O17" i="11"/>
  <c r="O11" i="11"/>
  <c r="O18" i="11"/>
  <c r="O15" i="11"/>
  <c r="Z6" i="11"/>
  <c r="W7" i="11"/>
  <c r="O5" i="11"/>
  <c r="G18" i="11"/>
  <c r="G16" i="11"/>
  <c r="G11" i="11"/>
  <c r="G14" i="11"/>
  <c r="G17" i="11"/>
  <c r="G13" i="11"/>
  <c r="G12" i="11"/>
  <c r="G15" i="11"/>
  <c r="AA15" i="11"/>
  <c r="W8" i="11"/>
  <c r="W9" i="11"/>
  <c r="Z9" i="11"/>
  <c r="Z8" i="11"/>
  <c r="V19" i="11"/>
  <c r="W18" i="11"/>
  <c r="AA18" i="11"/>
  <c r="W14" i="11"/>
  <c r="AA14" i="11"/>
  <c r="W16" i="11"/>
  <c r="W11" i="11"/>
  <c r="Z11" i="11"/>
  <c r="W17" i="11"/>
  <c r="W12" i="11"/>
  <c r="Z12" i="11"/>
  <c r="W13" i="11"/>
  <c r="Z13" i="11"/>
  <c r="W15" i="11"/>
  <c r="W6" i="11"/>
  <c r="G9" i="11"/>
  <c r="G8" i="11"/>
  <c r="G7" i="11"/>
  <c r="I7" i="11"/>
  <c r="I8" i="11"/>
  <c r="I9" i="11"/>
  <c r="AA9" i="11"/>
  <c r="K4" i="11"/>
  <c r="Z15" i="11"/>
  <c r="Z18" i="11"/>
  <c r="U4" i="11"/>
  <c r="O7" i="11"/>
  <c r="O6" i="11"/>
  <c r="O9" i="11"/>
  <c r="O10" i="11"/>
  <c r="O8" i="11"/>
  <c r="N19" i="11"/>
  <c r="O4" i="11"/>
  <c r="H19" i="11"/>
  <c r="I6" i="11"/>
  <c r="I10" i="11"/>
  <c r="W4" i="11"/>
  <c r="Z16" i="11"/>
  <c r="AA12" i="11"/>
  <c r="Z7" i="11"/>
  <c r="Z14" i="11"/>
  <c r="E4" i="11"/>
  <c r="G10" i="11"/>
  <c r="F19" i="11"/>
  <c r="G6" i="11"/>
  <c r="Z5" i="11"/>
  <c r="Q4" i="11"/>
  <c r="Z10" i="11"/>
  <c r="AA16" i="11"/>
  <c r="Z17" i="11"/>
  <c r="S4" i="11"/>
  <c r="I5" i="11"/>
  <c r="I4" i="11"/>
  <c r="G5" i="11"/>
  <c r="I17" i="9"/>
  <c r="K17" i="9"/>
  <c r="I16" i="9"/>
  <c r="J17" i="9"/>
  <c r="L8" i="9"/>
  <c r="F7" i="4"/>
  <c r="G7" i="4"/>
  <c r="K8" i="9"/>
  <c r="J8" i="9"/>
  <c r="J9" i="9"/>
  <c r="F8" i="4"/>
  <c r="G8" i="4"/>
  <c r="K9" i="9"/>
  <c r="L9" i="9"/>
  <c r="L17" i="9"/>
  <c r="B16" i="9"/>
  <c r="AA6" i="11"/>
  <c r="G4" i="11"/>
  <c r="AA8" i="11"/>
  <c r="Z4" i="11"/>
  <c r="AA11" i="11"/>
  <c r="AA17" i="11"/>
  <c r="AA10" i="11"/>
  <c r="AA13" i="11"/>
  <c r="AA5" i="11"/>
  <c r="AA4" i="11"/>
  <c r="K16" i="9"/>
  <c r="J16" i="9"/>
  <c r="L16" i="9"/>
</calcChain>
</file>

<file path=xl/sharedStrings.xml><?xml version="1.0" encoding="utf-8"?>
<sst xmlns="http://schemas.openxmlformats.org/spreadsheetml/2006/main" count="162" uniqueCount="120">
  <si>
    <t>총인구
(인)</t>
    <phoneticPr fontId="3" type="noConversion"/>
  </si>
  <si>
    <t>급수인구
(인)</t>
    <phoneticPr fontId="3" type="noConversion"/>
  </si>
  <si>
    <t>보급률
(%)</t>
    <phoneticPr fontId="3" type="noConversion"/>
  </si>
  <si>
    <t>시설용량
(㎥/일)</t>
    <phoneticPr fontId="3" type="noConversion"/>
  </si>
  <si>
    <t>구 분</t>
  </si>
  <si>
    <t>년 도</t>
  </si>
  <si>
    <t>함양군</t>
  </si>
  <si>
    <t>2000년</t>
  </si>
  <si>
    <t>2001년</t>
  </si>
  <si>
    <t>2002년</t>
  </si>
  <si>
    <t>2003년</t>
  </si>
  <si>
    <t>2004년</t>
  </si>
  <si>
    <t>2005년</t>
  </si>
  <si>
    <t>2006년</t>
  </si>
  <si>
    <t>2007년</t>
  </si>
  <si>
    <t>2008년</t>
  </si>
  <si>
    <t>2009년</t>
  </si>
  <si>
    <t>10년평균</t>
    <phoneticPr fontId="2" type="noConversion"/>
  </si>
  <si>
    <t>5년평균</t>
    <phoneticPr fontId="2" type="noConversion"/>
  </si>
  <si>
    <t>3.3 과거 생산량 현황</t>
    <phoneticPr fontId="3" type="noConversion"/>
  </si>
  <si>
    <t>▶ 함양군 생산량 현황</t>
    <phoneticPr fontId="3" type="noConversion"/>
  </si>
  <si>
    <t>총급수량</t>
    <phoneticPr fontId="2" type="noConversion"/>
  </si>
  <si>
    <t>유수수량</t>
    <phoneticPr fontId="2" type="noConversion"/>
  </si>
  <si>
    <t>무수수량</t>
    <phoneticPr fontId="2" type="noConversion"/>
  </si>
  <si>
    <t>누수량</t>
    <phoneticPr fontId="2" type="noConversion"/>
  </si>
  <si>
    <t>(단위 : 천㎥/년)</t>
    <phoneticPr fontId="2" type="noConversion"/>
  </si>
  <si>
    <t>2010년</t>
    <phoneticPr fontId="2" type="noConversion"/>
  </si>
  <si>
    <t>유효수량</t>
    <phoneticPr fontId="2" type="noConversion"/>
  </si>
  <si>
    <t>유효수율(%)</t>
    <phoneticPr fontId="2" type="noConversion"/>
  </si>
  <si>
    <t>계</t>
    <phoneticPr fontId="2" type="noConversion"/>
  </si>
  <si>
    <t>유수율
(%)</t>
    <phoneticPr fontId="2" type="noConversion"/>
  </si>
  <si>
    <t>누수율
(%)</t>
    <phoneticPr fontId="2" type="noConversion"/>
  </si>
  <si>
    <t>무수율
(유효수율
-유수율)</t>
    <phoneticPr fontId="2" type="noConversion"/>
  </si>
  <si>
    <t>구분</t>
    <phoneticPr fontId="3" type="noConversion"/>
  </si>
  <si>
    <t>수량
(천㎥)</t>
    <phoneticPr fontId="3" type="noConversion"/>
  </si>
  <si>
    <t>비율
(%)</t>
    <phoneticPr fontId="3" type="noConversion"/>
  </si>
  <si>
    <t>생 산 량</t>
    <phoneticPr fontId="3" type="noConversion"/>
  </si>
  <si>
    <t>유
효
수
량</t>
    <phoneticPr fontId="3" type="noConversion"/>
  </si>
  <si>
    <t>계</t>
    <phoneticPr fontId="3" type="noConversion"/>
  </si>
  <si>
    <t>유
수
수
량</t>
    <phoneticPr fontId="3" type="noConversion"/>
  </si>
  <si>
    <t>소  계</t>
    <phoneticPr fontId="3" type="noConversion"/>
  </si>
  <si>
    <t>요금수량</t>
    <phoneticPr fontId="3" type="noConversion"/>
  </si>
  <si>
    <t>분수량</t>
    <phoneticPr fontId="3" type="noConversion"/>
  </si>
  <si>
    <t>기  타</t>
    <phoneticPr fontId="3" type="noConversion"/>
  </si>
  <si>
    <t>무
수
수
량</t>
    <phoneticPr fontId="3" type="noConversion"/>
  </si>
  <si>
    <t>계 량 기
불감수량</t>
    <phoneticPr fontId="3" type="noConversion"/>
  </si>
  <si>
    <t>수도사업
수     량</t>
    <phoneticPr fontId="3" type="noConversion"/>
  </si>
  <si>
    <t>공공수량</t>
    <phoneticPr fontId="3" type="noConversion"/>
  </si>
  <si>
    <t>부   정
사용량</t>
    <phoneticPr fontId="3" type="noConversion"/>
  </si>
  <si>
    <t>조정감액
수      량</t>
    <phoneticPr fontId="3" type="noConversion"/>
  </si>
  <si>
    <t>누수량</t>
    <phoneticPr fontId="3" type="noConversion"/>
  </si>
  <si>
    <t>기 타</t>
    <phoneticPr fontId="3" type="noConversion"/>
  </si>
  <si>
    <t>유효수량(㎥/d)</t>
    <phoneticPr fontId="2" type="noConversion"/>
  </si>
  <si>
    <t>유수수량(㎥/d)</t>
    <phoneticPr fontId="2" type="noConversion"/>
  </si>
  <si>
    <t>2.2 과거 상수도 급수실적 및 생산량분석</t>
    <phoneticPr fontId="3" type="noConversion"/>
  </si>
  <si>
    <t>급수량
(㎥/일)</t>
    <phoneticPr fontId="3" type="noConversion"/>
  </si>
  <si>
    <t>비고</t>
    <phoneticPr fontId="3" type="noConversion"/>
  </si>
  <si>
    <t>▶ 상수도 생산량 분석</t>
    <phoneticPr fontId="2" type="noConversion"/>
  </si>
  <si>
    <t>급수량(㎥/d)</t>
    <phoneticPr fontId="2" type="noConversion"/>
  </si>
  <si>
    <t>비율(%)</t>
    <phoneticPr fontId="3" type="noConversion"/>
  </si>
  <si>
    <t>무효
수량</t>
    <phoneticPr fontId="3" type="noConversion"/>
  </si>
  <si>
    <t>5년
평균</t>
    <phoneticPr fontId="2" type="noConversion"/>
  </si>
  <si>
    <t>10년
평균</t>
    <phoneticPr fontId="2" type="noConversion"/>
  </si>
  <si>
    <t>▶ 김천시 상수급수현황</t>
    <phoneticPr fontId="3" type="noConversion"/>
  </si>
  <si>
    <t xml:space="preserve">1. 상 수 도  생 산 </t>
  </si>
  <si>
    <t xml:space="preserve"> 량  분 석 현 황(계 속)</t>
    <phoneticPr fontId="3" type="noConversion"/>
  </si>
  <si>
    <t>(단위:천톤/년)</t>
    <phoneticPr fontId="3" type="noConversion"/>
  </si>
  <si>
    <t>년간생산량</t>
  </si>
  <si>
    <t>유효수량</t>
  </si>
  <si>
    <t>무효수량</t>
  </si>
  <si>
    <t>유수수량</t>
  </si>
  <si>
    <t>무수수량</t>
  </si>
  <si>
    <t>조  정 
감액수량</t>
  </si>
  <si>
    <t>누수량</t>
  </si>
  <si>
    <t>누수율
(%)</t>
    <phoneticPr fontId="3" type="noConversion"/>
  </si>
  <si>
    <t>분수량</t>
  </si>
  <si>
    <t xml:space="preserve">기타 </t>
  </si>
  <si>
    <t>계량기불감수량</t>
  </si>
  <si>
    <t>수도사업용수량</t>
  </si>
  <si>
    <t>공공수량</t>
  </si>
  <si>
    <t>부정사용량</t>
  </si>
  <si>
    <t>무효수량(㎥/d)</t>
    <phoneticPr fontId="2" type="noConversion"/>
  </si>
  <si>
    <t>(단위 : 인, 천㎥/년)</t>
    <phoneticPr fontId="2" type="noConversion"/>
  </si>
  <si>
    <t>급수인구</t>
    <phoneticPr fontId="2" type="noConversion"/>
  </si>
  <si>
    <t>계</t>
  </si>
  <si>
    <t>가정용</t>
  </si>
  <si>
    <t>영업용</t>
    <phoneticPr fontId="2" type="noConversion"/>
  </si>
  <si>
    <t>공업용</t>
  </si>
  <si>
    <t>기타</t>
  </si>
  <si>
    <t>10년평균</t>
    <phoneticPr fontId="2" type="noConversion"/>
  </si>
  <si>
    <t>5년평균</t>
    <phoneticPr fontId="2" type="noConversion"/>
  </si>
  <si>
    <t>비고</t>
    <phoneticPr fontId="2" type="noConversion"/>
  </si>
  <si>
    <t>욕탕용</t>
    <phoneticPr fontId="2" type="noConversion"/>
  </si>
  <si>
    <t>업무용</t>
    <phoneticPr fontId="2" type="noConversion"/>
  </si>
  <si>
    <t>주) 영업용 = 업무용, 영업용, 욕탕용, 포함</t>
    <phoneticPr fontId="2" type="noConversion"/>
  </si>
  <si>
    <t>급수량원단위
(Lpcd)</t>
    <phoneticPr fontId="3" type="noConversion"/>
  </si>
  <si>
    <t>계</t>
    <phoneticPr fontId="3" type="noConversion"/>
  </si>
  <si>
    <t>(단위:천㎥/년)</t>
    <phoneticPr fontId="3" type="noConversion"/>
  </si>
  <si>
    <t>구   분</t>
    <phoneticPr fontId="3" type="noConversion"/>
  </si>
  <si>
    <t>총급수량</t>
    <phoneticPr fontId="3" type="noConversion"/>
  </si>
  <si>
    <t>유효수량</t>
    <phoneticPr fontId="3" type="noConversion"/>
  </si>
  <si>
    <t>유수율(%)</t>
    <phoneticPr fontId="3" type="noConversion"/>
  </si>
  <si>
    <t>무수율(%)</t>
    <phoneticPr fontId="3" type="noConversion"/>
  </si>
  <si>
    <t>유수수량</t>
    <phoneticPr fontId="3" type="noConversion"/>
  </si>
  <si>
    <t>무수수량</t>
    <phoneticPr fontId="3" type="noConversion"/>
  </si>
  <si>
    <t>10년평균</t>
    <phoneticPr fontId="3" type="noConversion"/>
  </si>
  <si>
    <t>5년평균</t>
    <phoneticPr fontId="3" type="noConversion"/>
  </si>
  <si>
    <t>무효수량</t>
    <phoneticPr fontId="3" type="noConversion"/>
  </si>
  <si>
    <t>계량기 요금 수량</t>
  </si>
  <si>
    <t>미계량요금 수량</t>
  </si>
  <si>
    <t>공란</t>
    <phoneticPr fontId="2" type="noConversion"/>
  </si>
  <si>
    <t>(통계연보)</t>
    <phoneticPr fontId="2" type="noConversion"/>
  </si>
  <si>
    <t>2010년</t>
  </si>
  <si>
    <t>2011년</t>
  </si>
  <si>
    <t>2012년</t>
    <phoneticPr fontId="2" type="noConversion"/>
  </si>
  <si>
    <t>▶ 김천시 상수사용현황</t>
    <phoneticPr fontId="3" type="noConversion"/>
  </si>
  <si>
    <t>유효수율(%)</t>
    <phoneticPr fontId="3" type="noConversion"/>
  </si>
  <si>
    <t>조정감액수량</t>
    <phoneticPr fontId="3" type="noConversion"/>
  </si>
  <si>
    <t>누수율(%)</t>
    <phoneticPr fontId="3" type="noConversion"/>
  </si>
  <si>
    <t>2013년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</si>
</sst>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0.0%"/>
    <numFmt numFmtId="177" formatCode="_ * #,##0_ ;_ * \-#,##0_ ;_ * &quot;-&quot;_ ;_ @_ "/>
    <numFmt numFmtId="178" formatCode="_ * #,##0.00_ ;_ * \-#,##0.00_ ;_ * &quot;-&quot;??_ ;_ @_ "/>
    <numFmt numFmtId="179" formatCode="\$#.00"/>
    <numFmt numFmtId="180" formatCode="&quot;₩&quot;#,##0;&quot;₩&quot;&quot;₩&quot;&quot;₩&quot;&quot;₩&quot;&quot;₩&quot;&quot;₩&quot;&quot;₩&quot;&quot;₩&quot;\-#,##0"/>
    <numFmt numFmtId="181" formatCode="&quot;₩&quot;#,##0.00;&quot;₩&quot;&quot;₩&quot;&quot;₩&quot;&quot;₩&quot;&quot;₩&quot;&quot;₩&quot;&quot;₩&quot;&quot;₩&quot;\-#,##0.00"/>
    <numFmt numFmtId="182" formatCode="m\o\n\th\ d\,\ yyyy"/>
    <numFmt numFmtId="183" formatCode="#.00"/>
    <numFmt numFmtId="184" formatCode="#."/>
    <numFmt numFmtId="185" formatCode="%#.00"/>
    <numFmt numFmtId="186" formatCode="General&quot;년&quot;"/>
    <numFmt numFmtId="187" formatCode="_-* #,##0.0_-;\-* #,##0.0_-;_-* &quot;-&quot;_-;_-@_-"/>
    <numFmt numFmtId="188" formatCode="_-* #,##0.00_-;\-* #,##0.00_-;_-* &quot;-&quot;_-;_-@_-"/>
    <numFmt numFmtId="189" formatCode="#,##0_);[Red]\(#,##0\)"/>
    <numFmt numFmtId="190" formatCode="_-* #,##0.0_-;\-* #,##0.0_-;_-* &quot;-&quot;?_-;_-@_-"/>
    <numFmt numFmtId="191" formatCode="#,##0;[Red]#,##0"/>
    <numFmt numFmtId="192" formatCode="#&quot;년&quot;"/>
    <numFmt numFmtId="193" formatCode="#,##0\ ;[Red]&quot;△&quot;\ #,##0\ ;&quot;-&quot;\ \ ;@"/>
    <numFmt numFmtId="194" formatCode="#,##0.0\ ;[Red]&quot;△&quot;\ #,##0.0\ ;&quot;-&quot;\ \ ;@"/>
  </numFmts>
  <fonts count="42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돋움체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2"/>
      <name val="¹UAAA¼"/>
      <family val="3"/>
      <charset val="129"/>
    </font>
    <font>
      <sz val="1"/>
      <color indexed="8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name val="나눔고딕"/>
      <family val="3"/>
      <charset val="129"/>
    </font>
    <font>
      <sz val="10"/>
      <name val="나눔고딕"/>
      <family val="3"/>
      <charset val="129"/>
    </font>
    <font>
      <b/>
      <sz val="11"/>
      <name val="나눔고딕"/>
      <family val="3"/>
      <charset val="129"/>
    </font>
    <font>
      <b/>
      <sz val="18"/>
      <name val="나눔고딕"/>
      <family val="3"/>
      <charset val="129"/>
    </font>
    <font>
      <sz val="9"/>
      <name val="나눔고딕"/>
      <family val="3"/>
      <charset val="129"/>
    </font>
    <font>
      <sz val="11"/>
      <name val="나눔고딕"/>
      <family val="3"/>
      <charset val="129"/>
    </font>
    <font>
      <b/>
      <sz val="13"/>
      <name val="나눔고딕"/>
      <family val="3"/>
      <charset val="129"/>
    </font>
    <font>
      <b/>
      <sz val="10"/>
      <name val="나눔고딕"/>
      <family val="3"/>
      <charset val="129"/>
    </font>
    <font>
      <sz val="9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double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4" fontId="13" fillId="0" borderId="0">
      <protection locked="0"/>
    </xf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3" fillId="0" borderId="0">
      <protection locked="0"/>
    </xf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5" fillId="0" borderId="0"/>
    <xf numFmtId="182" fontId="13" fillId="0" borderId="0">
      <protection locked="0"/>
    </xf>
    <xf numFmtId="183" fontId="13" fillId="0" borderId="0">
      <protection locked="0"/>
    </xf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84" fontId="17" fillId="0" borderId="0">
      <protection locked="0"/>
    </xf>
    <xf numFmtId="184" fontId="17" fillId="0" borderId="0">
      <protection locked="0"/>
    </xf>
    <xf numFmtId="0" fontId="14" fillId="0" borderId="0"/>
    <xf numFmtId="185" fontId="13" fillId="0" borderId="0">
      <protection locked="0"/>
    </xf>
    <xf numFmtId="184" fontId="13" fillId="0" borderId="3">
      <protection locked="0"/>
    </xf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Font="0" applyFill="0" applyBorder="0" applyAlignment="0" applyProtection="0"/>
    <xf numFmtId="3" fontId="7" fillId="0" borderId="4">
      <alignment horizontal="center"/>
    </xf>
    <xf numFmtId="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1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" fillId="0" borderId="0">
      <alignment vertical="center"/>
    </xf>
    <xf numFmtId="0" fontId="35" fillId="0" borderId="0">
      <alignment vertical="center"/>
    </xf>
    <xf numFmtId="0" fontId="22" fillId="0" borderId="0"/>
    <xf numFmtId="0" fontId="35" fillId="0" borderId="0">
      <alignment vertical="center"/>
    </xf>
    <xf numFmtId="0" fontId="4" fillId="0" borderId="5" applyNumberFormat="0" applyFont="0" applyFill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18" fillId="0" borderId="0" xfId="45" applyFont="1" applyFill="1" applyAlignment="1">
      <alignment horizontal="center" vertical="center"/>
    </xf>
    <xf numFmtId="0" fontId="19" fillId="0" borderId="0" xfId="45" applyFont="1" applyFill="1" applyAlignment="1">
      <alignment horizontal="left" vertical="center"/>
    </xf>
    <xf numFmtId="0" fontId="20" fillId="0" borderId="0" xfId="45" applyFont="1" applyFill="1" applyAlignment="1">
      <alignment vertical="center"/>
    </xf>
    <xf numFmtId="41" fontId="18" fillId="0" borderId="0" xfId="36" applyFont="1" applyFill="1" applyAlignment="1">
      <alignment horizontal="center" vertical="center"/>
    </xf>
    <xf numFmtId="188" fontId="18" fillId="0" borderId="0" xfId="36" applyNumberFormat="1" applyFont="1" applyFill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41" fontId="38" fillId="0" borderId="42" xfId="36" applyFont="1" applyFill="1" applyBorder="1" applyAlignment="1">
      <alignment horizontal="center" vertical="center" wrapText="1"/>
    </xf>
    <xf numFmtId="41" fontId="38" fillId="0" borderId="43" xfId="36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41" fontId="37" fillId="0" borderId="43" xfId="0" applyNumberFormat="1" applyFont="1" applyBorder="1" applyAlignment="1">
      <alignment horizontal="center" vertical="center"/>
    </xf>
    <xf numFmtId="187" fontId="38" fillId="0" borderId="43" xfId="36" applyNumberFormat="1" applyFont="1" applyFill="1" applyBorder="1" applyAlignment="1">
      <alignment horizontal="center" vertical="center" wrapText="1"/>
    </xf>
    <xf numFmtId="187" fontId="38" fillId="0" borderId="42" xfId="36" applyNumberFormat="1" applyFont="1" applyFill="1" applyBorder="1" applyAlignment="1">
      <alignment horizontal="center" vertical="center" wrapText="1"/>
    </xf>
    <xf numFmtId="187" fontId="37" fillId="0" borderId="43" xfId="0" applyNumberFormat="1" applyFont="1" applyBorder="1" applyAlignment="1">
      <alignment horizontal="center" vertical="center"/>
    </xf>
    <xf numFmtId="0" fontId="18" fillId="0" borderId="0" xfId="45" applyFont="1" applyFill="1" applyAlignment="1">
      <alignment horizontal="right" vertical="center"/>
    </xf>
    <xf numFmtId="0" fontId="37" fillId="0" borderId="0" xfId="0" applyFont="1" applyBorder="1">
      <alignment vertical="center"/>
    </xf>
    <xf numFmtId="0" fontId="37" fillId="0" borderId="44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vertical="center" wrapText="1"/>
    </xf>
    <xf numFmtId="187" fontId="38" fillId="2" borderId="42" xfId="36" applyNumberFormat="1" applyFont="1" applyFill="1" applyBorder="1" applyAlignment="1">
      <alignment horizontal="center" vertical="center" wrapText="1"/>
    </xf>
    <xf numFmtId="187" fontId="38" fillId="2" borderId="43" xfId="36" applyNumberFormat="1" applyFont="1" applyFill="1" applyBorder="1" applyAlignment="1">
      <alignment horizontal="center" vertical="center" wrapText="1"/>
    </xf>
    <xf numFmtId="187" fontId="37" fillId="2" borderId="43" xfId="0" applyNumberFormat="1" applyFont="1" applyFill="1" applyBorder="1" applyAlignment="1">
      <alignment horizontal="center" vertical="center"/>
    </xf>
    <xf numFmtId="190" fontId="37" fillId="0" borderId="0" xfId="0" applyNumberFormat="1" applyFont="1">
      <alignment vertical="center"/>
    </xf>
    <xf numFmtId="187" fontId="37" fillId="0" borderId="43" xfId="0" applyNumberFormat="1" applyFont="1" applyFill="1" applyBorder="1" applyAlignment="1">
      <alignment horizontal="center" vertical="center"/>
    </xf>
    <xf numFmtId="0" fontId="25" fillId="0" borderId="0" xfId="45" applyFont="1" applyFill="1" applyAlignment="1">
      <alignment vertical="center"/>
    </xf>
    <xf numFmtId="41" fontId="26" fillId="0" borderId="0" xfId="36" applyFont="1" applyFill="1" applyAlignment="1">
      <alignment horizontal="center" vertical="center"/>
    </xf>
    <xf numFmtId="188" fontId="26" fillId="0" borderId="0" xfId="36" applyNumberFormat="1" applyFont="1" applyFill="1" applyAlignment="1">
      <alignment horizontal="center" vertical="center"/>
    </xf>
    <xf numFmtId="0" fontId="26" fillId="0" borderId="0" xfId="45" applyFont="1" applyFill="1" applyAlignment="1">
      <alignment horizontal="center" vertical="center"/>
    </xf>
    <xf numFmtId="0" fontId="27" fillId="0" borderId="0" xfId="45" applyFont="1" applyFill="1" applyAlignment="1">
      <alignment horizontal="left" vertical="center"/>
    </xf>
    <xf numFmtId="0" fontId="26" fillId="3" borderId="6" xfId="45" applyFont="1" applyFill="1" applyBorder="1" applyAlignment="1">
      <alignment horizontal="center" vertical="center"/>
    </xf>
    <xf numFmtId="41" fontId="26" fillId="3" borderId="7" xfId="36" applyFont="1" applyFill="1" applyBorder="1" applyAlignment="1">
      <alignment horizontal="center" vertical="center" wrapText="1"/>
    </xf>
    <xf numFmtId="188" fontId="26" fillId="3" borderId="7" xfId="36" applyNumberFormat="1" applyFont="1" applyFill="1" applyBorder="1" applyAlignment="1">
      <alignment horizontal="center" vertical="center" wrapText="1"/>
    </xf>
    <xf numFmtId="0" fontId="26" fillId="3" borderId="8" xfId="45" applyFont="1" applyFill="1" applyBorder="1" applyAlignment="1">
      <alignment horizontal="center" vertical="center"/>
    </xf>
    <xf numFmtId="186" fontId="26" fillId="0" borderId="9" xfId="45" applyNumberFormat="1" applyFont="1" applyFill="1" applyBorder="1" applyAlignment="1">
      <alignment horizontal="center" vertical="center"/>
    </xf>
    <xf numFmtId="0" fontId="26" fillId="0" borderId="10" xfId="45" applyFont="1" applyFill="1" applyBorder="1" applyAlignment="1">
      <alignment horizontal="center" vertical="center"/>
    </xf>
    <xf numFmtId="0" fontId="26" fillId="0" borderId="11" xfId="45" applyFont="1" applyFill="1" applyBorder="1" applyAlignment="1">
      <alignment horizontal="center" vertical="center"/>
    </xf>
    <xf numFmtId="186" fontId="26" fillId="0" borderId="12" xfId="45" applyNumberFormat="1" applyFont="1" applyFill="1" applyBorder="1" applyAlignment="1">
      <alignment horizontal="center" vertical="center"/>
    </xf>
    <xf numFmtId="0" fontId="26" fillId="0" borderId="13" xfId="45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 applyBorder="1">
      <alignment vertical="center"/>
    </xf>
    <xf numFmtId="0" fontId="26" fillId="0" borderId="0" xfId="45" applyFont="1" applyFill="1" applyAlignment="1">
      <alignment horizontal="right" vertical="center"/>
    </xf>
    <xf numFmtId="0" fontId="40" fillId="3" borderId="45" xfId="0" applyFont="1" applyFill="1" applyBorder="1" applyAlignment="1">
      <alignment horizontal="center" vertical="center" wrapText="1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44" xfId="0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186" fontId="41" fillId="0" borderId="43" xfId="0" applyNumberFormat="1" applyFont="1" applyFill="1" applyBorder="1" applyAlignment="1">
      <alignment horizontal="center" vertical="center" wrapText="1"/>
    </xf>
    <xf numFmtId="41" fontId="41" fillId="0" borderId="43" xfId="36" applyFont="1" applyFill="1" applyBorder="1" applyAlignment="1">
      <alignment horizontal="center" vertical="center" wrapText="1"/>
    </xf>
    <xf numFmtId="186" fontId="41" fillId="0" borderId="48" xfId="0" applyNumberFormat="1" applyFont="1" applyFill="1" applyBorder="1" applyAlignment="1">
      <alignment horizontal="center" vertical="center" wrapText="1"/>
    </xf>
    <xf numFmtId="41" fontId="41" fillId="0" borderId="49" xfId="36" applyFont="1" applyFill="1" applyBorder="1" applyAlignment="1">
      <alignment horizontal="center" vertical="center" wrapText="1"/>
    </xf>
    <xf numFmtId="0" fontId="40" fillId="0" borderId="48" xfId="0" applyFont="1" applyBorder="1" applyAlignment="1">
      <alignment horizontal="center" vertical="center"/>
    </xf>
    <xf numFmtId="41" fontId="40" fillId="0" borderId="49" xfId="0" applyNumberFormat="1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41" fontId="40" fillId="0" borderId="51" xfId="0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176" fontId="40" fillId="0" borderId="0" xfId="33" applyNumberFormat="1" applyFont="1" applyBorder="1" applyAlignment="1">
      <alignment horizontal="center" vertical="center"/>
    </xf>
    <xf numFmtId="176" fontId="40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191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distributed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distributed" vertical="center"/>
    </xf>
    <xf numFmtId="0" fontId="26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/>
    </xf>
    <xf numFmtId="186" fontId="26" fillId="0" borderId="22" xfId="45" applyNumberFormat="1" applyFont="1" applyFill="1" applyBorder="1" applyAlignment="1">
      <alignment horizontal="center" vertical="center"/>
    </xf>
    <xf numFmtId="41" fontId="26" fillId="0" borderId="22" xfId="36" applyNumberFormat="1" applyFont="1" applyFill="1" applyBorder="1" applyAlignment="1">
      <alignment vertical="center"/>
    </xf>
    <xf numFmtId="190" fontId="26" fillId="0" borderId="22" xfId="36" applyNumberFormat="1" applyFont="1" applyFill="1" applyBorder="1" applyAlignment="1">
      <alignment vertical="center"/>
    </xf>
    <xf numFmtId="191" fontId="26" fillId="0" borderId="0" xfId="0" applyNumberFormat="1" applyFont="1" applyFill="1" applyBorder="1" applyAlignment="1">
      <alignment vertical="center"/>
    </xf>
    <xf numFmtId="191" fontId="26" fillId="0" borderId="0" xfId="0" applyNumberFormat="1" applyFont="1" applyFill="1" applyBorder="1" applyAlignment="1" applyProtection="1">
      <alignment vertical="center"/>
      <protection locked="0"/>
    </xf>
    <xf numFmtId="41" fontId="30" fillId="0" borderId="0" xfId="37" applyFont="1" applyFill="1" applyAlignment="1">
      <alignment vertical="center"/>
    </xf>
    <xf numFmtId="190" fontId="26" fillId="0" borderId="0" xfId="0" applyNumberFormat="1" applyFont="1" applyFill="1" applyAlignment="1">
      <alignment horizontal="center" vertical="center"/>
    </xf>
    <xf numFmtId="0" fontId="31" fillId="0" borderId="0" xfId="45" applyFont="1">
      <alignment vertical="center"/>
    </xf>
    <xf numFmtId="0" fontId="31" fillId="0" borderId="0" xfId="45" applyFont="1" applyFill="1">
      <alignment vertical="center"/>
    </xf>
    <xf numFmtId="0" fontId="32" fillId="3" borderId="23" xfId="45" applyFont="1" applyFill="1" applyBorder="1" applyAlignment="1">
      <alignment horizontal="center" vertical="center" wrapText="1"/>
    </xf>
    <xf numFmtId="0" fontId="32" fillId="3" borderId="24" xfId="45" applyFont="1" applyFill="1" applyBorder="1" applyAlignment="1">
      <alignment horizontal="center" vertical="center" wrapText="1"/>
    </xf>
    <xf numFmtId="0" fontId="30" fillId="0" borderId="0" xfId="45" applyFont="1">
      <alignment vertical="center"/>
    </xf>
    <xf numFmtId="0" fontId="32" fillId="3" borderId="25" xfId="45" applyFont="1" applyFill="1" applyBorder="1" applyAlignment="1">
      <alignment horizontal="center" vertical="center" wrapText="1"/>
    </xf>
    <xf numFmtId="0" fontId="32" fillId="3" borderId="26" xfId="45" applyFont="1" applyFill="1" applyBorder="1" applyAlignment="1">
      <alignment horizontal="center" vertical="center" wrapText="1"/>
    </xf>
    <xf numFmtId="187" fontId="29" fillId="0" borderId="27" xfId="37" applyNumberFormat="1" applyFont="1" applyBorder="1" applyAlignment="1">
      <alignment vertical="center" shrinkToFit="1"/>
    </xf>
    <xf numFmtId="187" fontId="29" fillId="0" borderId="10" xfId="37" applyNumberFormat="1" applyFont="1" applyBorder="1" applyAlignment="1">
      <alignment vertical="center" shrinkToFit="1"/>
    </xf>
    <xf numFmtId="0" fontId="26" fillId="0" borderId="28" xfId="45" applyFont="1" applyBorder="1" applyAlignment="1">
      <alignment horizontal="center" vertical="center"/>
    </xf>
    <xf numFmtId="187" fontId="29" fillId="0" borderId="28" xfId="37" applyNumberFormat="1" applyFont="1" applyBorder="1" applyAlignment="1">
      <alignment vertical="center" shrinkToFit="1"/>
    </xf>
    <xf numFmtId="187" fontId="29" fillId="0" borderId="11" xfId="37" applyNumberFormat="1" applyFont="1" applyBorder="1" applyAlignment="1">
      <alignment vertical="center" shrinkToFit="1"/>
    </xf>
    <xf numFmtId="0" fontId="26" fillId="0" borderId="28" xfId="45" applyFont="1" applyBorder="1" applyAlignment="1">
      <alignment horizontal="center" vertical="center" wrapText="1"/>
    </xf>
    <xf numFmtId="189" fontId="30" fillId="0" borderId="0" xfId="45" applyNumberFormat="1" applyFont="1">
      <alignment vertical="center"/>
    </xf>
    <xf numFmtId="187" fontId="30" fillId="0" borderId="0" xfId="45" applyNumberFormat="1" applyFont="1">
      <alignment vertical="center"/>
    </xf>
    <xf numFmtId="187" fontId="29" fillId="0" borderId="0" xfId="45" applyNumberFormat="1" applyFont="1" applyAlignment="1">
      <alignment vertical="center" shrinkToFit="1"/>
    </xf>
    <xf numFmtId="0" fontId="30" fillId="0" borderId="0" xfId="45" applyFont="1" applyFill="1">
      <alignment vertical="center"/>
    </xf>
    <xf numFmtId="43" fontId="29" fillId="0" borderId="0" xfId="45" applyNumberFormat="1" applyFont="1" applyAlignment="1">
      <alignment vertical="center" shrinkToFit="1"/>
    </xf>
    <xf numFmtId="43" fontId="30" fillId="0" borderId="0" xfId="45" applyNumberFormat="1" applyFont="1">
      <alignment vertical="center"/>
    </xf>
    <xf numFmtId="190" fontId="29" fillId="0" borderId="0" xfId="45" applyNumberFormat="1" applyFont="1" applyAlignment="1">
      <alignment vertical="center" shrinkToFit="1"/>
    </xf>
    <xf numFmtId="0" fontId="33" fillId="0" borderId="0" xfId="47" applyFont="1" applyFill="1" applyAlignment="1">
      <alignment vertical="center"/>
    </xf>
    <xf numFmtId="0" fontId="33" fillId="0" borderId="0" xfId="47" applyNumberFormat="1" applyFont="1" applyFill="1" applyAlignment="1">
      <alignment horizontal="right" vertical="center"/>
    </xf>
    <xf numFmtId="0" fontId="29" fillId="3" borderId="25" xfId="47" applyFont="1" applyFill="1" applyBorder="1" applyAlignment="1">
      <alignment horizontal="center" vertical="center"/>
    </xf>
    <xf numFmtId="0" fontId="33" fillId="3" borderId="25" xfId="47" applyNumberFormat="1" applyFont="1" applyFill="1" applyBorder="1" applyAlignment="1">
      <alignment horizontal="center" vertical="center" wrapText="1"/>
    </xf>
    <xf numFmtId="192" fontId="29" fillId="0" borderId="29" xfId="47" applyNumberFormat="1" applyFont="1" applyFill="1" applyBorder="1" applyAlignment="1">
      <alignment horizontal="center" vertical="center"/>
    </xf>
    <xf numFmtId="192" fontId="29" fillId="0" borderId="9" xfId="47" applyNumberFormat="1" applyFont="1" applyFill="1" applyBorder="1" applyAlignment="1">
      <alignment horizontal="center" vertical="center"/>
    </xf>
    <xf numFmtId="192" fontId="29" fillId="0" borderId="12" xfId="47" applyNumberFormat="1" applyFont="1" applyFill="1" applyBorder="1" applyAlignment="1">
      <alignment horizontal="center" vertical="center"/>
    </xf>
    <xf numFmtId="0" fontId="29" fillId="0" borderId="0" xfId="47" applyFont="1" applyFill="1" applyAlignment="1">
      <alignment vertical="center"/>
    </xf>
    <xf numFmtId="41" fontId="26" fillId="0" borderId="0" xfId="36" applyFont="1" applyFill="1" applyAlignment="1">
      <alignment horizontal="right" vertical="center"/>
    </xf>
    <xf numFmtId="188" fontId="26" fillId="0" borderId="0" xfId="36" applyNumberFormat="1" applyFont="1" applyFill="1" applyAlignment="1">
      <alignment horizontal="right" vertical="center"/>
    </xf>
    <xf numFmtId="187" fontId="29" fillId="4" borderId="28" xfId="37" applyNumberFormat="1" applyFont="1" applyFill="1" applyBorder="1" applyAlignment="1">
      <alignment vertical="center" shrinkToFit="1"/>
    </xf>
    <xf numFmtId="187" fontId="29" fillId="4" borderId="11" xfId="37" applyNumberFormat="1" applyFont="1" applyFill="1" applyBorder="1" applyAlignment="1">
      <alignment vertical="center" shrinkToFit="1"/>
    </xf>
    <xf numFmtId="193" fontId="26" fillId="0" borderId="28" xfId="37" applyNumberFormat="1" applyFont="1" applyFill="1" applyBorder="1" applyAlignment="1">
      <alignment horizontal="right" vertical="center"/>
    </xf>
    <xf numFmtId="194" fontId="26" fillId="0" borderId="28" xfId="37" applyNumberFormat="1" applyFont="1" applyFill="1" applyBorder="1" applyAlignment="1">
      <alignment horizontal="right" vertical="center"/>
    </xf>
    <xf numFmtId="193" fontId="26" fillId="0" borderId="4" xfId="37" applyNumberFormat="1" applyFont="1" applyFill="1" applyBorder="1" applyAlignment="1">
      <alignment horizontal="right" vertical="center"/>
    </xf>
    <xf numFmtId="194" fontId="26" fillId="0" borderId="4" xfId="37" applyNumberFormat="1" applyFont="1" applyFill="1" applyBorder="1" applyAlignment="1">
      <alignment horizontal="right" vertical="center"/>
    </xf>
    <xf numFmtId="186" fontId="26" fillId="0" borderId="29" xfId="45" applyNumberFormat="1" applyFont="1" applyFill="1" applyBorder="1" applyAlignment="1">
      <alignment horizontal="center" vertical="center"/>
    </xf>
    <xf numFmtId="193" fontId="26" fillId="0" borderId="27" xfId="37" applyNumberFormat="1" applyFont="1" applyFill="1" applyBorder="1" applyAlignment="1">
      <alignment horizontal="right" vertical="center"/>
    </xf>
    <xf numFmtId="194" fontId="26" fillId="0" borderId="27" xfId="37" applyNumberFormat="1" applyFont="1" applyFill="1" applyBorder="1" applyAlignment="1">
      <alignment horizontal="right" vertical="center"/>
    </xf>
    <xf numFmtId="193" fontId="41" fillId="0" borderId="52" xfId="36" applyNumberFormat="1" applyFont="1" applyFill="1" applyBorder="1" applyAlignment="1">
      <alignment horizontal="right" vertical="center" wrapText="1"/>
    </xf>
    <xf numFmtId="193" fontId="40" fillId="0" borderId="52" xfId="0" applyNumberFormat="1" applyFont="1" applyBorder="1" applyAlignment="1">
      <alignment horizontal="right" vertical="center"/>
    </xf>
    <xf numFmtId="193" fontId="40" fillId="0" borderId="53" xfId="0" applyNumberFormat="1" applyFont="1" applyBorder="1" applyAlignment="1">
      <alignment horizontal="right" vertical="center"/>
    </xf>
    <xf numFmtId="193" fontId="41" fillId="0" borderId="53" xfId="36" applyNumberFormat="1" applyFont="1" applyFill="1" applyBorder="1" applyAlignment="1">
      <alignment horizontal="right" vertical="center" wrapText="1"/>
    </xf>
    <xf numFmtId="193" fontId="33" fillId="0" borderId="27" xfId="47" applyNumberFormat="1" applyFont="1" applyFill="1" applyBorder="1" applyAlignment="1">
      <alignment horizontal="right" vertical="center"/>
    </xf>
    <xf numFmtId="193" fontId="33" fillId="0" borderId="28" xfId="47" applyNumberFormat="1" applyFont="1" applyFill="1" applyBorder="1" applyAlignment="1">
      <alignment horizontal="right" vertical="center"/>
    </xf>
    <xf numFmtId="193" fontId="33" fillId="0" borderId="4" xfId="47" applyNumberFormat="1" applyFont="1" applyFill="1" applyBorder="1" applyAlignment="1">
      <alignment horizontal="right" vertical="center"/>
    </xf>
    <xf numFmtId="194" fontId="33" fillId="0" borderId="27" xfId="47" applyNumberFormat="1" applyFont="1" applyFill="1" applyBorder="1" applyAlignment="1">
      <alignment horizontal="right" vertical="center"/>
    </xf>
    <xf numFmtId="194" fontId="33" fillId="0" borderId="10" xfId="47" applyNumberFormat="1" applyFont="1" applyFill="1" applyBorder="1" applyAlignment="1">
      <alignment horizontal="right" vertical="center"/>
    </xf>
    <xf numFmtId="194" fontId="33" fillId="0" borderId="28" xfId="47" applyNumberFormat="1" applyFont="1" applyFill="1" applyBorder="1" applyAlignment="1">
      <alignment horizontal="right" vertical="center"/>
    </xf>
    <xf numFmtId="194" fontId="33" fillId="0" borderId="11" xfId="47" applyNumberFormat="1" applyFont="1" applyFill="1" applyBorder="1" applyAlignment="1">
      <alignment horizontal="right" vertical="center"/>
    </xf>
    <xf numFmtId="194" fontId="33" fillId="0" borderId="4" xfId="47" applyNumberFormat="1" applyFont="1" applyFill="1" applyBorder="1" applyAlignment="1">
      <alignment horizontal="right" vertical="center"/>
    </xf>
    <xf numFmtId="194" fontId="33" fillId="0" borderId="13" xfId="47" applyNumberFormat="1" applyFont="1" applyFill="1" applyBorder="1" applyAlignment="1">
      <alignment horizontal="right" vertical="center"/>
    </xf>
    <xf numFmtId="193" fontId="29" fillId="0" borderId="27" xfId="36" applyNumberFormat="1" applyFont="1" applyFill="1" applyBorder="1" applyAlignment="1">
      <alignment vertical="center"/>
    </xf>
    <xf numFmtId="194" fontId="29" fillId="0" borderId="27" xfId="37" applyNumberFormat="1" applyFont="1" applyBorder="1" applyAlignment="1">
      <alignment vertical="center" shrinkToFit="1"/>
    </xf>
    <xf numFmtId="43" fontId="26" fillId="0" borderId="0" xfId="45" applyNumberFormat="1" applyFont="1" applyFill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vertical="center" wrapText="1"/>
    </xf>
    <xf numFmtId="0" fontId="33" fillId="3" borderId="30" xfId="47" applyFont="1" applyFill="1" applyBorder="1" applyAlignment="1">
      <alignment horizontal="center" vertical="center" wrapText="1"/>
    </xf>
    <xf numFmtId="0" fontId="33" fillId="3" borderId="24" xfId="47" applyFont="1" applyFill="1" applyBorder="1" applyAlignment="1">
      <alignment horizontal="center" vertical="center" wrapText="1"/>
    </xf>
    <xf numFmtId="0" fontId="33" fillId="3" borderId="26" xfId="47" applyFont="1" applyFill="1" applyBorder="1" applyAlignment="1">
      <alignment horizontal="center" vertical="center" wrapText="1"/>
    </xf>
    <xf numFmtId="0" fontId="29" fillId="3" borderId="31" xfId="47" applyNumberFormat="1" applyFont="1" applyFill="1" applyBorder="1" applyAlignment="1">
      <alignment horizontal="center" vertical="center"/>
    </xf>
    <xf numFmtId="0" fontId="29" fillId="3" borderId="32" xfId="47" applyNumberFormat="1" applyFont="1" applyFill="1" applyBorder="1" applyAlignment="1">
      <alignment horizontal="center" vertical="center"/>
    </xf>
    <xf numFmtId="0" fontId="33" fillId="3" borderId="23" xfId="47" applyNumberFormat="1" applyFont="1" applyFill="1" applyBorder="1" applyAlignment="1">
      <alignment horizontal="center" vertical="center" wrapText="1"/>
    </xf>
    <xf numFmtId="0" fontId="33" fillId="3" borderId="25" xfId="47" applyNumberFormat="1" applyFont="1" applyFill="1" applyBorder="1" applyAlignment="1">
      <alignment horizontal="center" vertical="center" wrapText="1"/>
    </xf>
    <xf numFmtId="0" fontId="29" fillId="3" borderId="23" xfId="47" applyFont="1" applyFill="1" applyBorder="1" applyAlignment="1">
      <alignment horizontal="center" vertical="center"/>
    </xf>
    <xf numFmtId="0" fontId="33" fillId="3" borderId="23" xfId="47" applyFont="1" applyFill="1" applyBorder="1" applyAlignment="1">
      <alignment horizontal="center" vertical="center" wrapText="1"/>
    </xf>
    <xf numFmtId="0" fontId="33" fillId="3" borderId="25" xfId="47" applyFont="1" applyFill="1" applyBorder="1" applyAlignment="1">
      <alignment horizontal="center" vertical="center" wrapText="1"/>
    </xf>
    <xf numFmtId="41" fontId="29" fillId="0" borderId="33" xfId="37" applyFont="1" applyBorder="1" applyAlignment="1">
      <alignment horizontal="center" vertical="center"/>
    </xf>
    <xf numFmtId="41" fontId="29" fillId="0" borderId="34" xfId="37" applyFont="1" applyBorder="1" applyAlignment="1">
      <alignment horizontal="center" vertical="center"/>
    </xf>
    <xf numFmtId="41" fontId="29" fillId="0" borderId="35" xfId="37" applyFont="1" applyBorder="1" applyAlignment="1">
      <alignment horizontal="center" vertical="center"/>
    </xf>
    <xf numFmtId="41" fontId="29" fillId="0" borderId="36" xfId="37" applyFont="1" applyBorder="1" applyAlignment="1">
      <alignment horizontal="center" vertical="center"/>
    </xf>
    <xf numFmtId="0" fontId="26" fillId="0" borderId="9" xfId="45" applyFont="1" applyBorder="1" applyAlignment="1">
      <alignment horizontal="center" vertical="center"/>
    </xf>
    <xf numFmtId="0" fontId="26" fillId="0" borderId="28" xfId="45" applyFont="1" applyBorder="1" applyAlignment="1">
      <alignment horizontal="center" vertical="center"/>
    </xf>
    <xf numFmtId="41" fontId="29" fillId="0" borderId="28" xfId="37" applyFont="1" applyBorder="1" applyAlignment="1">
      <alignment horizontal="center" vertical="center"/>
    </xf>
    <xf numFmtId="41" fontId="29" fillId="0" borderId="11" xfId="37" applyFont="1" applyBorder="1" applyAlignment="1">
      <alignment horizontal="center" vertical="center"/>
    </xf>
    <xf numFmtId="41" fontId="29" fillId="0" borderId="4" xfId="37" applyFont="1" applyBorder="1" applyAlignment="1">
      <alignment horizontal="center" vertical="center"/>
    </xf>
    <xf numFmtId="41" fontId="29" fillId="0" borderId="13" xfId="37" applyFont="1" applyBorder="1" applyAlignment="1">
      <alignment horizontal="center" vertical="center"/>
    </xf>
    <xf numFmtId="0" fontId="26" fillId="0" borderId="12" xfId="45" applyFont="1" applyBorder="1" applyAlignment="1">
      <alignment horizontal="center" vertical="center"/>
    </xf>
    <xf numFmtId="0" fontId="26" fillId="0" borderId="4" xfId="45" applyFont="1" applyBorder="1" applyAlignment="1">
      <alignment horizontal="center" vertical="center"/>
    </xf>
    <xf numFmtId="0" fontId="26" fillId="0" borderId="29" xfId="45" applyFont="1" applyBorder="1" applyAlignment="1">
      <alignment horizontal="center" vertical="center"/>
    </xf>
    <xf numFmtId="0" fontId="26" fillId="0" borderId="27" xfId="45" applyFont="1" applyBorder="1" applyAlignment="1">
      <alignment horizontal="center" vertical="center"/>
    </xf>
    <xf numFmtId="0" fontId="26" fillId="0" borderId="9" xfId="45" applyFont="1" applyBorder="1" applyAlignment="1">
      <alignment horizontal="center" vertical="center" wrapText="1"/>
    </xf>
    <xf numFmtId="0" fontId="26" fillId="0" borderId="28" xfId="45" applyFont="1" applyBorder="1" applyAlignment="1">
      <alignment horizontal="center" vertical="center" wrapText="1"/>
    </xf>
    <xf numFmtId="0" fontId="32" fillId="3" borderId="37" xfId="45" applyFont="1" applyFill="1" applyBorder="1" applyAlignment="1">
      <alignment horizontal="center" vertical="center"/>
    </xf>
    <xf numFmtId="0" fontId="32" fillId="3" borderId="38" xfId="45" applyFont="1" applyFill="1" applyBorder="1" applyAlignment="1">
      <alignment horizontal="center" vertical="center"/>
    </xf>
    <xf numFmtId="0" fontId="32" fillId="3" borderId="31" xfId="45" applyFont="1" applyFill="1" applyBorder="1" applyAlignment="1">
      <alignment horizontal="center" vertical="center"/>
    </xf>
    <xf numFmtId="0" fontId="32" fillId="3" borderId="23" xfId="45" applyFont="1" applyFill="1" applyBorder="1" applyAlignment="1">
      <alignment horizontal="center" vertical="center"/>
    </xf>
    <xf numFmtId="0" fontId="32" fillId="3" borderId="32" xfId="45" applyFont="1" applyFill="1" applyBorder="1" applyAlignment="1">
      <alignment horizontal="center" vertical="center"/>
    </xf>
    <xf numFmtId="0" fontId="32" fillId="3" borderId="25" xfId="45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</cellXfs>
  <cellStyles count="52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" xfId="6"/>
    <cellStyle name="Comma [0]_ SG&amp;A Bridge " xfId="7"/>
    <cellStyle name="Comma_ SG&amp;A Bridge " xfId="8"/>
    <cellStyle name="Currency" xfId="9"/>
    <cellStyle name="Currency [0]_ SG&amp;A Bridge " xfId="10"/>
    <cellStyle name="Currency_ SG&amp;A Bridge " xfId="11"/>
    <cellStyle name="Currency1" xfId="12"/>
    <cellStyle name="Date" xfId="13"/>
    <cellStyle name="Fixed" xfId="14"/>
    <cellStyle name="Header1" xfId="15"/>
    <cellStyle name="Header2" xfId="16"/>
    <cellStyle name="Heading1" xfId="17"/>
    <cellStyle name="Heading2" xfId="18"/>
    <cellStyle name="Normal_ SG&amp;A Bridge " xfId="19"/>
    <cellStyle name="Percent" xfId="20"/>
    <cellStyle name="Total" xfId="21"/>
    <cellStyle name="고정소숫점" xfId="22"/>
    <cellStyle name="고정출력1" xfId="23"/>
    <cellStyle name="고정출력2" xfId="24"/>
    <cellStyle name="날짜" xfId="25"/>
    <cellStyle name="내역서" xfId="26"/>
    <cellStyle name="달러" xfId="27"/>
    <cellStyle name="뒤에 오는 하이퍼링크_0829광역시원단위추정(최종).xls Chart 1" xfId="28"/>
    <cellStyle name="똿뗦먛귟 [0.00]_PRODUCT DETAIL Q1" xfId="29"/>
    <cellStyle name="똿뗦먛귟_PRODUCT DETAIL Q1" xfId="30"/>
    <cellStyle name="믅됞 [0.00]_PRODUCT DETAIL Q1" xfId="31"/>
    <cellStyle name="믅됞_PRODUCT DETAIL Q1" xfId="32"/>
    <cellStyle name="백분율" xfId="33" builtinId="5"/>
    <cellStyle name="백분율 2" xfId="34"/>
    <cellStyle name="뷭?_BOOKSHIP" xfId="35"/>
    <cellStyle name="쉼표 [0]" xfId="36" builtinId="6"/>
    <cellStyle name="쉼표 [0] 2" xfId="37"/>
    <cellStyle name="쉼표 [0] 3" xfId="38"/>
    <cellStyle name="자리수" xfId="39"/>
    <cellStyle name="자리수0" xfId="40"/>
    <cellStyle name="지정되지 않음" xfId="41"/>
    <cellStyle name="콤마 [0]_(1.토)" xfId="42"/>
    <cellStyle name="콤마_(1.토)" xfId="43"/>
    <cellStyle name="퍼센트" xfId="44"/>
    <cellStyle name="표준" xfId="0" builtinId="0"/>
    <cellStyle name="표준 2" xfId="45"/>
    <cellStyle name="표준 265" xfId="46"/>
    <cellStyle name="표준 3" xfId="47"/>
    <cellStyle name="표준 347" xfId="48"/>
    <cellStyle name="합산" xfId="49"/>
    <cellStyle name="화폐기호" xfId="50"/>
    <cellStyle name="화폐기호0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\from%20&#52384;&#50885;\&#51060;&#51204;&#51088;&#47308;\&#49345;&#49688;&#46020;&#53685;&#44228;\&#54872;&#44221;&#48512;&#49345;&#49688;&#46020;&#53685;&#44228;(2004)\8&#51109;%20&#44305;&#50669;&#49345;&#49688;&#460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89;&#50629;&#48169;\&#54632;&#50577;&#49688;&#46020;&#51221;&#48708;\&#9733;&#44592;&#52488;&#51648;&#54364;&#49328;&#51221;(&#54872;&#44221;&#48512;&#51204;)\&#44228;&#54925;&#51064;&#44396;&#52628;&#51221;-&#44608;&#52380;&#52280;&#44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연도별 수돗물공급추이"/>
      <sheetName val="2.지구별 수돗물공급현황"/>
      <sheetName val="3.월별 수돗물공급현황"/>
      <sheetName val="4.1시설별연공급량및수익내역"/>
      <sheetName val="4.2수요자별연공급량및수익내역"/>
      <sheetName val="수요자"/>
      <sheetName val="5.1시설별일공급량내역"/>
      <sheetName val="5.2수요자별일공급량내역"/>
      <sheetName val="6.지역별도송수관로현황"/>
      <sheetName val="7.정수장현황"/>
      <sheetName val="8.수원현황"/>
      <sheetName val="9.직제및직원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 t="str">
            <v>전체</v>
          </cell>
          <cell r="Q7">
            <v>2667065728</v>
          </cell>
        </row>
        <row r="8">
          <cell r="A8" t="str">
            <v>전체</v>
          </cell>
          <cell r="M8" t="str">
            <v>원수</v>
          </cell>
          <cell r="Q8">
            <v>1490482600</v>
          </cell>
        </row>
        <row r="9">
          <cell r="A9" t="str">
            <v>전체</v>
          </cell>
          <cell r="M9" t="str">
            <v>침전수</v>
          </cell>
          <cell r="Q9">
            <v>168756615</v>
          </cell>
        </row>
        <row r="10">
          <cell r="A10" t="str">
            <v>전체</v>
          </cell>
          <cell r="M10" t="str">
            <v>정수</v>
          </cell>
          <cell r="Q10">
            <v>1007826512.9999999</v>
          </cell>
        </row>
        <row r="11">
          <cell r="A11" t="str">
            <v>수도권</v>
          </cell>
          <cell r="Q11">
            <v>1251158600</v>
          </cell>
        </row>
        <row r="12">
          <cell r="A12" t="str">
            <v>수도권</v>
          </cell>
          <cell r="M12" t="str">
            <v>원수</v>
          </cell>
          <cell r="Q12">
            <v>803467468</v>
          </cell>
        </row>
        <row r="13">
          <cell r="A13" t="str">
            <v>수도권</v>
          </cell>
          <cell r="M13" t="str">
            <v>침전수</v>
          </cell>
          <cell r="Q13">
            <v>25508506</v>
          </cell>
        </row>
        <row r="14">
          <cell r="A14" t="str">
            <v>수도권</v>
          </cell>
          <cell r="M14" t="str">
            <v>정수</v>
          </cell>
          <cell r="Q14">
            <v>422182626</v>
          </cell>
        </row>
        <row r="15">
          <cell r="A15" t="str">
            <v>팔당</v>
          </cell>
          <cell r="Q15">
            <v>225982529</v>
          </cell>
        </row>
        <row r="16">
          <cell r="A16" t="str">
            <v>팔당</v>
          </cell>
          <cell r="M16" t="str">
            <v>원수</v>
          </cell>
          <cell r="Q16">
            <v>121543520</v>
          </cell>
        </row>
        <row r="17">
          <cell r="A17" t="str">
            <v>팔당</v>
          </cell>
          <cell r="M17" t="str">
            <v>침전수</v>
          </cell>
          <cell r="Q17">
            <v>0</v>
          </cell>
        </row>
        <row r="18">
          <cell r="A18" t="str">
            <v>팔당</v>
          </cell>
          <cell r="M18" t="str">
            <v>정수</v>
          </cell>
          <cell r="Q18">
            <v>104439009</v>
          </cell>
        </row>
        <row r="19">
          <cell r="A19" t="str">
            <v>팔당</v>
          </cell>
          <cell r="Q19">
            <v>121520042</v>
          </cell>
        </row>
        <row r="20">
          <cell r="A20" t="str">
            <v>수도권</v>
          </cell>
          <cell r="K20" t="str">
            <v>지자체</v>
          </cell>
          <cell r="M20" t="str">
            <v>원수</v>
          </cell>
          <cell r="Q20">
            <v>121520042</v>
          </cell>
        </row>
        <row r="21">
          <cell r="A21" t="str">
            <v>수도권</v>
          </cell>
          <cell r="M21" t="str">
            <v>원수</v>
          </cell>
          <cell r="Q21">
            <v>0</v>
          </cell>
        </row>
        <row r="22">
          <cell r="A22" t="str">
            <v>수도권</v>
          </cell>
          <cell r="Q22">
            <v>104462487</v>
          </cell>
        </row>
        <row r="23">
          <cell r="A23" t="str">
            <v>수도권</v>
          </cell>
          <cell r="K23" t="str">
            <v>지자체</v>
          </cell>
          <cell r="M23" t="str">
            <v>정수</v>
          </cell>
          <cell r="Q23">
            <v>6922388</v>
          </cell>
        </row>
        <row r="24">
          <cell r="A24" t="str">
            <v>수도권</v>
          </cell>
          <cell r="K24" t="str">
            <v>지자체</v>
          </cell>
          <cell r="M24" t="str">
            <v>정수</v>
          </cell>
          <cell r="Q24">
            <v>5663205</v>
          </cell>
        </row>
        <row r="25">
          <cell r="A25" t="str">
            <v>수도권</v>
          </cell>
          <cell r="K25" t="str">
            <v>지자체</v>
          </cell>
          <cell r="M25" t="str">
            <v>정수</v>
          </cell>
          <cell r="Q25">
            <v>19294300</v>
          </cell>
        </row>
        <row r="26">
          <cell r="A26" t="str">
            <v>수도권</v>
          </cell>
          <cell r="K26" t="str">
            <v>지자체</v>
          </cell>
          <cell r="M26" t="str">
            <v>정수</v>
          </cell>
          <cell r="Q26">
            <v>46485</v>
          </cell>
        </row>
        <row r="27">
          <cell r="A27" t="str">
            <v>수도권</v>
          </cell>
          <cell r="K27" t="str">
            <v>기타</v>
          </cell>
          <cell r="M27" t="str">
            <v>원수</v>
          </cell>
          <cell r="Q27">
            <v>0</v>
          </cell>
        </row>
        <row r="28">
          <cell r="A28" t="str">
            <v>수도권</v>
          </cell>
          <cell r="K28" t="str">
            <v>지자체</v>
          </cell>
          <cell r="M28" t="str">
            <v>정수</v>
          </cell>
          <cell r="Q28">
            <v>3061772</v>
          </cell>
        </row>
        <row r="29">
          <cell r="A29" t="str">
            <v>수도권</v>
          </cell>
          <cell r="K29" t="str">
            <v>지자체</v>
          </cell>
          <cell r="M29" t="str">
            <v>정수</v>
          </cell>
          <cell r="Q29">
            <v>6261532</v>
          </cell>
        </row>
        <row r="30">
          <cell r="A30" t="str">
            <v>수도권</v>
          </cell>
          <cell r="K30" t="str">
            <v>지자체</v>
          </cell>
          <cell r="M30" t="str">
            <v>정수</v>
          </cell>
          <cell r="Q30">
            <v>19838954</v>
          </cell>
        </row>
        <row r="31">
          <cell r="A31" t="str">
            <v>수도권</v>
          </cell>
          <cell r="K31" t="str">
            <v>지자체</v>
          </cell>
          <cell r="M31" t="str">
            <v>정수</v>
          </cell>
          <cell r="Q31">
            <v>9208827</v>
          </cell>
        </row>
        <row r="32">
          <cell r="A32" t="str">
            <v>수도권</v>
          </cell>
          <cell r="K32" t="str">
            <v>지자체</v>
          </cell>
          <cell r="M32" t="str">
            <v>정수</v>
          </cell>
          <cell r="Q32">
            <v>5471299</v>
          </cell>
        </row>
        <row r="33">
          <cell r="A33" t="str">
            <v>수도권</v>
          </cell>
          <cell r="K33" t="str">
            <v>지자체</v>
          </cell>
          <cell r="M33" t="str">
            <v>정수</v>
          </cell>
          <cell r="Q33">
            <v>11418695</v>
          </cell>
        </row>
        <row r="34">
          <cell r="A34" t="str">
            <v>수도권</v>
          </cell>
          <cell r="K34" t="str">
            <v>지자체</v>
          </cell>
          <cell r="M34" t="str">
            <v>정수</v>
          </cell>
          <cell r="Q34">
            <v>8114133</v>
          </cell>
        </row>
        <row r="35">
          <cell r="A35" t="str">
            <v>수도권</v>
          </cell>
          <cell r="K35" t="str">
            <v>지자체</v>
          </cell>
          <cell r="M35" t="str">
            <v>정수</v>
          </cell>
          <cell r="Q35">
            <v>9136410</v>
          </cell>
        </row>
        <row r="36">
          <cell r="A36" t="str">
            <v>수도권</v>
          </cell>
          <cell r="K36" t="str">
            <v>기타</v>
          </cell>
          <cell r="M36" t="str">
            <v>정수</v>
          </cell>
          <cell r="Q36">
            <v>1009</v>
          </cell>
        </row>
        <row r="37">
          <cell r="A37" t="str">
            <v>수도권</v>
          </cell>
          <cell r="K37" t="str">
            <v>기타</v>
          </cell>
          <cell r="M37" t="str">
            <v>원수</v>
          </cell>
          <cell r="Q37">
            <v>23478</v>
          </cell>
        </row>
        <row r="38">
          <cell r="A38" t="str">
            <v>수도권</v>
          </cell>
          <cell r="K38">
            <v>0</v>
          </cell>
          <cell r="Q38">
            <v>0</v>
          </cell>
        </row>
        <row r="39">
          <cell r="A39" t="str">
            <v>성남</v>
          </cell>
          <cell r="Q39">
            <v>265027102</v>
          </cell>
        </row>
        <row r="40">
          <cell r="A40" t="str">
            <v>성남</v>
          </cell>
          <cell r="M40" t="str">
            <v>원수</v>
          </cell>
          <cell r="Q40">
            <v>16479047</v>
          </cell>
        </row>
        <row r="41">
          <cell r="A41" t="str">
            <v>성남</v>
          </cell>
          <cell r="M41" t="str">
            <v>침전수</v>
          </cell>
          <cell r="Q41">
            <v>0</v>
          </cell>
        </row>
        <row r="42">
          <cell r="A42" t="str">
            <v>성남</v>
          </cell>
          <cell r="M42" t="str">
            <v>정수</v>
          </cell>
          <cell r="Q42">
            <v>248548055</v>
          </cell>
        </row>
        <row r="43">
          <cell r="A43" t="str">
            <v>수도권</v>
          </cell>
          <cell r="Q43">
            <v>2303707</v>
          </cell>
        </row>
        <row r="44">
          <cell r="A44" t="str">
            <v>수도권</v>
          </cell>
          <cell r="K44" t="str">
            <v>지자체</v>
          </cell>
          <cell r="M44" t="str">
            <v>원수</v>
          </cell>
          <cell r="Q44">
            <v>1189278</v>
          </cell>
        </row>
        <row r="45">
          <cell r="A45" t="str">
            <v>수도권</v>
          </cell>
          <cell r="K45" t="str">
            <v>지자체</v>
          </cell>
          <cell r="M45" t="str">
            <v>원수</v>
          </cell>
          <cell r="Q45">
            <v>1114429</v>
          </cell>
        </row>
        <row r="46">
          <cell r="A46" t="str">
            <v>수도권</v>
          </cell>
          <cell r="Q46">
            <v>262723395</v>
          </cell>
        </row>
        <row r="47">
          <cell r="A47" t="str">
            <v>수도권</v>
          </cell>
          <cell r="K47" t="str">
            <v>지자체</v>
          </cell>
          <cell r="M47" t="str">
            <v>정수</v>
          </cell>
          <cell r="Q47">
            <v>74832337</v>
          </cell>
        </row>
        <row r="48">
          <cell r="A48" t="str">
            <v>수도권</v>
          </cell>
          <cell r="K48" t="str">
            <v>지자체</v>
          </cell>
          <cell r="M48" t="str">
            <v>정수</v>
          </cell>
          <cell r="Q48">
            <v>29999089</v>
          </cell>
        </row>
        <row r="49">
          <cell r="A49" t="str">
            <v>수도권</v>
          </cell>
          <cell r="K49" t="str">
            <v>지자체</v>
          </cell>
          <cell r="M49" t="str">
            <v>정수</v>
          </cell>
          <cell r="Q49">
            <v>13588966</v>
          </cell>
        </row>
        <row r="50">
          <cell r="A50" t="str">
            <v>수도권</v>
          </cell>
          <cell r="K50" t="str">
            <v>지자체</v>
          </cell>
          <cell r="M50" t="str">
            <v>정수</v>
          </cell>
          <cell r="Q50">
            <v>50616970</v>
          </cell>
        </row>
        <row r="51">
          <cell r="A51" t="str">
            <v>수도권</v>
          </cell>
          <cell r="K51" t="str">
            <v>지자체</v>
          </cell>
          <cell r="M51" t="str">
            <v>정수</v>
          </cell>
          <cell r="Q51">
            <v>14100069</v>
          </cell>
        </row>
        <row r="52">
          <cell r="A52" t="str">
            <v>수도권</v>
          </cell>
          <cell r="K52" t="str">
            <v>지자체</v>
          </cell>
          <cell r="M52" t="str">
            <v>정수</v>
          </cell>
          <cell r="Q52">
            <v>7169862</v>
          </cell>
        </row>
        <row r="53">
          <cell r="A53" t="str">
            <v>수도권</v>
          </cell>
          <cell r="K53" t="str">
            <v>지자체</v>
          </cell>
          <cell r="M53" t="str">
            <v>정수</v>
          </cell>
          <cell r="Q53">
            <v>1847282</v>
          </cell>
        </row>
        <row r="54">
          <cell r="A54" t="str">
            <v>수도권</v>
          </cell>
          <cell r="K54" t="str">
            <v>지자체</v>
          </cell>
          <cell r="M54" t="str">
            <v>정수</v>
          </cell>
          <cell r="Q54">
            <v>4183553</v>
          </cell>
        </row>
        <row r="55">
          <cell r="A55" t="str">
            <v>수도권</v>
          </cell>
          <cell r="K55" t="str">
            <v>지자체</v>
          </cell>
          <cell r="M55" t="str">
            <v>정수</v>
          </cell>
          <cell r="Q55">
            <v>972987</v>
          </cell>
        </row>
        <row r="56">
          <cell r="A56" t="str">
            <v>수도권</v>
          </cell>
          <cell r="K56" t="str">
            <v>지자체</v>
          </cell>
          <cell r="M56" t="str">
            <v>정수</v>
          </cell>
          <cell r="Q56">
            <v>6549687</v>
          </cell>
        </row>
        <row r="57">
          <cell r="A57" t="str">
            <v>수도권</v>
          </cell>
          <cell r="K57" t="str">
            <v>지자체</v>
          </cell>
          <cell r="M57" t="str">
            <v>정수</v>
          </cell>
          <cell r="Q57">
            <v>794239</v>
          </cell>
        </row>
        <row r="58">
          <cell r="A58" t="str">
            <v>수도권</v>
          </cell>
          <cell r="K58" t="str">
            <v>지자체</v>
          </cell>
          <cell r="M58" t="str">
            <v>정수</v>
          </cell>
          <cell r="Q58">
            <v>1501729</v>
          </cell>
        </row>
        <row r="59">
          <cell r="A59" t="str">
            <v>수도권</v>
          </cell>
          <cell r="K59" t="str">
            <v>지자체</v>
          </cell>
          <cell r="M59" t="str">
            <v>정수</v>
          </cell>
          <cell r="Q59">
            <v>6923751</v>
          </cell>
        </row>
        <row r="60">
          <cell r="A60" t="str">
            <v>수도권</v>
          </cell>
          <cell r="K60" t="str">
            <v>지자체</v>
          </cell>
          <cell r="M60" t="str">
            <v>정수</v>
          </cell>
          <cell r="Q60">
            <v>5364293</v>
          </cell>
        </row>
        <row r="61">
          <cell r="A61" t="str">
            <v>수도권</v>
          </cell>
          <cell r="K61" t="str">
            <v>지자체</v>
          </cell>
          <cell r="M61" t="str">
            <v>정수</v>
          </cell>
          <cell r="Q61">
            <v>28536501</v>
          </cell>
        </row>
        <row r="62">
          <cell r="A62" t="str">
            <v>수도권</v>
          </cell>
          <cell r="K62" t="str">
            <v>지자체</v>
          </cell>
          <cell r="M62" t="str">
            <v>정수</v>
          </cell>
          <cell r="Q62">
            <v>0</v>
          </cell>
        </row>
        <row r="63">
          <cell r="A63" t="str">
            <v>수도권</v>
          </cell>
          <cell r="K63" t="str">
            <v>기타</v>
          </cell>
          <cell r="M63" t="str">
            <v>정수</v>
          </cell>
          <cell r="Q63">
            <v>975</v>
          </cell>
        </row>
        <row r="64">
          <cell r="A64" t="str">
            <v>수도권</v>
          </cell>
          <cell r="K64" t="str">
            <v>기타</v>
          </cell>
          <cell r="M64" t="str">
            <v>정수</v>
          </cell>
          <cell r="Q64">
            <v>5914</v>
          </cell>
        </row>
        <row r="65">
          <cell r="A65" t="str">
            <v>수도권</v>
          </cell>
          <cell r="K65" t="str">
            <v>기타</v>
          </cell>
          <cell r="M65" t="str">
            <v>정수</v>
          </cell>
          <cell r="Q65">
            <v>474</v>
          </cell>
        </row>
        <row r="66">
          <cell r="A66" t="str">
            <v>수도권</v>
          </cell>
          <cell r="K66" t="str">
            <v>지자체</v>
          </cell>
          <cell r="M66" t="str">
            <v>정수</v>
          </cell>
          <cell r="Q66">
            <v>1035207</v>
          </cell>
        </row>
        <row r="67">
          <cell r="A67" t="str">
            <v>수도권</v>
          </cell>
          <cell r="K67" t="str">
            <v>지자체</v>
          </cell>
          <cell r="M67" t="str">
            <v>원수</v>
          </cell>
          <cell r="Q67">
            <v>14154453</v>
          </cell>
        </row>
        <row r="68">
          <cell r="A68" t="str">
            <v>수도권</v>
          </cell>
          <cell r="K68" t="str">
            <v>지자체</v>
          </cell>
          <cell r="M68" t="str">
            <v>정수</v>
          </cell>
          <cell r="Q68">
            <v>0</v>
          </cell>
        </row>
        <row r="69">
          <cell r="A69" t="str">
            <v>수도권</v>
          </cell>
          <cell r="K69" t="str">
            <v>지자체</v>
          </cell>
          <cell r="M69" t="str">
            <v>정수</v>
          </cell>
          <cell r="Q69">
            <v>0</v>
          </cell>
        </row>
        <row r="70">
          <cell r="A70" t="str">
            <v>수도권</v>
          </cell>
          <cell r="K70" t="str">
            <v>지자체</v>
          </cell>
          <cell r="M70" t="str">
            <v>정수</v>
          </cell>
          <cell r="Q70">
            <v>524170</v>
          </cell>
        </row>
        <row r="71">
          <cell r="A71" t="str">
            <v>수도권</v>
          </cell>
          <cell r="K71" t="str">
            <v>지자체</v>
          </cell>
          <cell r="M71" t="str">
            <v>정수</v>
          </cell>
          <cell r="Q71">
            <v>0</v>
          </cell>
        </row>
        <row r="72">
          <cell r="A72" t="str">
            <v>수도권</v>
          </cell>
          <cell r="K72" t="str">
            <v>지자체</v>
          </cell>
          <cell r="M72" t="str">
            <v>정수</v>
          </cell>
          <cell r="Q72">
            <v>0</v>
          </cell>
        </row>
        <row r="73">
          <cell r="A73" t="str">
            <v>수도권</v>
          </cell>
          <cell r="K73" t="str">
            <v>지자체</v>
          </cell>
          <cell r="M73" t="str">
            <v>정수</v>
          </cell>
          <cell r="Q73">
            <v>0</v>
          </cell>
        </row>
        <row r="74">
          <cell r="A74" t="str">
            <v>수도권</v>
          </cell>
          <cell r="K74" t="str">
            <v>지자체</v>
          </cell>
          <cell r="M74" t="str">
            <v>정수</v>
          </cell>
          <cell r="Q74">
            <v>0</v>
          </cell>
        </row>
        <row r="75">
          <cell r="A75" t="str">
            <v>수도권</v>
          </cell>
          <cell r="K75" t="str">
            <v>지자체</v>
          </cell>
          <cell r="M75" t="str">
            <v>정수</v>
          </cell>
          <cell r="Q75">
            <v>0</v>
          </cell>
        </row>
        <row r="76">
          <cell r="A76" t="str">
            <v>수도권</v>
          </cell>
          <cell r="K76" t="str">
            <v>지자체</v>
          </cell>
          <cell r="M76" t="str">
            <v>정수</v>
          </cell>
          <cell r="Q76">
            <v>0</v>
          </cell>
        </row>
        <row r="77">
          <cell r="A77" t="str">
            <v>수도권</v>
          </cell>
          <cell r="K77" t="str">
            <v>기타</v>
          </cell>
          <cell r="M77" t="str">
            <v>원수</v>
          </cell>
          <cell r="Q77">
            <v>9407</v>
          </cell>
        </row>
        <row r="78">
          <cell r="A78" t="str">
            <v>수도권</v>
          </cell>
          <cell r="K78" t="str">
            <v>기타</v>
          </cell>
          <cell r="M78" t="str">
            <v>원수</v>
          </cell>
          <cell r="Q78">
            <v>467</v>
          </cell>
        </row>
        <row r="79">
          <cell r="A79" t="str">
            <v>수도권</v>
          </cell>
          <cell r="K79" t="str">
            <v>기타</v>
          </cell>
          <cell r="M79" t="str">
            <v>원수</v>
          </cell>
          <cell r="Q79">
            <v>3603</v>
          </cell>
        </row>
        <row r="80">
          <cell r="A80" t="str">
            <v>수도권</v>
          </cell>
          <cell r="K80" t="str">
            <v>기타</v>
          </cell>
          <cell r="M80" t="str">
            <v>원수</v>
          </cell>
          <cell r="Q80">
            <v>4394</v>
          </cell>
        </row>
        <row r="81">
          <cell r="A81" t="str">
            <v>수도권</v>
          </cell>
          <cell r="K81" t="str">
            <v>기타</v>
          </cell>
          <cell r="M81" t="str">
            <v>원수</v>
          </cell>
          <cell r="Q81">
            <v>3016</v>
          </cell>
        </row>
        <row r="82">
          <cell r="A82" t="str">
            <v>수도권</v>
          </cell>
          <cell r="M82" t="str">
            <v>정수</v>
          </cell>
          <cell r="Q82">
            <v>0</v>
          </cell>
        </row>
        <row r="83">
          <cell r="A83" t="str">
            <v>과천</v>
          </cell>
          <cell r="Q83">
            <v>760148969</v>
          </cell>
        </row>
        <row r="84">
          <cell r="A84" t="str">
            <v>과천</v>
          </cell>
          <cell r="M84" t="str">
            <v>원수</v>
          </cell>
          <cell r="Q84">
            <v>665444901</v>
          </cell>
        </row>
        <row r="85">
          <cell r="A85" t="str">
            <v>과천</v>
          </cell>
          <cell r="M85" t="str">
            <v>침전수</v>
          </cell>
          <cell r="Q85">
            <v>25508506</v>
          </cell>
        </row>
        <row r="86">
          <cell r="A86" t="str">
            <v>과천</v>
          </cell>
          <cell r="M86" t="str">
            <v>정수</v>
          </cell>
          <cell r="Q86">
            <v>69195562</v>
          </cell>
        </row>
        <row r="87">
          <cell r="A87" t="str">
            <v>과천</v>
          </cell>
        </row>
        <row r="88">
          <cell r="A88" t="str">
            <v>수원안양</v>
          </cell>
          <cell r="M88" t="str">
            <v>원수</v>
          </cell>
          <cell r="Q88">
            <v>17147328</v>
          </cell>
        </row>
        <row r="89">
          <cell r="A89" t="str">
            <v>과천</v>
          </cell>
          <cell r="Q89">
            <v>690479893</v>
          </cell>
        </row>
        <row r="90">
          <cell r="A90" t="str">
            <v>수도권</v>
          </cell>
          <cell r="K90" t="str">
            <v>지자체</v>
          </cell>
          <cell r="M90" t="str">
            <v>원수</v>
          </cell>
          <cell r="Q90">
            <v>65884597</v>
          </cell>
        </row>
        <row r="91">
          <cell r="A91" t="str">
            <v>수도권</v>
          </cell>
          <cell r="K91" t="str">
            <v>지자체</v>
          </cell>
          <cell r="M91" t="str">
            <v>원수</v>
          </cell>
          <cell r="Q91">
            <v>0</v>
          </cell>
        </row>
        <row r="92">
          <cell r="A92" t="str">
            <v>수도권</v>
          </cell>
          <cell r="K92" t="str">
            <v>지자체</v>
          </cell>
          <cell r="M92" t="str">
            <v>원수</v>
          </cell>
          <cell r="Q92">
            <v>20022705</v>
          </cell>
        </row>
        <row r="93">
          <cell r="A93" t="str">
            <v>수도권</v>
          </cell>
          <cell r="K93" t="str">
            <v>지자체</v>
          </cell>
          <cell r="M93" t="str">
            <v>원수</v>
          </cell>
          <cell r="Q93">
            <v>24193644</v>
          </cell>
        </row>
        <row r="94">
          <cell r="A94" t="str">
            <v>수도권</v>
          </cell>
          <cell r="K94" t="str">
            <v>지자체</v>
          </cell>
          <cell r="M94" t="str">
            <v>원수</v>
          </cell>
          <cell r="Q94">
            <v>7818207</v>
          </cell>
        </row>
        <row r="95">
          <cell r="A95" t="str">
            <v>수도권</v>
          </cell>
          <cell r="K95" t="str">
            <v>지자체</v>
          </cell>
          <cell r="M95" t="str">
            <v>원수</v>
          </cell>
          <cell r="Q95">
            <v>14624609</v>
          </cell>
        </row>
        <row r="96">
          <cell r="A96" t="str">
            <v>수도권</v>
          </cell>
          <cell r="K96" t="str">
            <v>지자체</v>
          </cell>
          <cell r="M96" t="str">
            <v>원수</v>
          </cell>
          <cell r="Q96">
            <v>89457800</v>
          </cell>
        </row>
        <row r="97">
          <cell r="A97" t="str">
            <v>수도권</v>
          </cell>
          <cell r="K97" t="str">
            <v>지자체</v>
          </cell>
          <cell r="M97" t="str">
            <v>원수</v>
          </cell>
          <cell r="Q97">
            <v>18788620</v>
          </cell>
        </row>
        <row r="98">
          <cell r="A98" t="str">
            <v>수도권</v>
          </cell>
          <cell r="K98" t="str">
            <v>지자체</v>
          </cell>
          <cell r="M98" t="str">
            <v>원수</v>
          </cell>
          <cell r="Q98">
            <v>12488141</v>
          </cell>
        </row>
        <row r="99">
          <cell r="A99" t="str">
            <v>수도권</v>
          </cell>
          <cell r="K99" t="str">
            <v>지자체</v>
          </cell>
          <cell r="M99" t="str">
            <v>원수</v>
          </cell>
          <cell r="Q99">
            <v>21078704</v>
          </cell>
        </row>
        <row r="100">
          <cell r="A100" t="str">
            <v>수도권</v>
          </cell>
          <cell r="K100" t="str">
            <v>지자체</v>
          </cell>
          <cell r="M100" t="str">
            <v>원수</v>
          </cell>
          <cell r="Q100">
            <v>9854382</v>
          </cell>
        </row>
        <row r="101">
          <cell r="A101" t="str">
            <v>수도권</v>
          </cell>
          <cell r="K101" t="str">
            <v>지자체</v>
          </cell>
          <cell r="M101" t="str">
            <v>원수</v>
          </cell>
          <cell r="Q101">
            <v>98793652</v>
          </cell>
        </row>
        <row r="102">
          <cell r="A102" t="str">
            <v>수도권</v>
          </cell>
          <cell r="K102" t="str">
            <v>지자체</v>
          </cell>
          <cell r="M102" t="str">
            <v>원수</v>
          </cell>
          <cell r="Q102">
            <v>16695870</v>
          </cell>
        </row>
        <row r="103">
          <cell r="A103" t="str">
            <v>수도권</v>
          </cell>
          <cell r="K103" t="str">
            <v>지자체</v>
          </cell>
          <cell r="M103" t="str">
            <v>정수</v>
          </cell>
          <cell r="Q103">
            <v>41865269</v>
          </cell>
        </row>
        <row r="104">
          <cell r="A104" t="str">
            <v>수도권</v>
          </cell>
          <cell r="K104" t="str">
            <v>지자체</v>
          </cell>
          <cell r="M104" t="str">
            <v>정수</v>
          </cell>
          <cell r="Q104">
            <v>319450</v>
          </cell>
        </row>
        <row r="105">
          <cell r="A105" t="str">
            <v>수도권</v>
          </cell>
          <cell r="K105" t="str">
            <v>기타</v>
          </cell>
          <cell r="M105" t="str">
            <v>원수</v>
          </cell>
          <cell r="Q105">
            <v>11359</v>
          </cell>
        </row>
        <row r="106">
          <cell r="A106" t="str">
            <v>수도권</v>
          </cell>
          <cell r="K106" t="str">
            <v>지자체</v>
          </cell>
          <cell r="M106" t="str">
            <v>원수</v>
          </cell>
          <cell r="Q106">
            <v>68660012</v>
          </cell>
        </row>
        <row r="107">
          <cell r="A107" t="str">
            <v>수도권</v>
          </cell>
          <cell r="K107" t="str">
            <v>지자체</v>
          </cell>
          <cell r="M107" t="str">
            <v>원수</v>
          </cell>
          <cell r="Q107">
            <v>62443230</v>
          </cell>
        </row>
        <row r="108">
          <cell r="A108" t="str">
            <v>수도권</v>
          </cell>
          <cell r="K108" t="str">
            <v>지자체</v>
          </cell>
          <cell r="M108" t="str">
            <v>원수</v>
          </cell>
          <cell r="Q108">
            <v>4677904</v>
          </cell>
        </row>
        <row r="109">
          <cell r="A109" t="str">
            <v>수도권</v>
          </cell>
          <cell r="K109" t="str">
            <v>지자체</v>
          </cell>
          <cell r="M109" t="str">
            <v>원수</v>
          </cell>
          <cell r="Q109">
            <v>24993698</v>
          </cell>
        </row>
        <row r="110">
          <cell r="A110" t="str">
            <v>수도권</v>
          </cell>
          <cell r="K110" t="str">
            <v>지자체</v>
          </cell>
          <cell r="M110" t="str">
            <v>원수</v>
          </cell>
          <cell r="Q110">
            <v>0</v>
          </cell>
        </row>
        <row r="111">
          <cell r="A111" t="str">
            <v>수도권</v>
          </cell>
          <cell r="K111" t="str">
            <v>지자체</v>
          </cell>
          <cell r="M111" t="str">
            <v>원수</v>
          </cell>
          <cell r="Q111">
            <v>0</v>
          </cell>
        </row>
        <row r="112">
          <cell r="A112" t="str">
            <v>수도권</v>
          </cell>
          <cell r="K112" t="str">
            <v>지자체</v>
          </cell>
          <cell r="M112" t="str">
            <v>원수</v>
          </cell>
          <cell r="Q112">
            <v>87808040</v>
          </cell>
        </row>
        <row r="113">
          <cell r="A113" t="str">
            <v>수도권</v>
          </cell>
          <cell r="Q113">
            <v>52521748</v>
          </cell>
        </row>
        <row r="114">
          <cell r="A114" t="str">
            <v>수도권</v>
          </cell>
          <cell r="K114" t="str">
            <v>지자체</v>
          </cell>
          <cell r="M114" t="str">
            <v>침전수</v>
          </cell>
          <cell r="Q114">
            <v>20575536</v>
          </cell>
        </row>
        <row r="115">
          <cell r="A115" t="str">
            <v>수도권</v>
          </cell>
          <cell r="K115" t="str">
            <v>지자체</v>
          </cell>
          <cell r="M115" t="str">
            <v>침전수</v>
          </cell>
          <cell r="Q115">
            <v>4932970</v>
          </cell>
        </row>
        <row r="116">
          <cell r="A116" t="str">
            <v>수도권</v>
          </cell>
          <cell r="K116" t="str">
            <v>기타</v>
          </cell>
          <cell r="M116" t="str">
            <v>정수</v>
          </cell>
          <cell r="Q116">
            <v>27423</v>
          </cell>
        </row>
        <row r="117">
          <cell r="A117" t="str">
            <v>수도권</v>
          </cell>
          <cell r="K117" t="str">
            <v>지자체</v>
          </cell>
          <cell r="M117" t="str">
            <v>정수</v>
          </cell>
          <cell r="Q117">
            <v>2246736</v>
          </cell>
        </row>
        <row r="118">
          <cell r="A118" t="str">
            <v>수도권</v>
          </cell>
          <cell r="K118" t="str">
            <v>지자체</v>
          </cell>
          <cell r="M118" t="str">
            <v>정수</v>
          </cell>
          <cell r="Q118">
            <v>24736684</v>
          </cell>
        </row>
        <row r="119">
          <cell r="A119" t="str">
            <v>수도권</v>
          </cell>
          <cell r="K119" t="str">
            <v>지자체</v>
          </cell>
          <cell r="M119" t="str">
            <v>원수</v>
          </cell>
          <cell r="Q119">
            <v>2399</v>
          </cell>
        </row>
        <row r="120">
          <cell r="A120" t="str">
            <v>일산</v>
          </cell>
          <cell r="Q120">
            <v>61506802</v>
          </cell>
        </row>
        <row r="121">
          <cell r="A121" t="str">
            <v>일산</v>
          </cell>
          <cell r="M121" t="str">
            <v>원수</v>
          </cell>
          <cell r="Q121">
            <v>1261294</v>
          </cell>
        </row>
        <row r="122">
          <cell r="A122" t="str">
            <v>일산</v>
          </cell>
          <cell r="M122" t="str">
            <v>침전수</v>
          </cell>
          <cell r="Q122">
            <v>0</v>
          </cell>
        </row>
        <row r="123">
          <cell r="A123" t="str">
            <v>일산</v>
          </cell>
          <cell r="M123" t="str">
            <v>정수</v>
          </cell>
          <cell r="Q123">
            <v>60245508</v>
          </cell>
        </row>
        <row r="124">
          <cell r="A124" t="str">
            <v>일산</v>
          </cell>
          <cell r="K124" t="str">
            <v>지자체</v>
          </cell>
          <cell r="M124" t="str">
            <v>정수</v>
          </cell>
          <cell r="Q124">
            <v>60245508</v>
          </cell>
        </row>
        <row r="125">
          <cell r="A125" t="str">
            <v>일산</v>
          </cell>
          <cell r="K125" t="str">
            <v>기타</v>
          </cell>
          <cell r="M125" t="str">
            <v>원수</v>
          </cell>
          <cell r="Q125">
            <v>958031</v>
          </cell>
        </row>
        <row r="126">
          <cell r="A126" t="str">
            <v>일산</v>
          </cell>
          <cell r="K126" t="str">
            <v>기타</v>
          </cell>
          <cell r="M126" t="str">
            <v>원수</v>
          </cell>
          <cell r="Q126">
            <v>22215</v>
          </cell>
        </row>
        <row r="127">
          <cell r="A127" t="str">
            <v>일산</v>
          </cell>
          <cell r="K127" t="str">
            <v>기타</v>
          </cell>
          <cell r="M127" t="str">
            <v>원수</v>
          </cell>
          <cell r="Q127">
            <v>281048</v>
          </cell>
        </row>
        <row r="128">
          <cell r="A128" t="str">
            <v>태백</v>
          </cell>
          <cell r="Q128">
            <v>13347051</v>
          </cell>
        </row>
        <row r="129">
          <cell r="A129" t="str">
            <v>태백</v>
          </cell>
          <cell r="M129" t="str">
            <v>원수</v>
          </cell>
          <cell r="Q129">
            <v>1406055</v>
          </cell>
        </row>
        <row r="130">
          <cell r="A130" t="str">
            <v>태백</v>
          </cell>
          <cell r="M130" t="str">
            <v>침전수</v>
          </cell>
          <cell r="Q130">
            <v>0</v>
          </cell>
        </row>
        <row r="131">
          <cell r="A131" t="str">
            <v>태백</v>
          </cell>
          <cell r="M131" t="str">
            <v>정수</v>
          </cell>
          <cell r="Q131">
            <v>11940996</v>
          </cell>
        </row>
        <row r="132">
          <cell r="A132" t="str">
            <v>태백</v>
          </cell>
          <cell r="Q132">
            <v>3450</v>
          </cell>
        </row>
        <row r="133">
          <cell r="A133" t="str">
            <v>태백</v>
          </cell>
          <cell r="K133" t="str">
            <v>지자체</v>
          </cell>
          <cell r="M133" t="str">
            <v>원수</v>
          </cell>
          <cell r="Q133">
            <v>3450</v>
          </cell>
        </row>
        <row r="134">
          <cell r="A134" t="str">
            <v>태백</v>
          </cell>
        </row>
        <row r="135">
          <cell r="A135" t="str">
            <v>태백</v>
          </cell>
          <cell r="K135" t="str">
            <v>지자체</v>
          </cell>
          <cell r="M135" t="str">
            <v>정수</v>
          </cell>
          <cell r="Q135">
            <v>1218758</v>
          </cell>
        </row>
        <row r="136">
          <cell r="A136" t="str">
            <v>태백</v>
          </cell>
          <cell r="K136" t="str">
            <v>지자체</v>
          </cell>
          <cell r="M136" t="str">
            <v>정수</v>
          </cell>
          <cell r="Q136">
            <v>8324</v>
          </cell>
        </row>
        <row r="137">
          <cell r="A137" t="str">
            <v>태백</v>
          </cell>
          <cell r="K137" t="str">
            <v>지자체</v>
          </cell>
          <cell r="M137" t="str">
            <v>정수</v>
          </cell>
          <cell r="Q137">
            <v>617</v>
          </cell>
        </row>
        <row r="138">
          <cell r="A138" t="str">
            <v>태백</v>
          </cell>
          <cell r="K138" t="str">
            <v>기타</v>
          </cell>
          <cell r="M138" t="str">
            <v>정수</v>
          </cell>
          <cell r="Q138">
            <v>1869</v>
          </cell>
        </row>
        <row r="139">
          <cell r="A139" t="str">
            <v>태백</v>
          </cell>
          <cell r="K139" t="str">
            <v>지자체</v>
          </cell>
          <cell r="M139" t="str">
            <v>정수</v>
          </cell>
          <cell r="Q139">
            <v>6268771</v>
          </cell>
        </row>
        <row r="140">
          <cell r="A140" t="str">
            <v>태백</v>
          </cell>
        </row>
        <row r="141">
          <cell r="A141" t="str">
            <v>태백</v>
          </cell>
          <cell r="K141" t="str">
            <v>지자체</v>
          </cell>
          <cell r="M141" t="str">
            <v>정수</v>
          </cell>
          <cell r="Q141">
            <v>4215402</v>
          </cell>
        </row>
        <row r="142">
          <cell r="A142" t="str">
            <v>태백</v>
          </cell>
          <cell r="K142" t="str">
            <v>지자체</v>
          </cell>
          <cell r="M142" t="str">
            <v>정수</v>
          </cell>
          <cell r="Q142">
            <v>117715</v>
          </cell>
        </row>
        <row r="143">
          <cell r="A143" t="str">
            <v>태백</v>
          </cell>
          <cell r="K143" t="str">
            <v>지자체</v>
          </cell>
          <cell r="M143" t="str">
            <v>정수</v>
          </cell>
          <cell r="Q143">
            <v>109540</v>
          </cell>
        </row>
        <row r="144">
          <cell r="A144" t="str">
            <v>태백</v>
          </cell>
          <cell r="Q144">
            <v>1402605</v>
          </cell>
        </row>
        <row r="145">
          <cell r="A145" t="str">
            <v>태백</v>
          </cell>
          <cell r="K145" t="str">
            <v>지자체</v>
          </cell>
          <cell r="M145" t="str">
            <v>원수</v>
          </cell>
          <cell r="Q145">
            <v>1192758</v>
          </cell>
        </row>
        <row r="146">
          <cell r="A146" t="str">
            <v>태백</v>
          </cell>
          <cell r="K146" t="str">
            <v>기타</v>
          </cell>
          <cell r="M146" t="str">
            <v>원수</v>
          </cell>
          <cell r="Q146">
            <v>209847</v>
          </cell>
        </row>
        <row r="147">
          <cell r="A147" t="str">
            <v>울산</v>
          </cell>
          <cell r="Q147">
            <v>255770156</v>
          </cell>
        </row>
        <row r="148">
          <cell r="A148" t="str">
            <v>울산</v>
          </cell>
          <cell r="M148" t="str">
            <v>원수</v>
          </cell>
          <cell r="Q148">
            <v>193970246</v>
          </cell>
        </row>
        <row r="149">
          <cell r="A149" t="str">
            <v>울산</v>
          </cell>
          <cell r="M149" t="str">
            <v>침전수</v>
          </cell>
          <cell r="Q149">
            <v>61799910</v>
          </cell>
        </row>
        <row r="150">
          <cell r="A150" t="str">
            <v>울산</v>
          </cell>
          <cell r="M150" t="str">
            <v>정수</v>
          </cell>
          <cell r="Q150">
            <v>0</v>
          </cell>
        </row>
        <row r="151">
          <cell r="A151" t="str">
            <v>울산</v>
          </cell>
          <cell r="Q151">
            <v>139062457</v>
          </cell>
        </row>
        <row r="152">
          <cell r="A152" t="str">
            <v>울산</v>
          </cell>
          <cell r="K152" t="str">
            <v>지자체</v>
          </cell>
          <cell r="M152" t="str">
            <v>원수</v>
          </cell>
          <cell r="Q152">
            <v>0</v>
          </cell>
        </row>
        <row r="153">
          <cell r="A153" t="str">
            <v>울산</v>
          </cell>
          <cell r="K153" t="str">
            <v>기타</v>
          </cell>
          <cell r="M153" t="str">
            <v>원수</v>
          </cell>
          <cell r="Q153">
            <v>14128345</v>
          </cell>
        </row>
        <row r="154">
          <cell r="A154" t="str">
            <v>울산</v>
          </cell>
          <cell r="K154" t="str">
            <v>기타</v>
          </cell>
          <cell r="M154" t="str">
            <v>원수</v>
          </cell>
          <cell r="Q154">
            <v>28479940</v>
          </cell>
        </row>
        <row r="155">
          <cell r="A155" t="str">
            <v>울산</v>
          </cell>
          <cell r="K155" t="str">
            <v>기타</v>
          </cell>
          <cell r="M155" t="str">
            <v>원수</v>
          </cell>
          <cell r="Q155">
            <v>96454172</v>
          </cell>
        </row>
        <row r="156">
          <cell r="A156" t="str">
            <v>울산</v>
          </cell>
          <cell r="M156" t="str">
            <v xml:space="preserve"> </v>
          </cell>
          <cell r="Q156">
            <v>15107482</v>
          </cell>
        </row>
        <row r="157">
          <cell r="A157" t="str">
            <v>울산</v>
          </cell>
          <cell r="K157" t="str">
            <v>기타</v>
          </cell>
          <cell r="M157" t="str">
            <v>원수</v>
          </cell>
          <cell r="Q157">
            <v>5378811</v>
          </cell>
        </row>
        <row r="158">
          <cell r="A158" t="str">
            <v>울산</v>
          </cell>
          <cell r="K158" t="str">
            <v>지자체</v>
          </cell>
          <cell r="M158" t="str">
            <v>원수</v>
          </cell>
          <cell r="Q158">
            <v>2561773</v>
          </cell>
        </row>
        <row r="159">
          <cell r="A159" t="str">
            <v>울산</v>
          </cell>
          <cell r="K159" t="str">
            <v>기타</v>
          </cell>
          <cell r="M159" t="str">
            <v>원수</v>
          </cell>
          <cell r="Q159">
            <v>7166898</v>
          </cell>
        </row>
        <row r="160">
          <cell r="A160" t="str">
            <v>울산</v>
          </cell>
          <cell r="Q160">
            <v>61799910</v>
          </cell>
        </row>
        <row r="161">
          <cell r="A161" t="str">
            <v>울산</v>
          </cell>
          <cell r="K161" t="str">
            <v>기타</v>
          </cell>
          <cell r="M161" t="str">
            <v>침전수</v>
          </cell>
          <cell r="Q161">
            <v>17843306</v>
          </cell>
        </row>
        <row r="162">
          <cell r="A162" t="str">
            <v>울산</v>
          </cell>
          <cell r="K162" t="str">
            <v>기타</v>
          </cell>
          <cell r="M162" t="str">
            <v>침전수</v>
          </cell>
          <cell r="Q162">
            <v>18634779</v>
          </cell>
        </row>
        <row r="163">
          <cell r="A163" t="str">
            <v>울산</v>
          </cell>
          <cell r="K163" t="str">
            <v>기타</v>
          </cell>
          <cell r="M163" t="str">
            <v>침전수</v>
          </cell>
          <cell r="Q163">
            <v>25321825</v>
          </cell>
        </row>
        <row r="164">
          <cell r="A164" t="str">
            <v>울산</v>
          </cell>
          <cell r="Q164">
            <v>39800307</v>
          </cell>
        </row>
        <row r="165">
          <cell r="A165" t="str">
            <v>울산</v>
          </cell>
          <cell r="K165" t="str">
            <v>지자체</v>
          </cell>
          <cell r="M165" t="str">
            <v>원수</v>
          </cell>
          <cell r="Q165">
            <v>2467157</v>
          </cell>
        </row>
        <row r="166">
          <cell r="A166" t="str">
            <v>울산</v>
          </cell>
          <cell r="K166" t="str">
            <v>기타</v>
          </cell>
          <cell r="M166" t="str">
            <v>원수</v>
          </cell>
          <cell r="Q166">
            <v>2017864</v>
          </cell>
        </row>
        <row r="167">
          <cell r="A167" t="str">
            <v>울산</v>
          </cell>
          <cell r="K167" t="str">
            <v>기타</v>
          </cell>
          <cell r="M167" t="str">
            <v>원수</v>
          </cell>
          <cell r="Q167">
            <v>827348</v>
          </cell>
        </row>
        <row r="168">
          <cell r="A168" t="str">
            <v>울산</v>
          </cell>
          <cell r="K168" t="str">
            <v>지자체</v>
          </cell>
          <cell r="M168" t="str">
            <v>원수</v>
          </cell>
          <cell r="Q168">
            <v>9537733</v>
          </cell>
        </row>
        <row r="169">
          <cell r="A169" t="str">
            <v>울산</v>
          </cell>
          <cell r="K169" t="str">
            <v>지자체</v>
          </cell>
          <cell r="M169" t="str">
            <v>원수</v>
          </cell>
          <cell r="Q169">
            <v>6464600</v>
          </cell>
        </row>
        <row r="170">
          <cell r="A170" t="str">
            <v>울산</v>
          </cell>
          <cell r="K170" t="str">
            <v>지자체</v>
          </cell>
          <cell r="M170" t="str">
            <v>원수</v>
          </cell>
          <cell r="Q170">
            <v>13632820</v>
          </cell>
        </row>
        <row r="171">
          <cell r="A171" t="str">
            <v>울산</v>
          </cell>
          <cell r="K171" t="str">
            <v>지자체</v>
          </cell>
          <cell r="M171" t="str">
            <v>원수</v>
          </cell>
          <cell r="Q171">
            <v>4851448</v>
          </cell>
        </row>
        <row r="172">
          <cell r="A172" t="str">
            <v>울산</v>
          </cell>
          <cell r="K172" t="str">
            <v>기타</v>
          </cell>
          <cell r="M172" t="str">
            <v>원수</v>
          </cell>
          <cell r="Q172">
            <v>1337</v>
          </cell>
        </row>
        <row r="173">
          <cell r="A173" t="str">
            <v>구미</v>
          </cell>
          <cell r="Q173">
            <v>84920485</v>
          </cell>
        </row>
        <row r="174">
          <cell r="A174" t="str">
            <v>구미</v>
          </cell>
          <cell r="M174" t="str">
            <v>원수</v>
          </cell>
          <cell r="Q174">
            <v>0</v>
          </cell>
        </row>
        <row r="175">
          <cell r="A175" t="str">
            <v>구미</v>
          </cell>
          <cell r="M175" t="str">
            <v>침전수</v>
          </cell>
          <cell r="Q175">
            <v>28531575</v>
          </cell>
        </row>
        <row r="176">
          <cell r="A176" t="str">
            <v>구미</v>
          </cell>
          <cell r="M176" t="str">
            <v>정수</v>
          </cell>
          <cell r="Q176">
            <v>56388910</v>
          </cell>
        </row>
        <row r="177">
          <cell r="A177" t="str">
            <v>구미</v>
          </cell>
          <cell r="Q177">
            <v>28531575</v>
          </cell>
        </row>
        <row r="178">
          <cell r="A178" t="str">
            <v>구미</v>
          </cell>
          <cell r="K178" t="str">
            <v>지자체</v>
          </cell>
          <cell r="M178" t="str">
            <v>침전수</v>
          </cell>
          <cell r="Q178">
            <v>25321322</v>
          </cell>
        </row>
        <row r="179">
          <cell r="A179" t="str">
            <v>구미</v>
          </cell>
          <cell r="K179" t="str">
            <v>기타</v>
          </cell>
          <cell r="M179" t="str">
            <v>침전수</v>
          </cell>
          <cell r="Q179">
            <v>763</v>
          </cell>
        </row>
        <row r="180">
          <cell r="A180" t="str">
            <v>구미</v>
          </cell>
          <cell r="K180" t="str">
            <v>지자체</v>
          </cell>
          <cell r="M180" t="str">
            <v>침전수</v>
          </cell>
          <cell r="Q180">
            <v>3209490</v>
          </cell>
        </row>
        <row r="181">
          <cell r="A181" t="str">
            <v>구미</v>
          </cell>
          <cell r="Q181">
            <v>56388910</v>
          </cell>
        </row>
        <row r="182">
          <cell r="A182" t="str">
            <v>구미</v>
          </cell>
          <cell r="K182" t="str">
            <v>지자체</v>
          </cell>
          <cell r="M182" t="str">
            <v>정수</v>
          </cell>
          <cell r="Q182">
            <v>50608573</v>
          </cell>
        </row>
        <row r="183">
          <cell r="A183" t="str">
            <v>구미</v>
          </cell>
          <cell r="K183" t="str">
            <v>지자체</v>
          </cell>
          <cell r="M183" t="str">
            <v>정수</v>
          </cell>
          <cell r="Q183">
            <v>5775276</v>
          </cell>
        </row>
        <row r="184">
          <cell r="A184" t="str">
            <v>구미</v>
          </cell>
          <cell r="K184" t="str">
            <v>기타</v>
          </cell>
          <cell r="M184" t="str">
            <v>정수</v>
          </cell>
          <cell r="Q184">
            <v>2445</v>
          </cell>
        </row>
        <row r="185">
          <cell r="A185" t="str">
            <v>구미</v>
          </cell>
          <cell r="K185" t="str">
            <v>기타</v>
          </cell>
          <cell r="M185" t="str">
            <v>정수</v>
          </cell>
          <cell r="Q185">
            <v>466</v>
          </cell>
        </row>
        <row r="186">
          <cell r="A186" t="str">
            <v>구미</v>
          </cell>
          <cell r="K186" t="str">
            <v>기타</v>
          </cell>
          <cell r="M186" t="str">
            <v>정수</v>
          </cell>
          <cell r="Q186">
            <v>161</v>
          </cell>
        </row>
        <row r="187">
          <cell r="A187" t="str">
            <v>구미</v>
          </cell>
          <cell r="K187" t="str">
            <v>기타</v>
          </cell>
          <cell r="M187" t="str">
            <v>정수</v>
          </cell>
          <cell r="Q187">
            <v>0</v>
          </cell>
        </row>
        <row r="188">
          <cell r="A188" t="str">
            <v>구미</v>
          </cell>
          <cell r="K188" t="str">
            <v>기타</v>
          </cell>
          <cell r="M188" t="str">
            <v>정수</v>
          </cell>
          <cell r="Q188">
            <v>763</v>
          </cell>
        </row>
        <row r="189">
          <cell r="A189" t="str">
            <v>구미</v>
          </cell>
          <cell r="K189" t="str">
            <v>기타</v>
          </cell>
          <cell r="M189" t="str">
            <v>정수</v>
          </cell>
          <cell r="Q189">
            <v>1226</v>
          </cell>
        </row>
        <row r="190">
          <cell r="A190" t="str">
            <v>포항</v>
          </cell>
          <cell r="Q190">
            <v>89363936</v>
          </cell>
        </row>
        <row r="191">
          <cell r="A191" t="str">
            <v>포항</v>
          </cell>
          <cell r="M191" t="str">
            <v>원수</v>
          </cell>
          <cell r="Q191">
            <v>85759881</v>
          </cell>
        </row>
        <row r="192">
          <cell r="A192" t="str">
            <v>포항</v>
          </cell>
          <cell r="M192" t="str">
            <v>침전수</v>
          </cell>
          <cell r="Q192">
            <v>0</v>
          </cell>
        </row>
        <row r="193">
          <cell r="A193" t="str">
            <v>포항</v>
          </cell>
          <cell r="M193" t="str">
            <v>정수</v>
          </cell>
          <cell r="Q193">
            <v>3604055</v>
          </cell>
        </row>
        <row r="194">
          <cell r="A194" t="str">
            <v>포항</v>
          </cell>
          <cell r="Q194">
            <v>1127567</v>
          </cell>
        </row>
        <row r="195">
          <cell r="A195" t="str">
            <v>포항</v>
          </cell>
          <cell r="K195" t="str">
            <v>기타</v>
          </cell>
          <cell r="M195" t="str">
            <v>원수</v>
          </cell>
          <cell r="Q195">
            <v>232760</v>
          </cell>
        </row>
        <row r="196">
          <cell r="A196" t="str">
            <v>포항</v>
          </cell>
          <cell r="K196" t="str">
            <v>기타</v>
          </cell>
          <cell r="M196" t="str">
            <v>원수</v>
          </cell>
          <cell r="Q196">
            <v>175350</v>
          </cell>
        </row>
        <row r="197">
          <cell r="A197" t="str">
            <v>포항</v>
          </cell>
          <cell r="K197" t="str">
            <v>기타</v>
          </cell>
          <cell r="M197" t="str">
            <v>원수</v>
          </cell>
          <cell r="Q197">
            <v>719457</v>
          </cell>
        </row>
        <row r="198">
          <cell r="A198" t="str">
            <v>포항</v>
          </cell>
          <cell r="Q198">
            <v>83331578</v>
          </cell>
        </row>
        <row r="199">
          <cell r="A199" t="str">
            <v>포항</v>
          </cell>
          <cell r="K199" t="str">
            <v>기타</v>
          </cell>
          <cell r="M199" t="str">
            <v>원수</v>
          </cell>
          <cell r="Q199">
            <v>39181600</v>
          </cell>
        </row>
        <row r="200">
          <cell r="A200" t="str">
            <v>포항</v>
          </cell>
          <cell r="K200" t="str">
            <v>지자체</v>
          </cell>
          <cell r="M200" t="str">
            <v>원수</v>
          </cell>
          <cell r="Q200">
            <v>13478712</v>
          </cell>
        </row>
        <row r="201">
          <cell r="A201" t="str">
            <v>포항</v>
          </cell>
          <cell r="K201" t="str">
            <v>지자체</v>
          </cell>
          <cell r="M201" t="str">
            <v>원수</v>
          </cell>
          <cell r="Q201">
            <v>68317</v>
          </cell>
        </row>
        <row r="202">
          <cell r="A202" t="str">
            <v>포항</v>
          </cell>
          <cell r="K202" t="str">
            <v>기타</v>
          </cell>
          <cell r="M202" t="str">
            <v>원수</v>
          </cell>
          <cell r="Q202">
            <v>127370</v>
          </cell>
        </row>
        <row r="203">
          <cell r="A203" t="str">
            <v>포항</v>
          </cell>
          <cell r="K203" t="str">
            <v>기타</v>
          </cell>
          <cell r="M203" t="str">
            <v>정수</v>
          </cell>
          <cell r="Q203">
            <v>154</v>
          </cell>
        </row>
        <row r="204">
          <cell r="A204" t="str">
            <v>포항</v>
          </cell>
          <cell r="K204" t="str">
            <v>지자체</v>
          </cell>
          <cell r="M204" t="str">
            <v>원수</v>
          </cell>
          <cell r="Q204">
            <v>9681</v>
          </cell>
        </row>
        <row r="205">
          <cell r="A205" t="str">
            <v>포항</v>
          </cell>
          <cell r="K205" t="str">
            <v>기타</v>
          </cell>
          <cell r="M205" t="str">
            <v>원수</v>
          </cell>
          <cell r="Q205">
            <v>81320</v>
          </cell>
        </row>
        <row r="206">
          <cell r="A206" t="str">
            <v>포항</v>
          </cell>
          <cell r="K206" t="str">
            <v>기타</v>
          </cell>
          <cell r="M206" t="str">
            <v>원수</v>
          </cell>
          <cell r="Q206">
            <v>10266263</v>
          </cell>
        </row>
        <row r="207">
          <cell r="A207" t="str">
            <v>포항</v>
          </cell>
          <cell r="Q207">
            <v>1300890</v>
          </cell>
        </row>
        <row r="208">
          <cell r="A208" t="str">
            <v>포항</v>
          </cell>
          <cell r="K208" t="str">
            <v>지자체</v>
          </cell>
          <cell r="M208" t="str">
            <v>원수</v>
          </cell>
          <cell r="Q208">
            <v>1300890</v>
          </cell>
        </row>
        <row r="209">
          <cell r="A209" t="str">
            <v>포항</v>
          </cell>
          <cell r="Q209">
            <v>3603901</v>
          </cell>
        </row>
        <row r="210">
          <cell r="A210" t="str">
            <v>포항광역</v>
          </cell>
          <cell r="K210" t="str">
            <v>지자체</v>
          </cell>
          <cell r="M210" t="str">
            <v>정수</v>
          </cell>
          <cell r="Q210">
            <v>3603901</v>
          </cell>
        </row>
        <row r="211">
          <cell r="A211" t="str">
            <v>포항광역</v>
          </cell>
          <cell r="K211" t="str">
            <v>지자체</v>
          </cell>
          <cell r="M211" t="str">
            <v>원수</v>
          </cell>
          <cell r="Q211">
            <v>20118161</v>
          </cell>
        </row>
        <row r="212">
          <cell r="A212" t="str">
            <v>포항광역</v>
          </cell>
          <cell r="K212" t="str">
            <v>기타</v>
          </cell>
          <cell r="M212" t="str">
            <v>정수</v>
          </cell>
          <cell r="Q212">
            <v>0</v>
          </cell>
        </row>
        <row r="213">
          <cell r="A213" t="str">
            <v>창원</v>
          </cell>
          <cell r="Q213">
            <v>46215881</v>
          </cell>
        </row>
        <row r="214">
          <cell r="A214" t="str">
            <v>창원</v>
          </cell>
          <cell r="M214" t="str">
            <v>원수</v>
          </cell>
          <cell r="Q214">
            <v>20683120</v>
          </cell>
        </row>
        <row r="215">
          <cell r="A215" t="str">
            <v>창원</v>
          </cell>
          <cell r="M215" t="str">
            <v>침전수</v>
          </cell>
          <cell r="Q215">
            <v>0</v>
          </cell>
        </row>
        <row r="216">
          <cell r="A216" t="str">
            <v>창원</v>
          </cell>
          <cell r="M216" t="str">
            <v>정수</v>
          </cell>
          <cell r="Q216">
            <v>25532761</v>
          </cell>
        </row>
        <row r="217">
          <cell r="A217" t="str">
            <v>창원</v>
          </cell>
          <cell r="Q217">
            <v>20683120</v>
          </cell>
        </row>
        <row r="218">
          <cell r="A218" t="str">
            <v>창원</v>
          </cell>
          <cell r="K218" t="str">
            <v>지자체</v>
          </cell>
          <cell r="M218" t="str">
            <v>원수</v>
          </cell>
          <cell r="Q218">
            <v>10388781</v>
          </cell>
        </row>
        <row r="219">
          <cell r="A219" t="str">
            <v>창원</v>
          </cell>
          <cell r="K219" t="str">
            <v>지자체</v>
          </cell>
          <cell r="M219" t="str">
            <v>원수</v>
          </cell>
          <cell r="Q219">
            <v>92325</v>
          </cell>
        </row>
        <row r="220">
          <cell r="A220" t="str">
            <v>창원</v>
          </cell>
          <cell r="K220" t="str">
            <v>기타</v>
          </cell>
          <cell r="M220" t="str">
            <v>원수</v>
          </cell>
          <cell r="Q220">
            <v>10202014</v>
          </cell>
        </row>
        <row r="221">
          <cell r="A221" t="str">
            <v>창원수출</v>
          </cell>
          <cell r="K221" t="str">
            <v>기타</v>
          </cell>
          <cell r="M221" t="str">
            <v>정수</v>
          </cell>
          <cell r="Q221">
            <v>1998657</v>
          </cell>
        </row>
        <row r="222">
          <cell r="A222" t="str">
            <v>창원</v>
          </cell>
          <cell r="Q222">
            <v>23534104</v>
          </cell>
        </row>
        <row r="223">
          <cell r="A223" t="str">
            <v>창원공단</v>
          </cell>
          <cell r="K223" t="str">
            <v>기타</v>
          </cell>
          <cell r="M223" t="str">
            <v>정수</v>
          </cell>
          <cell r="Q223">
            <v>1464574</v>
          </cell>
        </row>
        <row r="224">
          <cell r="A224" t="str">
            <v>창원</v>
          </cell>
          <cell r="K224" t="str">
            <v>지자체</v>
          </cell>
          <cell r="M224" t="str">
            <v>정수</v>
          </cell>
          <cell r="Q224">
            <v>1842190</v>
          </cell>
        </row>
        <row r="225">
          <cell r="A225" t="str">
            <v>창원공단</v>
          </cell>
          <cell r="K225" t="str">
            <v>기타</v>
          </cell>
          <cell r="M225" t="str">
            <v>정수</v>
          </cell>
          <cell r="Q225">
            <v>20227340</v>
          </cell>
        </row>
        <row r="226">
          <cell r="A226" t="str">
            <v>창원</v>
          </cell>
          <cell r="K226" t="str">
            <v>기타</v>
          </cell>
          <cell r="M226" t="str">
            <v>정수</v>
          </cell>
        </row>
        <row r="227">
          <cell r="A227" t="str">
            <v>거제</v>
          </cell>
          <cell r="Q227">
            <v>19235370</v>
          </cell>
        </row>
        <row r="228">
          <cell r="A228" t="str">
            <v>거제</v>
          </cell>
          <cell r="M228" t="str">
            <v>원수</v>
          </cell>
          <cell r="Q228">
            <v>1377195</v>
          </cell>
        </row>
        <row r="229">
          <cell r="A229" t="str">
            <v>거제</v>
          </cell>
          <cell r="M229" t="str">
            <v>침전수</v>
          </cell>
          <cell r="Q229">
            <v>0</v>
          </cell>
        </row>
        <row r="230">
          <cell r="A230" t="str">
            <v>거제</v>
          </cell>
          <cell r="M230" t="str">
            <v>정수</v>
          </cell>
          <cell r="Q230">
            <v>17858175</v>
          </cell>
        </row>
        <row r="231">
          <cell r="A231" t="str">
            <v>거제</v>
          </cell>
          <cell r="Q231">
            <v>2408592</v>
          </cell>
        </row>
        <row r="232">
          <cell r="A232" t="str">
            <v>거제</v>
          </cell>
          <cell r="K232" t="str">
            <v>기타</v>
          </cell>
          <cell r="M232" t="str">
            <v>정수</v>
          </cell>
          <cell r="Q232">
            <v>2408592</v>
          </cell>
        </row>
        <row r="233">
          <cell r="A233" t="str">
            <v>거제</v>
          </cell>
          <cell r="Q233">
            <v>11934250</v>
          </cell>
        </row>
        <row r="234">
          <cell r="A234" t="str">
            <v>거제</v>
          </cell>
          <cell r="K234" t="str">
            <v>지자체</v>
          </cell>
          <cell r="M234" t="str">
            <v>원수</v>
          </cell>
          <cell r="Q234">
            <v>1373639</v>
          </cell>
        </row>
        <row r="235">
          <cell r="A235" t="str">
            <v>거제</v>
          </cell>
          <cell r="K235" t="str">
            <v>지자체</v>
          </cell>
          <cell r="M235" t="str">
            <v>정수</v>
          </cell>
          <cell r="Q235">
            <v>9031058</v>
          </cell>
        </row>
        <row r="236">
          <cell r="A236" t="str">
            <v>거제</v>
          </cell>
          <cell r="K236" t="str">
            <v>기타</v>
          </cell>
          <cell r="M236" t="str">
            <v>정수</v>
          </cell>
          <cell r="Q236">
            <v>1529553</v>
          </cell>
        </row>
        <row r="237">
          <cell r="A237" t="str">
            <v>거제</v>
          </cell>
          <cell r="Q237">
            <v>4892528</v>
          </cell>
        </row>
        <row r="238">
          <cell r="A238" t="str">
            <v>사천</v>
          </cell>
          <cell r="K238" t="str">
            <v>지자체</v>
          </cell>
          <cell r="M238" t="str">
            <v>정수</v>
          </cell>
          <cell r="Q238">
            <v>4888972</v>
          </cell>
        </row>
        <row r="239">
          <cell r="A239" t="str">
            <v>사천</v>
          </cell>
          <cell r="K239" t="str">
            <v>기타</v>
          </cell>
          <cell r="M239" t="str">
            <v>원수</v>
          </cell>
          <cell r="Q239">
            <v>3556</v>
          </cell>
        </row>
        <row r="240">
          <cell r="A240" t="str">
            <v>사천</v>
          </cell>
          <cell r="Q240">
            <v>35000819</v>
          </cell>
        </row>
        <row r="241">
          <cell r="A241" t="str">
            <v>사천</v>
          </cell>
          <cell r="M241" t="str">
            <v>원수</v>
          </cell>
          <cell r="Q241">
            <v>0</v>
          </cell>
        </row>
        <row r="242">
          <cell r="A242" t="str">
            <v>사천</v>
          </cell>
          <cell r="M242" t="str">
            <v>침전수</v>
          </cell>
          <cell r="Q242">
            <v>0</v>
          </cell>
        </row>
        <row r="243">
          <cell r="A243" t="str">
            <v>사천</v>
          </cell>
          <cell r="M243" t="str">
            <v>정수</v>
          </cell>
          <cell r="Q243">
            <v>35000819</v>
          </cell>
        </row>
        <row r="244">
          <cell r="A244" t="str">
            <v>사천</v>
          </cell>
          <cell r="Q244">
            <v>25017016</v>
          </cell>
        </row>
        <row r="245">
          <cell r="A245" t="str">
            <v>사천</v>
          </cell>
          <cell r="K245" t="str">
            <v>기타</v>
          </cell>
          <cell r="M245" t="str">
            <v>정수</v>
          </cell>
          <cell r="Q245">
            <v>202467</v>
          </cell>
        </row>
        <row r="246">
          <cell r="A246" t="str">
            <v>사천</v>
          </cell>
          <cell r="K246" t="str">
            <v>지자체</v>
          </cell>
          <cell r="M246" t="str">
            <v>정수</v>
          </cell>
          <cell r="Q246">
            <v>19274750</v>
          </cell>
        </row>
        <row r="247">
          <cell r="A247" t="str">
            <v>사천</v>
          </cell>
          <cell r="K247" t="str">
            <v>지자체</v>
          </cell>
          <cell r="M247" t="str">
            <v>정수</v>
          </cell>
          <cell r="Q247">
            <v>5317679</v>
          </cell>
        </row>
        <row r="248">
          <cell r="A248" t="str">
            <v>사천</v>
          </cell>
          <cell r="K248" t="str">
            <v>지자체</v>
          </cell>
          <cell r="M248" t="str">
            <v>정수</v>
          </cell>
          <cell r="Q248">
            <v>160633</v>
          </cell>
        </row>
        <row r="249">
          <cell r="A249" t="str">
            <v>사천</v>
          </cell>
          <cell r="K249" t="str">
            <v>기타</v>
          </cell>
          <cell r="M249" t="str">
            <v>정수</v>
          </cell>
          <cell r="Q249">
            <v>1526</v>
          </cell>
        </row>
        <row r="250">
          <cell r="A250" t="str">
            <v>사천</v>
          </cell>
          <cell r="K250" t="str">
            <v>기타</v>
          </cell>
          <cell r="M250" t="str">
            <v>정수</v>
          </cell>
          <cell r="Q250">
            <v>59961</v>
          </cell>
        </row>
        <row r="251">
          <cell r="A251" t="str">
            <v>사천</v>
          </cell>
          <cell r="Q251">
            <v>9983803</v>
          </cell>
        </row>
        <row r="252">
          <cell r="A252" t="str">
            <v>사천</v>
          </cell>
          <cell r="K252" t="str">
            <v>지자체</v>
          </cell>
          <cell r="M252" t="str">
            <v>정수</v>
          </cell>
          <cell r="Q252">
            <v>9721568</v>
          </cell>
        </row>
        <row r="253">
          <cell r="A253" t="str">
            <v>사천</v>
          </cell>
          <cell r="K253" t="str">
            <v>기타</v>
          </cell>
          <cell r="M253" t="str">
            <v>정수</v>
          </cell>
          <cell r="Q253">
            <v>985</v>
          </cell>
        </row>
        <row r="254">
          <cell r="A254" t="str">
            <v>사천</v>
          </cell>
          <cell r="K254" t="str">
            <v>지자체</v>
          </cell>
          <cell r="M254" t="str">
            <v>정수</v>
          </cell>
          <cell r="Q254">
            <v>261250</v>
          </cell>
        </row>
        <row r="255">
          <cell r="A255" t="str">
            <v>운문</v>
          </cell>
          <cell r="Q255">
            <v>86621581</v>
          </cell>
        </row>
        <row r="256">
          <cell r="A256" t="str">
            <v>운문</v>
          </cell>
          <cell r="M256" t="str">
            <v>원수</v>
          </cell>
          <cell r="Q256">
            <v>74117085</v>
          </cell>
        </row>
        <row r="257">
          <cell r="A257" t="str">
            <v>운문</v>
          </cell>
          <cell r="M257" t="str">
            <v>침전수</v>
          </cell>
          <cell r="Q257">
            <v>0</v>
          </cell>
        </row>
        <row r="258">
          <cell r="A258" t="str">
            <v>운문</v>
          </cell>
          <cell r="M258" t="str">
            <v>정수</v>
          </cell>
          <cell r="Q258">
            <v>12504496</v>
          </cell>
        </row>
        <row r="259">
          <cell r="A259" t="str">
            <v>운문</v>
          </cell>
          <cell r="Q259">
            <v>74117085</v>
          </cell>
        </row>
        <row r="260">
          <cell r="A260" t="str">
            <v>운문</v>
          </cell>
          <cell r="K260" t="str">
            <v>지자체</v>
          </cell>
          <cell r="M260" t="str">
            <v>원수</v>
          </cell>
          <cell r="Q260">
            <v>69773100</v>
          </cell>
        </row>
        <row r="261">
          <cell r="A261" t="str">
            <v>운문</v>
          </cell>
          <cell r="K261" t="str">
            <v>지자체</v>
          </cell>
          <cell r="M261" t="str">
            <v>원수</v>
          </cell>
          <cell r="Q261">
            <v>4343985</v>
          </cell>
        </row>
        <row r="262">
          <cell r="A262" t="str">
            <v>운문</v>
          </cell>
          <cell r="Q262">
            <v>12504496</v>
          </cell>
        </row>
        <row r="263">
          <cell r="A263" t="str">
            <v>운문</v>
          </cell>
          <cell r="K263" t="str">
            <v>지자체</v>
          </cell>
          <cell r="M263" t="str">
            <v>정수</v>
          </cell>
          <cell r="Q263">
            <v>6695927</v>
          </cell>
        </row>
        <row r="264">
          <cell r="A264" t="str">
            <v>운문</v>
          </cell>
          <cell r="K264" t="str">
            <v>지자체</v>
          </cell>
          <cell r="M264" t="str">
            <v>정수</v>
          </cell>
          <cell r="Q264">
            <v>4338630</v>
          </cell>
        </row>
        <row r="265">
          <cell r="A265" t="str">
            <v>운문</v>
          </cell>
          <cell r="K265" t="str">
            <v>지자체</v>
          </cell>
          <cell r="M265" t="str">
            <v>정수</v>
          </cell>
          <cell r="Q265">
            <v>1469939</v>
          </cell>
        </row>
        <row r="266">
          <cell r="A266" t="str">
            <v>운문</v>
          </cell>
          <cell r="K266" t="str">
            <v>지자체</v>
          </cell>
          <cell r="M266" t="str">
            <v>정수</v>
          </cell>
        </row>
        <row r="267">
          <cell r="A267" t="str">
            <v>부여</v>
          </cell>
          <cell r="Q267">
            <v>22393575</v>
          </cell>
        </row>
        <row r="268">
          <cell r="A268" t="str">
            <v>부여</v>
          </cell>
          <cell r="M268" t="str">
            <v>원수</v>
          </cell>
          <cell r="Q268">
            <v>0</v>
          </cell>
        </row>
        <row r="269">
          <cell r="A269" t="str">
            <v>부여</v>
          </cell>
          <cell r="M269" t="str">
            <v>침전수</v>
          </cell>
          <cell r="Q269">
            <v>0</v>
          </cell>
        </row>
        <row r="270">
          <cell r="A270" t="str">
            <v>부여</v>
          </cell>
          <cell r="M270" t="str">
            <v>정수</v>
          </cell>
          <cell r="Q270">
            <v>22393575</v>
          </cell>
        </row>
        <row r="271">
          <cell r="A271" t="str">
            <v>부여</v>
          </cell>
          <cell r="Q271">
            <v>6450693</v>
          </cell>
        </row>
        <row r="272">
          <cell r="A272" t="str">
            <v>부여</v>
          </cell>
          <cell r="K272" t="str">
            <v>지자체</v>
          </cell>
          <cell r="M272" t="str">
            <v>정수</v>
          </cell>
          <cell r="Q272">
            <v>5596894</v>
          </cell>
        </row>
        <row r="273">
          <cell r="A273" t="str">
            <v>부여</v>
          </cell>
          <cell r="K273" t="str">
            <v>지자체</v>
          </cell>
          <cell r="M273" t="str">
            <v>정수</v>
          </cell>
          <cell r="Q273">
            <v>51049</v>
          </cell>
        </row>
        <row r="274">
          <cell r="A274" t="str">
            <v>부여</v>
          </cell>
          <cell r="K274" t="str">
            <v>지자체</v>
          </cell>
          <cell r="M274" t="str">
            <v>정수</v>
          </cell>
          <cell r="Q274">
            <v>431780</v>
          </cell>
        </row>
        <row r="275">
          <cell r="A275" t="str">
            <v>부여</v>
          </cell>
          <cell r="K275" t="str">
            <v>지자체</v>
          </cell>
          <cell r="M275" t="str">
            <v>정수</v>
          </cell>
          <cell r="Q275">
            <v>106050</v>
          </cell>
        </row>
        <row r="276">
          <cell r="A276" t="str">
            <v>부여</v>
          </cell>
          <cell r="K276" t="str">
            <v>지자체</v>
          </cell>
          <cell r="M276" t="str">
            <v>정수</v>
          </cell>
          <cell r="Q276">
            <v>83410</v>
          </cell>
        </row>
        <row r="277">
          <cell r="A277" t="str">
            <v>부여</v>
          </cell>
          <cell r="K277" t="str">
            <v>지자체</v>
          </cell>
          <cell r="M277" t="str">
            <v>정수</v>
          </cell>
          <cell r="Q277">
            <v>108025</v>
          </cell>
        </row>
        <row r="278">
          <cell r="A278" t="str">
            <v>부여</v>
          </cell>
          <cell r="K278" t="str">
            <v>지자체</v>
          </cell>
          <cell r="M278" t="str">
            <v>정수</v>
          </cell>
          <cell r="Q278">
            <v>56210</v>
          </cell>
        </row>
        <row r="279">
          <cell r="A279" t="str">
            <v>부여</v>
          </cell>
          <cell r="K279" t="str">
            <v>지자체</v>
          </cell>
          <cell r="M279" t="str">
            <v>정수</v>
          </cell>
          <cell r="Q279">
            <v>17275</v>
          </cell>
        </row>
        <row r="280">
          <cell r="A280" t="str">
            <v>부여</v>
          </cell>
          <cell r="K280" t="str">
            <v>지자체</v>
          </cell>
          <cell r="M280" t="str">
            <v>정수</v>
          </cell>
          <cell r="Q280">
            <v>0</v>
          </cell>
        </row>
        <row r="281">
          <cell r="A281" t="str">
            <v>부여</v>
          </cell>
          <cell r="K281" t="str">
            <v>지자체</v>
          </cell>
          <cell r="M281" t="str">
            <v>정수</v>
          </cell>
          <cell r="Q281">
            <v>0</v>
          </cell>
        </row>
        <row r="282">
          <cell r="A282" t="str">
            <v>부여</v>
          </cell>
          <cell r="Q282">
            <v>6412031</v>
          </cell>
        </row>
        <row r="283">
          <cell r="A283" t="str">
            <v>부여</v>
          </cell>
          <cell r="K283" t="str">
            <v>기타</v>
          </cell>
          <cell r="M283" t="str">
            <v>정수</v>
          </cell>
          <cell r="Q283">
            <v>1017488</v>
          </cell>
        </row>
        <row r="284">
          <cell r="A284" t="str">
            <v>부여</v>
          </cell>
          <cell r="K284" t="str">
            <v>지자체</v>
          </cell>
          <cell r="M284" t="str">
            <v>정수</v>
          </cell>
          <cell r="Q284">
            <v>5393529</v>
          </cell>
        </row>
        <row r="285">
          <cell r="A285" t="str">
            <v>부여</v>
          </cell>
          <cell r="K285" t="str">
            <v>기타</v>
          </cell>
          <cell r="M285" t="str">
            <v>정수</v>
          </cell>
          <cell r="Q285">
            <v>1014</v>
          </cell>
        </row>
        <row r="286">
          <cell r="A286" t="str">
            <v>부여</v>
          </cell>
          <cell r="Q286">
            <v>7253162</v>
          </cell>
        </row>
        <row r="287">
          <cell r="A287" t="str">
            <v>부여</v>
          </cell>
          <cell r="K287" t="str">
            <v>기타</v>
          </cell>
          <cell r="M287" t="str">
            <v>정수</v>
          </cell>
          <cell r="Q287">
            <v>235312</v>
          </cell>
        </row>
        <row r="288">
          <cell r="A288" t="str">
            <v>부여</v>
          </cell>
          <cell r="K288" t="str">
            <v>지자체</v>
          </cell>
          <cell r="M288" t="str">
            <v>정수</v>
          </cell>
          <cell r="Q288">
            <v>6641150</v>
          </cell>
        </row>
        <row r="289">
          <cell r="A289" t="str">
            <v>부여</v>
          </cell>
          <cell r="K289" t="str">
            <v>지자체</v>
          </cell>
          <cell r="M289" t="str">
            <v>정수</v>
          </cell>
          <cell r="Q289">
            <v>376700</v>
          </cell>
        </row>
        <row r="290">
          <cell r="A290" t="str">
            <v>부여</v>
          </cell>
          <cell r="Q290">
            <v>2277689</v>
          </cell>
        </row>
        <row r="291">
          <cell r="A291" t="str">
            <v>부여</v>
          </cell>
          <cell r="K291" t="str">
            <v>지자체</v>
          </cell>
          <cell r="M291" t="str">
            <v>정수</v>
          </cell>
          <cell r="Q291">
            <v>358372</v>
          </cell>
        </row>
        <row r="292">
          <cell r="A292" t="str">
            <v>부여</v>
          </cell>
          <cell r="K292" t="str">
            <v>지자체</v>
          </cell>
          <cell r="M292" t="str">
            <v>정수</v>
          </cell>
          <cell r="Q292">
            <v>34831</v>
          </cell>
        </row>
        <row r="293">
          <cell r="A293" t="str">
            <v>부여</v>
          </cell>
          <cell r="K293" t="str">
            <v>지자체</v>
          </cell>
          <cell r="M293" t="str">
            <v>정수</v>
          </cell>
          <cell r="Q293">
            <v>0</v>
          </cell>
        </row>
        <row r="294">
          <cell r="A294" t="str">
            <v>부여</v>
          </cell>
          <cell r="K294" t="str">
            <v>지자체</v>
          </cell>
          <cell r="M294" t="str">
            <v>정수</v>
          </cell>
          <cell r="Q294">
            <v>0</v>
          </cell>
        </row>
        <row r="295">
          <cell r="A295" t="str">
            <v>부여</v>
          </cell>
          <cell r="K295" t="str">
            <v>지자체</v>
          </cell>
          <cell r="M295" t="str">
            <v>정수</v>
          </cell>
          <cell r="Q295">
            <v>80700</v>
          </cell>
        </row>
        <row r="296">
          <cell r="A296" t="str">
            <v>부여</v>
          </cell>
          <cell r="K296" t="str">
            <v>지자체</v>
          </cell>
          <cell r="M296" t="str">
            <v>정수</v>
          </cell>
          <cell r="Q296">
            <v>1803786</v>
          </cell>
        </row>
        <row r="297">
          <cell r="A297" t="str">
            <v>청주</v>
          </cell>
          <cell r="Q297">
            <v>125536325</v>
          </cell>
        </row>
        <row r="298">
          <cell r="A298" t="str">
            <v>청주</v>
          </cell>
          <cell r="M298" t="str">
            <v>원수</v>
          </cell>
          <cell r="Q298">
            <v>0</v>
          </cell>
        </row>
        <row r="299">
          <cell r="A299" t="str">
            <v>청주</v>
          </cell>
          <cell r="M299" t="str">
            <v>침전수</v>
          </cell>
          <cell r="Q299">
            <v>14096884</v>
          </cell>
        </row>
        <row r="300">
          <cell r="A300" t="str">
            <v>청주</v>
          </cell>
          <cell r="M300" t="str">
            <v>정수</v>
          </cell>
          <cell r="Q300">
            <v>111439441</v>
          </cell>
        </row>
        <row r="301">
          <cell r="A301" t="str">
            <v>청주</v>
          </cell>
          <cell r="Q301">
            <v>125536325</v>
          </cell>
        </row>
        <row r="302">
          <cell r="A302" t="str">
            <v>청주</v>
          </cell>
          <cell r="K302" t="str">
            <v>기타</v>
          </cell>
          <cell r="M302" t="str">
            <v>정수</v>
          </cell>
          <cell r="Q302">
            <v>66279</v>
          </cell>
        </row>
        <row r="303">
          <cell r="A303" t="str">
            <v>청주</v>
          </cell>
          <cell r="K303" t="str">
            <v>지자체</v>
          </cell>
          <cell r="M303" t="str">
            <v>정수</v>
          </cell>
          <cell r="Q303">
            <v>48048287</v>
          </cell>
        </row>
        <row r="304">
          <cell r="A304" t="str">
            <v>청주</v>
          </cell>
          <cell r="K304" t="str">
            <v>지자체</v>
          </cell>
          <cell r="M304" t="str">
            <v>정수</v>
          </cell>
          <cell r="Q304">
            <v>12368897</v>
          </cell>
        </row>
        <row r="305">
          <cell r="A305" t="str">
            <v>청주</v>
          </cell>
          <cell r="K305" t="str">
            <v>지자체</v>
          </cell>
          <cell r="M305" t="str">
            <v>정수</v>
          </cell>
          <cell r="Q305">
            <v>43113902</v>
          </cell>
        </row>
        <row r="306">
          <cell r="A306" t="str">
            <v>청주</v>
          </cell>
          <cell r="K306" t="str">
            <v>지자체</v>
          </cell>
          <cell r="M306" t="str">
            <v>정수</v>
          </cell>
          <cell r="Q306">
            <v>3775134</v>
          </cell>
        </row>
        <row r="307">
          <cell r="A307" t="str">
            <v>청주</v>
          </cell>
          <cell r="K307" t="str">
            <v>기타</v>
          </cell>
          <cell r="M307" t="str">
            <v>정수</v>
          </cell>
          <cell r="Q307">
            <v>34447</v>
          </cell>
        </row>
        <row r="308">
          <cell r="A308" t="str">
            <v>청주</v>
          </cell>
          <cell r="K308" t="str">
            <v>지자체</v>
          </cell>
          <cell r="M308" t="str">
            <v>정수</v>
          </cell>
          <cell r="Q308">
            <v>4032063</v>
          </cell>
        </row>
        <row r="309">
          <cell r="A309" t="str">
            <v>청주</v>
          </cell>
          <cell r="K309" t="str">
            <v>지자체</v>
          </cell>
          <cell r="M309" t="str">
            <v>침전수</v>
          </cell>
          <cell r="Q309">
            <v>13164924</v>
          </cell>
        </row>
        <row r="310">
          <cell r="A310" t="str">
            <v>청주</v>
          </cell>
          <cell r="K310" t="str">
            <v>기타</v>
          </cell>
          <cell r="M310" t="str">
            <v>침전수</v>
          </cell>
          <cell r="Q310">
            <v>931960</v>
          </cell>
        </row>
        <row r="311">
          <cell r="A311" t="str">
            <v>청주</v>
          </cell>
          <cell r="K311" t="str">
            <v>기타</v>
          </cell>
          <cell r="M311" t="str">
            <v>정수</v>
          </cell>
          <cell r="Q311">
            <v>432</v>
          </cell>
        </row>
        <row r="312">
          <cell r="A312" t="str">
            <v>여수</v>
          </cell>
          <cell r="Q312">
            <v>226679464</v>
          </cell>
        </row>
        <row r="313">
          <cell r="A313" t="str">
            <v>여수</v>
          </cell>
          <cell r="M313" t="str">
            <v>원수</v>
          </cell>
          <cell r="Q313">
            <v>223033496</v>
          </cell>
        </row>
        <row r="314">
          <cell r="A314" t="str">
            <v>여수</v>
          </cell>
          <cell r="M314" t="str">
            <v>침전수</v>
          </cell>
          <cell r="Q314">
            <v>0</v>
          </cell>
        </row>
        <row r="315">
          <cell r="A315" t="str">
            <v>여수</v>
          </cell>
          <cell r="M315" t="str">
            <v>정수</v>
          </cell>
          <cell r="Q315">
            <v>3645968</v>
          </cell>
        </row>
        <row r="316">
          <cell r="A316" t="str">
            <v>여수</v>
          </cell>
          <cell r="Q316">
            <v>94465006</v>
          </cell>
        </row>
        <row r="317">
          <cell r="A317" t="str">
            <v>여수</v>
          </cell>
          <cell r="K317" t="str">
            <v>기타</v>
          </cell>
          <cell r="M317" t="str">
            <v>원수</v>
          </cell>
          <cell r="Q317">
            <v>4088488</v>
          </cell>
        </row>
        <row r="318">
          <cell r="A318" t="str">
            <v>여수</v>
          </cell>
          <cell r="K318" t="str">
            <v>기타</v>
          </cell>
          <cell r="M318" t="str">
            <v>원수</v>
          </cell>
          <cell r="Q318">
            <v>10624002</v>
          </cell>
        </row>
        <row r="319">
          <cell r="A319" t="str">
            <v>여수</v>
          </cell>
          <cell r="K319" t="str">
            <v>지자체</v>
          </cell>
          <cell r="M319" t="str">
            <v>원수</v>
          </cell>
          <cell r="Q319">
            <v>2097</v>
          </cell>
        </row>
        <row r="320">
          <cell r="A320" t="str">
            <v>여수</v>
          </cell>
          <cell r="K320" t="str">
            <v>기타</v>
          </cell>
          <cell r="M320" t="str">
            <v>원수</v>
          </cell>
          <cell r="Q320">
            <v>79750419</v>
          </cell>
        </row>
        <row r="321">
          <cell r="A321" t="str">
            <v>여수</v>
          </cell>
          <cell r="Q321">
            <v>59838670</v>
          </cell>
        </row>
        <row r="322">
          <cell r="A322" t="str">
            <v>여수</v>
          </cell>
          <cell r="K322" t="str">
            <v>지자체</v>
          </cell>
          <cell r="M322" t="str">
            <v>원수</v>
          </cell>
          <cell r="Q322">
            <v>11582384</v>
          </cell>
        </row>
        <row r="323">
          <cell r="A323" t="str">
            <v>여수</v>
          </cell>
          <cell r="K323" t="str">
            <v>지자체</v>
          </cell>
          <cell r="M323" t="str">
            <v>원수</v>
          </cell>
          <cell r="Q323">
            <v>27935470</v>
          </cell>
        </row>
        <row r="324">
          <cell r="A324" t="str">
            <v>여수</v>
          </cell>
          <cell r="K324" t="str">
            <v>지자체</v>
          </cell>
          <cell r="M324" t="str">
            <v>원수</v>
          </cell>
          <cell r="Q324">
            <v>259730</v>
          </cell>
        </row>
        <row r="325">
          <cell r="A325" t="str">
            <v>여수</v>
          </cell>
          <cell r="K325" t="str">
            <v>지자체</v>
          </cell>
          <cell r="M325" t="str">
            <v>원수</v>
          </cell>
          <cell r="Q325">
            <v>6024767</v>
          </cell>
        </row>
        <row r="326">
          <cell r="A326" t="str">
            <v>여수</v>
          </cell>
          <cell r="K326" t="str">
            <v>지자체</v>
          </cell>
          <cell r="M326" t="str">
            <v>원수</v>
          </cell>
          <cell r="Q326">
            <v>30427</v>
          </cell>
        </row>
        <row r="327">
          <cell r="A327" t="str">
            <v>여수</v>
          </cell>
          <cell r="K327" t="str">
            <v>지자체</v>
          </cell>
          <cell r="M327" t="str">
            <v>원수</v>
          </cell>
          <cell r="Q327">
            <v>14005892</v>
          </cell>
        </row>
        <row r="328">
          <cell r="A328" t="str">
            <v>여수</v>
          </cell>
          <cell r="Q328">
            <v>68541910</v>
          </cell>
        </row>
        <row r="329">
          <cell r="A329" t="str">
            <v>여수</v>
          </cell>
          <cell r="K329" t="str">
            <v>기타</v>
          </cell>
          <cell r="M329" t="str">
            <v>원수</v>
          </cell>
          <cell r="Q329">
            <v>58792242</v>
          </cell>
        </row>
        <row r="330">
          <cell r="A330" t="str">
            <v>여수</v>
          </cell>
          <cell r="K330" t="str">
            <v>지자체</v>
          </cell>
          <cell r="M330" t="str">
            <v>원수</v>
          </cell>
          <cell r="Q330">
            <v>1460270</v>
          </cell>
        </row>
        <row r="331">
          <cell r="A331" t="str">
            <v>여수</v>
          </cell>
          <cell r="K331" t="str">
            <v>기타</v>
          </cell>
          <cell r="M331" t="str">
            <v>원수</v>
          </cell>
          <cell r="Q331">
            <v>1993328</v>
          </cell>
        </row>
        <row r="332">
          <cell r="A332" t="str">
            <v>여수</v>
          </cell>
          <cell r="K332" t="str">
            <v>지자체</v>
          </cell>
          <cell r="M332" t="str">
            <v>원수</v>
          </cell>
          <cell r="Q332">
            <v>6296070</v>
          </cell>
        </row>
        <row r="333">
          <cell r="A333" t="str">
            <v>여수</v>
          </cell>
          <cell r="Q333">
            <v>187910</v>
          </cell>
        </row>
        <row r="334">
          <cell r="A334" t="str">
            <v>여수</v>
          </cell>
          <cell r="K334" t="str">
            <v>기타</v>
          </cell>
          <cell r="M334" t="str">
            <v>원수</v>
          </cell>
          <cell r="Q334">
            <v>187910</v>
          </cell>
        </row>
        <row r="335">
          <cell r="A335" t="str">
            <v>여수</v>
          </cell>
          <cell r="Q335">
            <v>3645968</v>
          </cell>
        </row>
        <row r="336">
          <cell r="A336" t="str">
            <v>여수</v>
          </cell>
          <cell r="K336" t="str">
            <v>지자체</v>
          </cell>
          <cell r="M336" t="str">
            <v>정수</v>
          </cell>
          <cell r="Q336">
            <v>2084288</v>
          </cell>
        </row>
        <row r="337">
          <cell r="A337" t="str">
            <v>여수</v>
          </cell>
          <cell r="K337" t="str">
            <v>지자체</v>
          </cell>
          <cell r="M337" t="str">
            <v>정수</v>
          </cell>
          <cell r="Q337">
            <v>667591</v>
          </cell>
        </row>
        <row r="338">
          <cell r="A338" t="str">
            <v>여수</v>
          </cell>
          <cell r="K338" t="str">
            <v>지자체</v>
          </cell>
          <cell r="M338" t="str">
            <v>정수</v>
          </cell>
          <cell r="Q338">
            <v>50294</v>
          </cell>
        </row>
        <row r="339">
          <cell r="A339" t="str">
            <v>여수</v>
          </cell>
          <cell r="K339" t="str">
            <v>지자체</v>
          </cell>
          <cell r="M339" t="str">
            <v>정수</v>
          </cell>
          <cell r="Q339">
            <v>223756</v>
          </cell>
        </row>
        <row r="340">
          <cell r="A340" t="str">
            <v>여수</v>
          </cell>
          <cell r="K340" t="str">
            <v>지자체</v>
          </cell>
          <cell r="M340" t="str">
            <v>정수</v>
          </cell>
          <cell r="Q340">
            <v>67735</v>
          </cell>
        </row>
        <row r="341">
          <cell r="A341" t="str">
            <v>여수</v>
          </cell>
          <cell r="K341" t="str">
            <v>지자체</v>
          </cell>
          <cell r="M341" t="str">
            <v>정수</v>
          </cell>
          <cell r="Q341">
            <v>91132</v>
          </cell>
        </row>
        <row r="342">
          <cell r="A342" t="str">
            <v>여수</v>
          </cell>
          <cell r="K342" t="str">
            <v>지자체</v>
          </cell>
          <cell r="M342" t="str">
            <v>정수</v>
          </cell>
          <cell r="Q342">
            <v>27639</v>
          </cell>
        </row>
        <row r="343">
          <cell r="A343" t="str">
            <v>여수</v>
          </cell>
          <cell r="K343" t="str">
            <v>지자체</v>
          </cell>
          <cell r="M343" t="str">
            <v>정수</v>
          </cell>
          <cell r="Q343">
            <v>19370</v>
          </cell>
        </row>
        <row r="344">
          <cell r="A344" t="str">
            <v>여수</v>
          </cell>
          <cell r="K344" t="str">
            <v>지자체</v>
          </cell>
          <cell r="M344" t="str">
            <v>정수</v>
          </cell>
          <cell r="Q344">
            <v>343273</v>
          </cell>
        </row>
        <row r="345">
          <cell r="A345" t="str">
            <v>여수</v>
          </cell>
          <cell r="K345" t="str">
            <v>지자체</v>
          </cell>
          <cell r="M345" t="str">
            <v>정수</v>
          </cell>
          <cell r="Q345">
            <v>70890</v>
          </cell>
        </row>
        <row r="346">
          <cell r="A346" t="str">
            <v>여수</v>
          </cell>
        </row>
        <row r="347">
          <cell r="A347" t="str">
            <v>여수</v>
          </cell>
          <cell r="K347" t="str">
            <v>기타</v>
          </cell>
          <cell r="M347" t="str">
            <v>원수</v>
          </cell>
          <cell r="Q347">
            <v>0</v>
          </cell>
        </row>
        <row r="348">
          <cell r="A348" t="str">
            <v>여수</v>
          </cell>
          <cell r="K348" t="str">
            <v>기타</v>
          </cell>
          <cell r="M348" t="str">
            <v>원수</v>
          </cell>
          <cell r="Q348">
            <v>0</v>
          </cell>
        </row>
        <row r="349">
          <cell r="A349" t="str">
            <v>섬진강</v>
          </cell>
          <cell r="Q349">
            <v>18116327</v>
          </cell>
        </row>
        <row r="350">
          <cell r="A350" t="str">
            <v>섬진강</v>
          </cell>
          <cell r="M350" t="str">
            <v>원수</v>
          </cell>
          <cell r="Q350">
            <v>0</v>
          </cell>
        </row>
        <row r="351">
          <cell r="A351" t="str">
            <v>섬진강</v>
          </cell>
          <cell r="M351" t="str">
            <v>침전수</v>
          </cell>
          <cell r="Q351">
            <v>0</v>
          </cell>
        </row>
        <row r="352">
          <cell r="A352" t="str">
            <v>섬진강</v>
          </cell>
          <cell r="M352" t="str">
            <v>정수</v>
          </cell>
          <cell r="Q352">
            <v>18116327</v>
          </cell>
        </row>
        <row r="353">
          <cell r="A353" t="str">
            <v>섬진강</v>
          </cell>
          <cell r="Q353">
            <v>6659712</v>
          </cell>
        </row>
        <row r="354">
          <cell r="A354" t="str">
            <v>섬진강</v>
          </cell>
          <cell r="K354" t="str">
            <v>지자체</v>
          </cell>
          <cell r="M354" t="str">
            <v>정수</v>
          </cell>
          <cell r="Q354">
            <v>6260612</v>
          </cell>
        </row>
        <row r="355">
          <cell r="A355" t="str">
            <v>섬진강</v>
          </cell>
          <cell r="K355" t="str">
            <v>지자체</v>
          </cell>
          <cell r="M355" t="str">
            <v>정수</v>
          </cell>
          <cell r="Q355">
            <v>399100</v>
          </cell>
        </row>
        <row r="356">
          <cell r="A356" t="str">
            <v>섬진강</v>
          </cell>
          <cell r="K356" t="str">
            <v>지자체</v>
          </cell>
          <cell r="M356" t="str">
            <v>정수</v>
          </cell>
          <cell r="Q356">
            <v>0</v>
          </cell>
        </row>
        <row r="357">
          <cell r="A357" t="str">
            <v>섬진강</v>
          </cell>
          <cell r="M357" t="str">
            <v>정수</v>
          </cell>
          <cell r="Q357">
            <v>0</v>
          </cell>
        </row>
        <row r="358">
          <cell r="A358" t="str">
            <v>섬진강</v>
          </cell>
          <cell r="M358" t="str">
            <v>정수</v>
          </cell>
          <cell r="Q358">
            <v>0</v>
          </cell>
        </row>
        <row r="359">
          <cell r="A359" t="str">
            <v>섬진강</v>
          </cell>
          <cell r="M359" t="str">
            <v>정수</v>
          </cell>
          <cell r="Q359">
            <v>0</v>
          </cell>
        </row>
        <row r="360">
          <cell r="A360" t="str">
            <v>섬진강</v>
          </cell>
          <cell r="M360" t="str">
            <v>정수</v>
          </cell>
          <cell r="Q360">
            <v>0</v>
          </cell>
        </row>
        <row r="361">
          <cell r="A361" t="str">
            <v>섬진강</v>
          </cell>
          <cell r="M361" t="str">
            <v>정수</v>
          </cell>
          <cell r="Q361">
            <v>0</v>
          </cell>
        </row>
        <row r="362">
          <cell r="A362" t="str">
            <v>섬진강</v>
          </cell>
          <cell r="M362" t="str">
            <v>정수</v>
          </cell>
          <cell r="Q362">
            <v>0</v>
          </cell>
        </row>
        <row r="363">
          <cell r="A363" t="str">
            <v>섬진강</v>
          </cell>
          <cell r="M363" t="str">
            <v>정수</v>
          </cell>
          <cell r="Q363">
            <v>0</v>
          </cell>
        </row>
        <row r="364">
          <cell r="A364" t="str">
            <v>섬진강</v>
          </cell>
          <cell r="K364" t="str">
            <v>지자체</v>
          </cell>
          <cell r="M364" t="str">
            <v>정수</v>
          </cell>
          <cell r="Q364">
            <v>0</v>
          </cell>
        </row>
        <row r="365">
          <cell r="A365" t="str">
            <v>섬진강</v>
          </cell>
          <cell r="Q365">
            <v>11448360</v>
          </cell>
        </row>
        <row r="366">
          <cell r="A366" t="str">
            <v>섬진강</v>
          </cell>
          <cell r="K366" t="str">
            <v>지자체</v>
          </cell>
          <cell r="M366" t="str">
            <v>정수</v>
          </cell>
          <cell r="Q366">
            <v>11448360</v>
          </cell>
        </row>
        <row r="367">
          <cell r="A367" t="str">
            <v>섬진강</v>
          </cell>
          <cell r="M367" t="str">
            <v>정수</v>
          </cell>
          <cell r="Q367">
            <v>0</v>
          </cell>
        </row>
        <row r="368">
          <cell r="A368" t="str">
            <v>섬진강</v>
          </cell>
          <cell r="M368" t="str">
            <v>정수</v>
          </cell>
          <cell r="Q368">
            <v>0</v>
          </cell>
        </row>
        <row r="369">
          <cell r="A369" t="str">
            <v>섬진강</v>
          </cell>
          <cell r="M369" t="str">
            <v>정수</v>
          </cell>
          <cell r="Q369">
            <v>0</v>
          </cell>
        </row>
        <row r="370">
          <cell r="A370" t="str">
            <v>섬진강</v>
          </cell>
          <cell r="M370" t="str">
            <v>정수</v>
          </cell>
          <cell r="Q370">
            <v>0</v>
          </cell>
        </row>
        <row r="371">
          <cell r="A371" t="str">
            <v>섬진강</v>
          </cell>
          <cell r="M371" t="str">
            <v>정수</v>
          </cell>
          <cell r="Q371">
            <v>0</v>
          </cell>
        </row>
        <row r="372">
          <cell r="A372" t="str">
            <v>섬진강</v>
          </cell>
          <cell r="M372" t="str">
            <v>정수</v>
          </cell>
          <cell r="Q372">
            <v>0</v>
          </cell>
        </row>
        <row r="373">
          <cell r="A373" t="str">
            <v>섬진강</v>
          </cell>
          <cell r="M373" t="str">
            <v>정수</v>
          </cell>
          <cell r="Q373">
            <v>0</v>
          </cell>
        </row>
        <row r="374">
          <cell r="A374" t="str">
            <v>섬진강</v>
          </cell>
          <cell r="M374" t="str">
            <v>정수</v>
          </cell>
          <cell r="Q374">
            <v>8255</v>
          </cell>
        </row>
        <row r="375">
          <cell r="A375" t="str">
            <v>섬진강</v>
          </cell>
          <cell r="K375" t="str">
            <v>기타</v>
          </cell>
          <cell r="M375" t="str">
            <v>정수</v>
          </cell>
          <cell r="Q375">
            <v>8255</v>
          </cell>
        </row>
        <row r="376">
          <cell r="A376" t="str">
            <v>부안</v>
          </cell>
          <cell r="Q376">
            <v>15242451</v>
          </cell>
        </row>
        <row r="377">
          <cell r="A377" t="str">
            <v>부안</v>
          </cell>
          <cell r="M377" t="str">
            <v>원수</v>
          </cell>
          <cell r="Q377">
            <v>0</v>
          </cell>
        </row>
        <row r="378">
          <cell r="A378" t="str">
            <v>부안</v>
          </cell>
          <cell r="M378" t="str">
            <v>침전수</v>
          </cell>
          <cell r="Q378">
            <v>0</v>
          </cell>
        </row>
        <row r="379">
          <cell r="A379" t="str">
            <v>부안</v>
          </cell>
          <cell r="M379" t="str">
            <v>정수</v>
          </cell>
          <cell r="Q379">
            <v>15242451</v>
          </cell>
        </row>
        <row r="380">
          <cell r="A380" t="str">
            <v>부안</v>
          </cell>
          <cell r="K380" t="str">
            <v>지자체</v>
          </cell>
          <cell r="M380" t="str">
            <v>정수</v>
          </cell>
          <cell r="Q380">
            <v>5628321</v>
          </cell>
        </row>
        <row r="381">
          <cell r="A381" t="str">
            <v>부안</v>
          </cell>
          <cell r="K381" t="str">
            <v>지자체</v>
          </cell>
          <cell r="M381" t="str">
            <v>정수</v>
          </cell>
          <cell r="Q381">
            <v>9614130</v>
          </cell>
        </row>
        <row r="382">
          <cell r="A382" t="str">
            <v>부안</v>
          </cell>
          <cell r="M382" t="str">
            <v>정수</v>
          </cell>
          <cell r="Q382">
            <v>0</v>
          </cell>
        </row>
        <row r="383">
          <cell r="A383" t="str">
            <v>부안</v>
          </cell>
          <cell r="M383" t="str">
            <v>정수</v>
          </cell>
          <cell r="Q383">
            <v>0</v>
          </cell>
        </row>
        <row r="384">
          <cell r="A384" t="str">
            <v>부안</v>
          </cell>
          <cell r="M384" t="str">
            <v>정수</v>
          </cell>
          <cell r="Q384">
            <v>0</v>
          </cell>
        </row>
        <row r="385">
          <cell r="A385" t="str">
            <v>부안</v>
          </cell>
          <cell r="M385" t="str">
            <v>정수</v>
          </cell>
          <cell r="Q385">
            <v>0</v>
          </cell>
        </row>
        <row r="386">
          <cell r="A386" t="str">
            <v>부안</v>
          </cell>
          <cell r="M386" t="str">
            <v>정수</v>
          </cell>
          <cell r="Q386">
            <v>0</v>
          </cell>
        </row>
        <row r="387">
          <cell r="A387" t="str">
            <v>부안</v>
          </cell>
          <cell r="Q387">
            <v>0</v>
          </cell>
        </row>
        <row r="388">
          <cell r="A388" t="str">
            <v>광주</v>
          </cell>
          <cell r="M388" t="str">
            <v xml:space="preserve"> </v>
          </cell>
          <cell r="Q388">
            <v>99761347</v>
          </cell>
        </row>
        <row r="389">
          <cell r="A389" t="str">
            <v>광주</v>
          </cell>
          <cell r="M389" t="str">
            <v>원수</v>
          </cell>
          <cell r="Q389">
            <v>85406760</v>
          </cell>
        </row>
        <row r="390">
          <cell r="A390" t="str">
            <v>광주</v>
          </cell>
          <cell r="M390" t="str">
            <v>침전수</v>
          </cell>
          <cell r="Q390">
            <v>5938890</v>
          </cell>
        </row>
        <row r="391">
          <cell r="A391" t="str">
            <v>광주</v>
          </cell>
          <cell r="M391" t="str">
            <v>정수</v>
          </cell>
          <cell r="Q391">
            <v>8415697</v>
          </cell>
        </row>
        <row r="392">
          <cell r="A392" t="str">
            <v>광주</v>
          </cell>
          <cell r="Q392">
            <v>89415142</v>
          </cell>
        </row>
        <row r="393">
          <cell r="A393" t="str">
            <v>광주</v>
          </cell>
          <cell r="K393" t="str">
            <v>지자체</v>
          </cell>
          <cell r="M393" t="str">
            <v>원수</v>
          </cell>
          <cell r="Q393">
            <v>50725900</v>
          </cell>
        </row>
        <row r="394">
          <cell r="A394" t="str">
            <v>광주</v>
          </cell>
          <cell r="K394" t="str">
            <v>지자체</v>
          </cell>
          <cell r="M394" t="str">
            <v>정수</v>
          </cell>
          <cell r="Q394">
            <v>4007454</v>
          </cell>
        </row>
        <row r="395">
          <cell r="A395" t="str">
            <v>광주</v>
          </cell>
          <cell r="K395" t="str">
            <v>기타</v>
          </cell>
          <cell r="M395" t="str">
            <v>정수</v>
          </cell>
          <cell r="Q395">
            <v>647</v>
          </cell>
        </row>
        <row r="396">
          <cell r="A396" t="str">
            <v>광주</v>
          </cell>
          <cell r="K396" t="str">
            <v>기타</v>
          </cell>
          <cell r="M396" t="str">
            <v>정수</v>
          </cell>
          <cell r="Q396">
            <v>281</v>
          </cell>
        </row>
        <row r="397">
          <cell r="A397" t="str">
            <v>광주</v>
          </cell>
          <cell r="K397" t="str">
            <v>지자체</v>
          </cell>
          <cell r="M397" t="str">
            <v>원수</v>
          </cell>
          <cell r="Q397">
            <v>34680860</v>
          </cell>
        </row>
        <row r="398">
          <cell r="A398" t="str">
            <v>광주</v>
          </cell>
          <cell r="Q398">
            <v>4407315</v>
          </cell>
        </row>
        <row r="399">
          <cell r="A399" t="str">
            <v>광주</v>
          </cell>
          <cell r="K399" t="str">
            <v>지자체</v>
          </cell>
          <cell r="M399" t="str">
            <v>정수</v>
          </cell>
          <cell r="Q399">
            <v>4407315</v>
          </cell>
        </row>
        <row r="400">
          <cell r="A400" t="str">
            <v>광주</v>
          </cell>
          <cell r="Q400">
            <v>5938890</v>
          </cell>
        </row>
        <row r="401">
          <cell r="A401" t="str">
            <v>대불</v>
          </cell>
          <cell r="K401" t="str">
            <v>지자체</v>
          </cell>
          <cell r="M401" t="str">
            <v>침전수</v>
          </cell>
          <cell r="Q401">
            <v>5938890</v>
          </cell>
        </row>
        <row r="402">
          <cell r="A402" t="str">
            <v>전주</v>
          </cell>
          <cell r="Q402">
            <v>142528586</v>
          </cell>
        </row>
        <row r="403">
          <cell r="A403" t="str">
            <v>전주</v>
          </cell>
          <cell r="M403" t="str">
            <v>원수</v>
          </cell>
          <cell r="Q403">
            <v>0</v>
          </cell>
        </row>
        <row r="404">
          <cell r="A404" t="str">
            <v>전주</v>
          </cell>
          <cell r="M404" t="str">
            <v>침전수</v>
          </cell>
          <cell r="Q404">
            <v>19966394</v>
          </cell>
        </row>
        <row r="405">
          <cell r="A405" t="str">
            <v>전주</v>
          </cell>
          <cell r="M405" t="str">
            <v>정수</v>
          </cell>
          <cell r="Q405">
            <v>122562192</v>
          </cell>
        </row>
        <row r="406">
          <cell r="A406" t="str">
            <v>전주</v>
          </cell>
          <cell r="Q406">
            <v>19966394</v>
          </cell>
        </row>
        <row r="407">
          <cell r="A407" t="str">
            <v>군산공업</v>
          </cell>
          <cell r="K407" t="str">
            <v>지자체</v>
          </cell>
          <cell r="M407" t="str">
            <v>침전수</v>
          </cell>
          <cell r="Q407">
            <v>19966394</v>
          </cell>
        </row>
        <row r="408">
          <cell r="A408" t="str">
            <v>군산공업</v>
          </cell>
          <cell r="K408" t="str">
            <v>지자체</v>
          </cell>
          <cell r="M408" t="str">
            <v>침전수</v>
          </cell>
          <cell r="Q408">
            <v>0</v>
          </cell>
        </row>
        <row r="409">
          <cell r="A409" t="str">
            <v>군산공업</v>
          </cell>
          <cell r="M409" t="str">
            <v>침전수</v>
          </cell>
          <cell r="Q409">
            <v>0</v>
          </cell>
        </row>
        <row r="410">
          <cell r="A410" t="str">
            <v>전주</v>
          </cell>
          <cell r="Q410">
            <v>85820272</v>
          </cell>
        </row>
        <row r="411">
          <cell r="A411" t="str">
            <v>전주</v>
          </cell>
          <cell r="K411" t="str">
            <v>지자체</v>
          </cell>
          <cell r="M411" t="str">
            <v>정수</v>
          </cell>
          <cell r="Q411">
            <v>70658850</v>
          </cell>
        </row>
        <row r="412">
          <cell r="A412" t="str">
            <v>전주</v>
          </cell>
          <cell r="K412" t="str">
            <v>지자체</v>
          </cell>
          <cell r="M412" t="str">
            <v>정수</v>
          </cell>
          <cell r="Q412">
            <v>15161422</v>
          </cell>
        </row>
        <row r="413">
          <cell r="A413" t="str">
            <v>전주</v>
          </cell>
          <cell r="Q413">
            <v>36741920</v>
          </cell>
        </row>
        <row r="414">
          <cell r="A414" t="str">
            <v>전주</v>
          </cell>
          <cell r="K414" t="str">
            <v>지자체</v>
          </cell>
          <cell r="M414" t="str">
            <v>정수</v>
          </cell>
          <cell r="Q414">
            <v>1512275</v>
          </cell>
        </row>
        <row r="415">
          <cell r="A415" t="str">
            <v>전주</v>
          </cell>
          <cell r="K415" t="str">
            <v>지자체</v>
          </cell>
          <cell r="M415" t="str">
            <v>정수</v>
          </cell>
          <cell r="Q415">
            <v>63880</v>
          </cell>
        </row>
        <row r="416">
          <cell r="A416" t="str">
            <v>전주</v>
          </cell>
          <cell r="K416" t="str">
            <v>지자체</v>
          </cell>
          <cell r="M416" t="str">
            <v>정수</v>
          </cell>
          <cell r="Q416">
            <v>35165765</v>
          </cell>
        </row>
        <row r="417">
          <cell r="A417" t="str">
            <v>보령</v>
          </cell>
          <cell r="Q417">
            <v>26056287</v>
          </cell>
        </row>
        <row r="418">
          <cell r="A418" t="str">
            <v>보령</v>
          </cell>
          <cell r="M418" t="str">
            <v>원수</v>
          </cell>
          <cell r="Q418">
            <v>0</v>
          </cell>
        </row>
        <row r="419">
          <cell r="A419" t="str">
            <v>보령</v>
          </cell>
          <cell r="M419" t="str">
            <v>침전수</v>
          </cell>
          <cell r="Q419">
            <v>0</v>
          </cell>
        </row>
        <row r="420">
          <cell r="A420" t="str">
            <v>보령</v>
          </cell>
          <cell r="M420" t="str">
            <v>정수</v>
          </cell>
          <cell r="Q420">
            <v>26056287</v>
          </cell>
        </row>
        <row r="421">
          <cell r="A421" t="str">
            <v>보령</v>
          </cell>
          <cell r="K421" t="str">
            <v>기타</v>
          </cell>
          <cell r="M421" t="str">
            <v>정수</v>
          </cell>
          <cell r="Q421">
            <v>3471304</v>
          </cell>
        </row>
        <row r="422">
          <cell r="A422" t="str">
            <v>보령</v>
          </cell>
          <cell r="K422" t="str">
            <v>기타</v>
          </cell>
          <cell r="M422" t="str">
            <v>정수</v>
          </cell>
          <cell r="Q422">
            <v>1999729</v>
          </cell>
        </row>
        <row r="423">
          <cell r="A423" t="str">
            <v>보령</v>
          </cell>
          <cell r="K423" t="str">
            <v>지자체</v>
          </cell>
          <cell r="M423" t="str">
            <v>정수</v>
          </cell>
          <cell r="Q423">
            <v>1018560</v>
          </cell>
        </row>
        <row r="424">
          <cell r="A424" t="str">
            <v>보령</v>
          </cell>
          <cell r="K424" t="str">
            <v>지자체</v>
          </cell>
          <cell r="M424" t="str">
            <v>정수</v>
          </cell>
          <cell r="Q424">
            <v>1906817</v>
          </cell>
        </row>
        <row r="425">
          <cell r="A425" t="str">
            <v>보령</v>
          </cell>
          <cell r="K425" t="str">
            <v>지자체</v>
          </cell>
          <cell r="M425" t="str">
            <v>정수</v>
          </cell>
          <cell r="Q425">
            <v>337</v>
          </cell>
        </row>
        <row r="426">
          <cell r="A426" t="str">
            <v>보령</v>
          </cell>
          <cell r="K426" t="str">
            <v>기타</v>
          </cell>
          <cell r="M426" t="str">
            <v>정수</v>
          </cell>
          <cell r="Q426">
            <v>126866</v>
          </cell>
        </row>
        <row r="427">
          <cell r="A427" t="str">
            <v>보령</v>
          </cell>
          <cell r="K427" t="str">
            <v>지자체</v>
          </cell>
          <cell r="M427" t="str">
            <v>정수</v>
          </cell>
          <cell r="Q427">
            <v>5651130</v>
          </cell>
        </row>
        <row r="428">
          <cell r="A428" t="str">
            <v>보령</v>
          </cell>
          <cell r="K428" t="str">
            <v>지자체</v>
          </cell>
          <cell r="M428" t="str">
            <v>정수</v>
          </cell>
          <cell r="Q428">
            <v>3695193</v>
          </cell>
        </row>
        <row r="429">
          <cell r="A429" t="str">
            <v>보령</v>
          </cell>
          <cell r="K429" t="str">
            <v>지자체</v>
          </cell>
          <cell r="M429" t="str">
            <v>정수</v>
          </cell>
          <cell r="Q429">
            <v>5455903</v>
          </cell>
        </row>
        <row r="430">
          <cell r="A430" t="str">
            <v>보령</v>
          </cell>
          <cell r="K430" t="str">
            <v>기타</v>
          </cell>
          <cell r="M430" t="str">
            <v>정수</v>
          </cell>
          <cell r="Q430">
            <v>60835</v>
          </cell>
        </row>
        <row r="431">
          <cell r="A431" t="str">
            <v>보령</v>
          </cell>
          <cell r="K431" t="str">
            <v>지자체</v>
          </cell>
          <cell r="M431" t="str">
            <v>정수</v>
          </cell>
          <cell r="Q431">
            <v>365910</v>
          </cell>
        </row>
        <row r="432">
          <cell r="A432" t="str">
            <v>보령</v>
          </cell>
          <cell r="K432" t="str">
            <v>지자체</v>
          </cell>
          <cell r="M432" t="str">
            <v>정수</v>
          </cell>
          <cell r="Q432">
            <v>2302654</v>
          </cell>
        </row>
        <row r="433">
          <cell r="A433" t="str">
            <v>보령</v>
          </cell>
          <cell r="K433" t="str">
            <v>기타</v>
          </cell>
          <cell r="M433" t="str">
            <v>정수</v>
          </cell>
          <cell r="Q433">
            <v>1049</v>
          </cell>
        </row>
        <row r="434">
          <cell r="A434" t="str">
            <v>보령</v>
          </cell>
          <cell r="K434" t="str">
            <v>기타</v>
          </cell>
          <cell r="M434" t="str">
            <v>정수</v>
          </cell>
          <cell r="Q434">
            <v>0</v>
          </cell>
        </row>
        <row r="435">
          <cell r="A435" t="str">
            <v>아산</v>
          </cell>
          <cell r="Q435">
            <v>12914456</v>
          </cell>
        </row>
        <row r="436">
          <cell r="A436" t="str">
            <v>아산</v>
          </cell>
          <cell r="M436" t="str">
            <v>원수</v>
          </cell>
          <cell r="Q436">
            <v>0</v>
          </cell>
        </row>
        <row r="437">
          <cell r="A437" t="str">
            <v>아산</v>
          </cell>
          <cell r="M437" t="str">
            <v>침전수</v>
          </cell>
          <cell r="Q437">
            <v>12914456</v>
          </cell>
        </row>
        <row r="438">
          <cell r="A438" t="str">
            <v>아산</v>
          </cell>
          <cell r="M438" t="str">
            <v>정수</v>
          </cell>
          <cell r="Q438">
            <v>0</v>
          </cell>
        </row>
        <row r="439">
          <cell r="A439" t="str">
            <v>아산</v>
          </cell>
          <cell r="Q439">
            <v>7763187</v>
          </cell>
        </row>
        <row r="440">
          <cell r="A440" t="str">
            <v>아산</v>
          </cell>
          <cell r="K440" t="str">
            <v>기타</v>
          </cell>
          <cell r="M440" t="str">
            <v>침전수</v>
          </cell>
          <cell r="Q440">
            <v>1485207</v>
          </cell>
        </row>
        <row r="441">
          <cell r="A441" t="str">
            <v>아산</v>
          </cell>
          <cell r="K441" t="str">
            <v>기타</v>
          </cell>
          <cell r="M441" t="str">
            <v>침전수</v>
          </cell>
          <cell r="Q441">
            <v>2479180</v>
          </cell>
        </row>
        <row r="442">
          <cell r="A442" t="str">
            <v>아산</v>
          </cell>
          <cell r="K442" t="str">
            <v>기타</v>
          </cell>
          <cell r="M442" t="str">
            <v>침전수</v>
          </cell>
          <cell r="Q442">
            <v>2708800</v>
          </cell>
        </row>
        <row r="443">
          <cell r="A443" t="str">
            <v>아산</v>
          </cell>
          <cell r="K443" t="str">
            <v>기타</v>
          </cell>
          <cell r="M443" t="str">
            <v>침전수</v>
          </cell>
          <cell r="Q443">
            <v>1090000</v>
          </cell>
        </row>
        <row r="444">
          <cell r="A444" t="str">
            <v>아산</v>
          </cell>
          <cell r="Q444">
            <v>4181489</v>
          </cell>
        </row>
        <row r="445">
          <cell r="A445" t="str">
            <v>아산</v>
          </cell>
          <cell r="K445" t="str">
            <v>기타</v>
          </cell>
          <cell r="M445" t="str">
            <v>침전수</v>
          </cell>
          <cell r="Q445">
            <v>0</v>
          </cell>
        </row>
        <row r="446">
          <cell r="A446" t="str">
            <v>아산</v>
          </cell>
          <cell r="K446" t="str">
            <v>기타</v>
          </cell>
          <cell r="M446" t="str">
            <v>침전수</v>
          </cell>
          <cell r="Q446">
            <v>1699116</v>
          </cell>
        </row>
        <row r="447">
          <cell r="A447" t="str">
            <v>아산</v>
          </cell>
          <cell r="K447" t="str">
            <v>지자체</v>
          </cell>
          <cell r="M447" t="str">
            <v>침전수</v>
          </cell>
          <cell r="Q447">
            <v>2358743</v>
          </cell>
        </row>
        <row r="448">
          <cell r="A448" t="str">
            <v>아산</v>
          </cell>
          <cell r="K448" t="str">
            <v>기타</v>
          </cell>
          <cell r="M448" t="str">
            <v>침전수</v>
          </cell>
          <cell r="Q448">
            <v>123630</v>
          </cell>
        </row>
        <row r="449">
          <cell r="A449" t="str">
            <v>아산</v>
          </cell>
          <cell r="K449" t="str">
            <v>기타</v>
          </cell>
          <cell r="M449" t="str">
            <v>침전수</v>
          </cell>
          <cell r="Q449">
            <v>0</v>
          </cell>
        </row>
        <row r="450">
          <cell r="A450" t="str">
            <v>아산</v>
          </cell>
          <cell r="K450" t="str">
            <v>기타</v>
          </cell>
          <cell r="M450" t="str">
            <v>침전수</v>
          </cell>
          <cell r="Q450">
            <v>0</v>
          </cell>
        </row>
        <row r="451">
          <cell r="A451" t="str">
            <v>아산</v>
          </cell>
          <cell r="Q451">
            <v>969780</v>
          </cell>
        </row>
        <row r="452">
          <cell r="A452" t="str">
            <v>아산</v>
          </cell>
          <cell r="Q452">
            <v>0</v>
          </cell>
        </row>
        <row r="453">
          <cell r="A453" t="str">
            <v>아산</v>
          </cell>
          <cell r="M453" t="str">
            <v>침전수</v>
          </cell>
          <cell r="Q453">
            <v>0</v>
          </cell>
        </row>
        <row r="454">
          <cell r="A454" t="str">
            <v>아산</v>
          </cell>
          <cell r="Q454">
            <v>0</v>
          </cell>
        </row>
        <row r="455">
          <cell r="A455" t="str">
            <v>아산</v>
          </cell>
          <cell r="Q455">
            <v>0</v>
          </cell>
        </row>
        <row r="456">
          <cell r="A456" t="str">
            <v>아산</v>
          </cell>
          <cell r="M456" t="str">
            <v>침전수</v>
          </cell>
          <cell r="Q456">
            <v>0</v>
          </cell>
        </row>
        <row r="457">
          <cell r="A457" t="str">
            <v>아산</v>
          </cell>
          <cell r="Q457">
            <v>0</v>
          </cell>
        </row>
        <row r="458">
          <cell r="A458" t="str">
            <v>아산</v>
          </cell>
          <cell r="Q458">
            <v>636500</v>
          </cell>
        </row>
        <row r="459">
          <cell r="A459" t="str">
            <v>아산</v>
          </cell>
          <cell r="K459" t="str">
            <v>기타</v>
          </cell>
          <cell r="M459" t="str">
            <v>침전수</v>
          </cell>
          <cell r="Q459">
            <v>636500</v>
          </cell>
        </row>
        <row r="460">
          <cell r="A460" t="str">
            <v>아산</v>
          </cell>
          <cell r="M460" t="str">
            <v>침전수</v>
          </cell>
          <cell r="Q460">
            <v>0</v>
          </cell>
        </row>
        <row r="461">
          <cell r="A461" t="str">
            <v>아산</v>
          </cell>
          <cell r="M461" t="str">
            <v>침전수</v>
          </cell>
          <cell r="Q461">
            <v>0</v>
          </cell>
        </row>
        <row r="462">
          <cell r="A462" t="str">
            <v>아산</v>
          </cell>
          <cell r="Q462">
            <v>0</v>
          </cell>
        </row>
        <row r="463">
          <cell r="A463" t="str">
            <v>아산</v>
          </cell>
          <cell r="M463" t="str">
            <v>침전수</v>
          </cell>
          <cell r="Q463">
            <v>0</v>
          </cell>
        </row>
        <row r="464">
          <cell r="A464" t="str">
            <v>아산</v>
          </cell>
          <cell r="Q464">
            <v>0</v>
          </cell>
        </row>
        <row r="465">
          <cell r="A465" t="str">
            <v>아산</v>
          </cell>
          <cell r="Q465">
            <v>333280</v>
          </cell>
        </row>
        <row r="466">
          <cell r="A466" t="str">
            <v>아산</v>
          </cell>
          <cell r="M466" t="str">
            <v>침전수</v>
          </cell>
          <cell r="Q466">
            <v>0</v>
          </cell>
        </row>
        <row r="467">
          <cell r="A467" t="str">
            <v>아산</v>
          </cell>
          <cell r="K467" t="str">
            <v>기타</v>
          </cell>
          <cell r="M467" t="str">
            <v>침전수</v>
          </cell>
          <cell r="Q467">
            <v>333280</v>
          </cell>
        </row>
        <row r="468">
          <cell r="A468" t="str">
            <v>충주</v>
          </cell>
          <cell r="Q468">
            <v>14955806</v>
          </cell>
        </row>
        <row r="469">
          <cell r="A469" t="str">
            <v>충주</v>
          </cell>
          <cell r="M469" t="str">
            <v>원수</v>
          </cell>
          <cell r="Q469">
            <v>0</v>
          </cell>
        </row>
        <row r="470">
          <cell r="A470" t="str">
            <v>충주</v>
          </cell>
          <cell r="M470" t="str">
            <v>침전수</v>
          </cell>
          <cell r="Q470">
            <v>0</v>
          </cell>
        </row>
        <row r="471">
          <cell r="A471" t="str">
            <v>충주</v>
          </cell>
          <cell r="M471" t="str">
            <v>정수</v>
          </cell>
          <cell r="Q471">
            <v>14955806</v>
          </cell>
        </row>
        <row r="472">
          <cell r="A472" t="str">
            <v>충주</v>
          </cell>
          <cell r="K472" t="str">
            <v>지자체</v>
          </cell>
          <cell r="M472" t="str">
            <v>정수</v>
          </cell>
          <cell r="Q472">
            <v>927887</v>
          </cell>
        </row>
        <row r="473">
          <cell r="A473" t="str">
            <v>충주</v>
          </cell>
          <cell r="K473" t="str">
            <v>지자체</v>
          </cell>
          <cell r="M473" t="str">
            <v>정수</v>
          </cell>
          <cell r="Q473">
            <v>6773191</v>
          </cell>
        </row>
        <row r="474">
          <cell r="A474" t="str">
            <v>충주</v>
          </cell>
          <cell r="K474" t="str">
            <v>지자체</v>
          </cell>
          <cell r="M474" t="str">
            <v>정수</v>
          </cell>
          <cell r="Q474">
            <v>0</v>
          </cell>
        </row>
        <row r="475">
          <cell r="A475" t="str">
            <v>충주</v>
          </cell>
          <cell r="K475" t="str">
            <v>지자체</v>
          </cell>
          <cell r="M475" t="str">
            <v>정수</v>
          </cell>
          <cell r="Q475">
            <v>0</v>
          </cell>
        </row>
        <row r="476">
          <cell r="A476" t="str">
            <v>충주</v>
          </cell>
          <cell r="K476" t="str">
            <v>지자체</v>
          </cell>
          <cell r="M476" t="str">
            <v>정수</v>
          </cell>
          <cell r="Q476">
            <v>0</v>
          </cell>
        </row>
        <row r="477">
          <cell r="A477" t="str">
            <v>충주</v>
          </cell>
          <cell r="K477" t="str">
            <v>지자체</v>
          </cell>
          <cell r="M477" t="str">
            <v>정수</v>
          </cell>
          <cell r="Q477">
            <v>1108292</v>
          </cell>
        </row>
        <row r="478">
          <cell r="A478" t="str">
            <v>충주</v>
          </cell>
          <cell r="K478" t="str">
            <v>지자체</v>
          </cell>
          <cell r="M478" t="str">
            <v>정수</v>
          </cell>
          <cell r="Q478">
            <v>3102113</v>
          </cell>
        </row>
        <row r="479">
          <cell r="A479" t="str">
            <v>충주</v>
          </cell>
          <cell r="K479" t="str">
            <v>지자체</v>
          </cell>
          <cell r="M479" t="str">
            <v>정수</v>
          </cell>
          <cell r="Q479">
            <v>0</v>
          </cell>
        </row>
        <row r="480">
          <cell r="A480" t="str">
            <v>충주</v>
          </cell>
          <cell r="K480" t="str">
            <v>지자체</v>
          </cell>
          <cell r="M480" t="str">
            <v>정수</v>
          </cell>
          <cell r="Q480">
            <v>1080299</v>
          </cell>
        </row>
        <row r="481">
          <cell r="A481" t="str">
            <v>충주</v>
          </cell>
          <cell r="K481" t="str">
            <v>지자체</v>
          </cell>
          <cell r="M481" t="str">
            <v>정수</v>
          </cell>
          <cell r="Q481">
            <v>18</v>
          </cell>
        </row>
        <row r="482">
          <cell r="A482" t="str">
            <v>충주</v>
          </cell>
          <cell r="K482" t="str">
            <v>지자체</v>
          </cell>
          <cell r="M482" t="str">
            <v>정수</v>
          </cell>
          <cell r="Q482">
            <v>30905</v>
          </cell>
        </row>
        <row r="483">
          <cell r="A483" t="str">
            <v>충주</v>
          </cell>
          <cell r="K483" t="str">
            <v>지자체</v>
          </cell>
          <cell r="M483" t="str">
            <v>정수</v>
          </cell>
          <cell r="Q483">
            <v>0</v>
          </cell>
        </row>
        <row r="484">
          <cell r="A484" t="str">
            <v>충주</v>
          </cell>
          <cell r="K484" t="str">
            <v>지자체</v>
          </cell>
          <cell r="M484" t="str">
            <v>정수</v>
          </cell>
          <cell r="Q484">
            <v>13557</v>
          </cell>
        </row>
        <row r="485">
          <cell r="A485" t="str">
            <v>충주</v>
          </cell>
          <cell r="K485" t="str">
            <v>지자체</v>
          </cell>
          <cell r="M485" t="str">
            <v>정수</v>
          </cell>
          <cell r="Q485">
            <v>18130</v>
          </cell>
        </row>
        <row r="486">
          <cell r="A486" t="str">
            <v>충주</v>
          </cell>
          <cell r="K486" t="str">
            <v>지자체</v>
          </cell>
          <cell r="M486" t="str">
            <v>정수</v>
          </cell>
          <cell r="Q486">
            <v>37101</v>
          </cell>
        </row>
        <row r="487">
          <cell r="A487" t="str">
            <v>충주</v>
          </cell>
          <cell r="K487" t="str">
            <v>지자체</v>
          </cell>
          <cell r="M487" t="str">
            <v>정수</v>
          </cell>
          <cell r="Q487">
            <v>0</v>
          </cell>
        </row>
        <row r="488">
          <cell r="A488" t="str">
            <v>충주</v>
          </cell>
          <cell r="K488" t="str">
            <v>지자체</v>
          </cell>
          <cell r="M488" t="str">
            <v>정수</v>
          </cell>
          <cell r="Q488">
            <v>0</v>
          </cell>
        </row>
        <row r="489">
          <cell r="A489" t="str">
            <v>충주</v>
          </cell>
          <cell r="K489" t="str">
            <v>지자체</v>
          </cell>
          <cell r="M489" t="str">
            <v>정수</v>
          </cell>
          <cell r="Q489">
            <v>768374</v>
          </cell>
        </row>
        <row r="490">
          <cell r="A490" t="str">
            <v>충주</v>
          </cell>
          <cell r="K490" t="str">
            <v>지자체</v>
          </cell>
          <cell r="M490" t="str">
            <v>정수</v>
          </cell>
          <cell r="Q490">
            <v>1095455</v>
          </cell>
        </row>
        <row r="491">
          <cell r="A491" t="str">
            <v>충주</v>
          </cell>
          <cell r="K491" t="str">
            <v>지자체</v>
          </cell>
          <cell r="M491" t="str">
            <v>정수</v>
          </cell>
          <cell r="Q491">
            <v>484</v>
          </cell>
        </row>
        <row r="492">
          <cell r="A492" t="str">
            <v>충주</v>
          </cell>
          <cell r="K492" t="str">
            <v>기타</v>
          </cell>
          <cell r="M492" t="str">
            <v>정수</v>
          </cell>
          <cell r="Q492">
            <v>0</v>
          </cell>
        </row>
        <row r="493">
          <cell r="A493" t="str">
            <v>밀양</v>
          </cell>
          <cell r="Q493">
            <v>12693900</v>
          </cell>
        </row>
        <row r="494">
          <cell r="A494" t="str">
            <v>밀양</v>
          </cell>
          <cell r="M494" t="str">
            <v>원수</v>
          </cell>
          <cell r="Q494">
            <v>0</v>
          </cell>
        </row>
        <row r="495">
          <cell r="A495" t="str">
            <v>밀양</v>
          </cell>
          <cell r="M495" t="str">
            <v>침전수</v>
          </cell>
          <cell r="Q495">
            <v>0</v>
          </cell>
        </row>
        <row r="496">
          <cell r="A496" t="str">
            <v>밀양</v>
          </cell>
          <cell r="M496" t="str">
            <v>정수</v>
          </cell>
          <cell r="Q496">
            <v>12693900</v>
          </cell>
        </row>
        <row r="497">
          <cell r="A497" t="str">
            <v>밀양</v>
          </cell>
          <cell r="K497" t="str">
            <v>지자체</v>
          </cell>
          <cell r="M497" t="str">
            <v>정수</v>
          </cell>
          <cell r="Q497">
            <v>3588594</v>
          </cell>
        </row>
        <row r="498">
          <cell r="A498" t="str">
            <v>밀양</v>
          </cell>
          <cell r="K498" t="str">
            <v>지자체</v>
          </cell>
          <cell r="M498" t="str">
            <v>정수</v>
          </cell>
          <cell r="Q498">
            <v>8068170</v>
          </cell>
        </row>
        <row r="499">
          <cell r="A499" t="str">
            <v>밀양</v>
          </cell>
          <cell r="K499" t="str">
            <v>기타</v>
          </cell>
          <cell r="M499" t="str">
            <v>정수</v>
          </cell>
          <cell r="Q499">
            <v>184</v>
          </cell>
        </row>
        <row r="500">
          <cell r="A500" t="str">
            <v>밀양</v>
          </cell>
          <cell r="K500" t="str">
            <v>지자체</v>
          </cell>
          <cell r="M500" t="str">
            <v>정수</v>
          </cell>
          <cell r="Q500">
            <v>244</v>
          </cell>
        </row>
        <row r="501">
          <cell r="A501" t="str">
            <v>밀양</v>
          </cell>
          <cell r="K501" t="str">
            <v>지자체</v>
          </cell>
          <cell r="M501" t="str">
            <v>정수</v>
          </cell>
          <cell r="Q501">
            <v>1036200</v>
          </cell>
        </row>
        <row r="502">
          <cell r="A502" t="str">
            <v>밀양</v>
          </cell>
          <cell r="K502" t="str">
            <v>기타</v>
          </cell>
          <cell r="M502" t="str">
            <v>정수</v>
          </cell>
          <cell r="Q502">
            <v>508</v>
          </cell>
        </row>
        <row r="503">
          <cell r="A503" t="str">
            <v>동화</v>
          </cell>
          <cell r="Q503">
            <v>3424043</v>
          </cell>
        </row>
        <row r="504">
          <cell r="A504" t="str">
            <v>동화</v>
          </cell>
          <cell r="M504" t="str">
            <v>원수</v>
          </cell>
          <cell r="Q504">
            <v>0</v>
          </cell>
        </row>
        <row r="505">
          <cell r="A505" t="str">
            <v>동화</v>
          </cell>
          <cell r="M505" t="str">
            <v>침전수</v>
          </cell>
          <cell r="Q505">
            <v>0</v>
          </cell>
        </row>
        <row r="506">
          <cell r="A506" t="str">
            <v>동화</v>
          </cell>
          <cell r="M506" t="str">
            <v>정수</v>
          </cell>
          <cell r="Q506">
            <v>3424043</v>
          </cell>
        </row>
        <row r="507">
          <cell r="A507" t="str">
            <v>동화</v>
          </cell>
          <cell r="K507" t="str">
            <v>지자체</v>
          </cell>
          <cell r="M507" t="str">
            <v>정수</v>
          </cell>
          <cell r="Q507">
            <v>478837</v>
          </cell>
        </row>
        <row r="508">
          <cell r="A508" t="str">
            <v>동화</v>
          </cell>
          <cell r="K508" t="str">
            <v>지자체</v>
          </cell>
          <cell r="M508" t="str">
            <v>정수</v>
          </cell>
          <cell r="Q508">
            <v>558501</v>
          </cell>
        </row>
        <row r="509">
          <cell r="A509" t="str">
            <v>동화</v>
          </cell>
          <cell r="K509" t="str">
            <v>지자체</v>
          </cell>
          <cell r="M509" t="str">
            <v>정수</v>
          </cell>
          <cell r="Q509">
            <v>13128</v>
          </cell>
        </row>
        <row r="510">
          <cell r="A510" t="str">
            <v>동화</v>
          </cell>
          <cell r="K510" t="str">
            <v>지자체</v>
          </cell>
          <cell r="M510" t="str">
            <v>정수</v>
          </cell>
          <cell r="Q510">
            <v>19998</v>
          </cell>
        </row>
        <row r="511">
          <cell r="A511" t="str">
            <v>동화</v>
          </cell>
          <cell r="K511" t="str">
            <v>지자체</v>
          </cell>
          <cell r="M511" t="str">
            <v>정수</v>
          </cell>
          <cell r="Q511">
            <v>2420</v>
          </cell>
        </row>
        <row r="512">
          <cell r="A512" t="str">
            <v>동화</v>
          </cell>
          <cell r="K512" t="str">
            <v>지자체</v>
          </cell>
          <cell r="M512" t="str">
            <v>정수</v>
          </cell>
          <cell r="Q512">
            <v>30604</v>
          </cell>
        </row>
        <row r="513">
          <cell r="A513" t="str">
            <v>동화</v>
          </cell>
          <cell r="K513" t="str">
            <v>지자체</v>
          </cell>
          <cell r="M513" t="str">
            <v>정수</v>
          </cell>
          <cell r="Q513">
            <v>1124820</v>
          </cell>
        </row>
        <row r="514">
          <cell r="A514" t="str">
            <v>동화</v>
          </cell>
          <cell r="K514" t="str">
            <v>지자체</v>
          </cell>
          <cell r="M514" t="str">
            <v>정수</v>
          </cell>
          <cell r="Q514">
            <v>386737</v>
          </cell>
        </row>
        <row r="515">
          <cell r="A515" t="str">
            <v>동화</v>
          </cell>
          <cell r="K515" t="str">
            <v>지자체</v>
          </cell>
          <cell r="M515" t="str">
            <v>정수</v>
          </cell>
          <cell r="Q515">
            <v>238056</v>
          </cell>
        </row>
        <row r="516">
          <cell r="A516" t="str">
            <v>동화</v>
          </cell>
          <cell r="K516" t="str">
            <v>기타</v>
          </cell>
          <cell r="M516" t="str">
            <v>정수</v>
          </cell>
          <cell r="Q516">
            <v>46333</v>
          </cell>
        </row>
        <row r="517">
          <cell r="A517" t="str">
            <v>동화</v>
          </cell>
          <cell r="K517" t="str">
            <v>지자체</v>
          </cell>
          <cell r="M517" t="str">
            <v>정수</v>
          </cell>
          <cell r="Q517">
            <v>524609</v>
          </cell>
        </row>
        <row r="518">
          <cell r="A518" t="str">
            <v>횡성</v>
          </cell>
          <cell r="Q518">
            <v>3622480</v>
          </cell>
        </row>
        <row r="519">
          <cell r="A519" t="str">
            <v>횡성</v>
          </cell>
          <cell r="M519" t="str">
            <v>원수</v>
          </cell>
          <cell r="Q519">
            <v>0</v>
          </cell>
        </row>
        <row r="520">
          <cell r="A520" t="str">
            <v>횡성</v>
          </cell>
          <cell r="M520" t="str">
            <v>침전수</v>
          </cell>
          <cell r="Q520">
            <v>0</v>
          </cell>
        </row>
        <row r="521">
          <cell r="A521" t="str">
            <v>횡성</v>
          </cell>
          <cell r="M521" t="str">
            <v>정수</v>
          </cell>
          <cell r="Q521">
            <v>3622480</v>
          </cell>
        </row>
        <row r="522">
          <cell r="A522" t="str">
            <v>횡성</v>
          </cell>
          <cell r="K522" t="str">
            <v>지자체</v>
          </cell>
          <cell r="M522" t="str">
            <v>정수</v>
          </cell>
          <cell r="Q522">
            <v>3622480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과거인구(DATA)"/>
      <sheetName val="인구결정"/>
      <sheetName val="자연증가분(10년)"/>
      <sheetName val="자연증가분(5년)"/>
      <sheetName val="사회적증가분"/>
      <sheetName val="인구배분(사회포함)"/>
      <sheetName val="읍면별계획인구"/>
      <sheetName val="처리구역별인구"/>
      <sheetName val="계획처리인구"/>
      <sheetName val="처리분구별과거인구"/>
      <sheetName val="동지역"/>
      <sheetName val="아포읍"/>
      <sheetName val="농소면"/>
      <sheetName val="남면"/>
      <sheetName val="개령면"/>
      <sheetName val="감문면"/>
      <sheetName val="어모면"/>
      <sheetName val="봉산면"/>
      <sheetName val="대항면"/>
      <sheetName val="감천면"/>
      <sheetName val="조마면"/>
      <sheetName val="구성면"/>
      <sheetName val="지례면"/>
      <sheetName val="부항면"/>
      <sheetName val="대덕면"/>
      <sheetName val="증산면"/>
      <sheetName val="5-동지역"/>
      <sheetName val="5-아포읍"/>
      <sheetName val="5-농소면"/>
      <sheetName val="5-남면"/>
      <sheetName val="5-개령면"/>
      <sheetName val="5-감문면"/>
      <sheetName val="5-어모면"/>
      <sheetName val="5-봉산면"/>
      <sheetName val="5-대항면"/>
      <sheetName val="5-감천면"/>
      <sheetName val="5-조마면"/>
      <sheetName val="5-구성면"/>
      <sheetName val="5-지례면"/>
      <sheetName val="5-부항면"/>
      <sheetName val="5-대덕면"/>
      <sheetName val="5-증산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법정동</v>
          </cell>
          <cell r="B3" t="str">
            <v>행정동</v>
          </cell>
          <cell r="C3" t="str">
            <v>자연부락</v>
          </cell>
          <cell r="D3" t="str">
            <v>2001</v>
          </cell>
          <cell r="E3" t="str">
            <v>2002</v>
          </cell>
          <cell r="F3" t="str">
            <v>2003</v>
          </cell>
          <cell r="G3" t="str">
            <v>2004</v>
          </cell>
          <cell r="H3" t="str">
            <v>2005</v>
          </cell>
          <cell r="I3" t="str">
            <v>2010</v>
          </cell>
          <cell r="J3" t="str">
            <v>2015</v>
          </cell>
          <cell r="K3" t="str">
            <v>2020</v>
          </cell>
          <cell r="L3" t="str">
            <v>2025</v>
          </cell>
          <cell r="M3" t="str">
            <v>처리구역</v>
          </cell>
          <cell r="N3" t="str">
            <v>처리분구</v>
          </cell>
          <cell r="O3" t="str">
            <v>처리단계</v>
          </cell>
        </row>
        <row r="4">
          <cell r="A4" t="str">
            <v>총     계</v>
          </cell>
          <cell r="D4">
            <v>151764</v>
          </cell>
          <cell r="E4">
            <v>147760</v>
          </cell>
          <cell r="F4">
            <v>151336</v>
          </cell>
          <cell r="G4">
            <v>144587</v>
          </cell>
          <cell r="H4">
            <v>141632</v>
          </cell>
          <cell r="I4">
            <v>462600</v>
          </cell>
          <cell r="J4">
            <v>471600</v>
          </cell>
          <cell r="K4">
            <v>480500</v>
          </cell>
          <cell r="L4">
            <v>482600</v>
          </cell>
        </row>
        <row r="5">
          <cell r="B5" t="str">
            <v>동지역</v>
          </cell>
          <cell r="D5">
            <v>90482</v>
          </cell>
          <cell r="E5">
            <v>89809</v>
          </cell>
          <cell r="F5">
            <v>92317</v>
          </cell>
          <cell r="G5">
            <v>88454</v>
          </cell>
          <cell r="H5">
            <v>86273</v>
          </cell>
          <cell r="I5">
            <v>91600</v>
          </cell>
          <cell r="J5">
            <v>94800</v>
          </cell>
          <cell r="K5">
            <v>97200</v>
          </cell>
          <cell r="L5">
            <v>99300</v>
          </cell>
        </row>
        <row r="6">
          <cell r="B6" t="str">
            <v>읍/면지역</v>
          </cell>
          <cell r="D6">
            <v>61282</v>
          </cell>
          <cell r="E6">
            <v>57951</v>
          </cell>
          <cell r="F6">
            <v>59019</v>
          </cell>
          <cell r="G6">
            <v>56133</v>
          </cell>
          <cell r="H6">
            <v>55359</v>
          </cell>
          <cell r="I6">
            <v>371000</v>
          </cell>
          <cell r="J6">
            <v>376800</v>
          </cell>
          <cell r="K6">
            <v>383300</v>
          </cell>
          <cell r="L6">
            <v>383300</v>
          </cell>
        </row>
        <row r="7">
          <cell r="A7" t="str">
            <v>용암동</v>
          </cell>
          <cell r="B7" t="str">
            <v>전체</v>
          </cell>
          <cell r="D7">
            <v>8093</v>
          </cell>
          <cell r="E7">
            <v>7559</v>
          </cell>
          <cell r="F7">
            <v>7538</v>
          </cell>
          <cell r="G7">
            <v>7082</v>
          </cell>
          <cell r="H7">
            <v>6820</v>
          </cell>
          <cell r="I7">
            <v>7100</v>
          </cell>
          <cell r="J7">
            <v>7200</v>
          </cell>
          <cell r="K7">
            <v>7250</v>
          </cell>
          <cell r="L7">
            <v>7400</v>
          </cell>
        </row>
        <row r="8">
          <cell r="A8" t="str">
            <v>용암</v>
          </cell>
          <cell r="B8" t="str">
            <v>용호동</v>
          </cell>
          <cell r="C8" t="str">
            <v>감호</v>
          </cell>
          <cell r="D8">
            <v>1006</v>
          </cell>
          <cell r="E8">
            <v>940</v>
          </cell>
          <cell r="F8">
            <v>897</v>
          </cell>
          <cell r="G8">
            <v>855</v>
          </cell>
          <cell r="H8">
            <v>832</v>
          </cell>
          <cell r="I8">
            <v>870</v>
          </cell>
          <cell r="J8">
            <v>880</v>
          </cell>
          <cell r="K8">
            <v>880</v>
          </cell>
          <cell r="L8">
            <v>900</v>
          </cell>
          <cell r="M8" t="str">
            <v>김천</v>
          </cell>
          <cell r="N8" t="str">
            <v>모암</v>
          </cell>
          <cell r="O8" t="str">
            <v>기존</v>
          </cell>
        </row>
        <row r="9">
          <cell r="A9" t="str">
            <v>용암</v>
          </cell>
          <cell r="B9" t="str">
            <v>용호동</v>
          </cell>
          <cell r="C9" t="str">
            <v>용두</v>
          </cell>
          <cell r="D9">
            <v>1406</v>
          </cell>
          <cell r="E9">
            <v>1356</v>
          </cell>
          <cell r="F9">
            <v>1317</v>
          </cell>
          <cell r="G9">
            <v>1254</v>
          </cell>
          <cell r="H9">
            <v>1200</v>
          </cell>
          <cell r="I9">
            <v>1250</v>
          </cell>
          <cell r="J9">
            <v>1270</v>
          </cell>
          <cell r="K9">
            <v>1280</v>
          </cell>
          <cell r="L9">
            <v>1300</v>
          </cell>
          <cell r="M9" t="str">
            <v>김천</v>
          </cell>
          <cell r="N9" t="str">
            <v>모암</v>
          </cell>
          <cell r="O9" t="str">
            <v>기존</v>
          </cell>
        </row>
        <row r="10">
          <cell r="B10" t="str">
            <v>소계</v>
          </cell>
          <cell r="D10">
            <v>2412</v>
          </cell>
          <cell r="E10">
            <v>2296</v>
          </cell>
          <cell r="F10">
            <v>2214</v>
          </cell>
          <cell r="G10">
            <v>2109</v>
          </cell>
          <cell r="H10">
            <v>2032</v>
          </cell>
          <cell r="I10">
            <v>2120</v>
          </cell>
          <cell r="J10">
            <v>2150</v>
          </cell>
          <cell r="K10">
            <v>2160</v>
          </cell>
          <cell r="L10">
            <v>2200</v>
          </cell>
        </row>
        <row r="11">
          <cell r="A11" t="str">
            <v>용암</v>
          </cell>
          <cell r="B11" t="str">
            <v>모암동</v>
          </cell>
          <cell r="C11" t="str">
            <v>모암</v>
          </cell>
          <cell r="D11">
            <v>5681</v>
          </cell>
          <cell r="E11">
            <v>5263</v>
          </cell>
          <cell r="F11">
            <v>5324</v>
          </cell>
          <cell r="G11">
            <v>4973</v>
          </cell>
          <cell r="H11">
            <v>4788</v>
          </cell>
          <cell r="I11">
            <v>4980</v>
          </cell>
          <cell r="J11">
            <v>5050</v>
          </cell>
          <cell r="K11">
            <v>5090</v>
          </cell>
          <cell r="L11">
            <v>5200</v>
          </cell>
          <cell r="M11" t="str">
            <v>김천</v>
          </cell>
          <cell r="N11" t="str">
            <v>모암</v>
          </cell>
          <cell r="O11" t="str">
            <v>기존</v>
          </cell>
        </row>
        <row r="12">
          <cell r="B12" t="str">
            <v>소계</v>
          </cell>
          <cell r="D12">
            <v>5681</v>
          </cell>
          <cell r="E12">
            <v>5263</v>
          </cell>
          <cell r="F12">
            <v>5324</v>
          </cell>
          <cell r="G12">
            <v>4973</v>
          </cell>
          <cell r="H12">
            <v>4788</v>
          </cell>
          <cell r="I12">
            <v>4980</v>
          </cell>
          <cell r="J12">
            <v>5050</v>
          </cell>
          <cell r="K12">
            <v>5090</v>
          </cell>
          <cell r="L12">
            <v>5200</v>
          </cell>
        </row>
        <row r="13">
          <cell r="A13" t="str">
            <v>성남동</v>
          </cell>
          <cell r="B13" t="str">
            <v>전체</v>
          </cell>
          <cell r="D13">
            <v>9408</v>
          </cell>
          <cell r="E13">
            <v>8746</v>
          </cell>
          <cell r="F13">
            <v>8710</v>
          </cell>
          <cell r="G13">
            <v>8101</v>
          </cell>
          <cell r="H13">
            <v>7809</v>
          </cell>
          <cell r="I13">
            <v>8100</v>
          </cell>
          <cell r="J13">
            <v>8300</v>
          </cell>
          <cell r="K13">
            <v>8250</v>
          </cell>
          <cell r="L13">
            <v>8500</v>
          </cell>
        </row>
        <row r="14">
          <cell r="A14" t="str">
            <v>성남</v>
          </cell>
          <cell r="B14" t="str">
            <v>성내동</v>
          </cell>
          <cell r="C14" t="str">
            <v>성내</v>
          </cell>
          <cell r="D14">
            <v>3174</v>
          </cell>
          <cell r="E14">
            <v>2959</v>
          </cell>
          <cell r="F14">
            <v>2973</v>
          </cell>
          <cell r="G14">
            <v>2742</v>
          </cell>
          <cell r="H14">
            <v>2648</v>
          </cell>
          <cell r="I14">
            <v>2750</v>
          </cell>
          <cell r="J14">
            <v>2810</v>
          </cell>
          <cell r="K14">
            <v>2800</v>
          </cell>
          <cell r="L14">
            <v>2880</v>
          </cell>
          <cell r="M14" t="str">
            <v>김천</v>
          </cell>
          <cell r="N14" t="str">
            <v>모암</v>
          </cell>
          <cell r="O14" t="str">
            <v>기존</v>
          </cell>
        </row>
        <row r="15">
          <cell r="A15" t="str">
            <v>성남</v>
          </cell>
          <cell r="B15" t="str">
            <v>성내동</v>
          </cell>
          <cell r="C15" t="str">
            <v>성내</v>
          </cell>
          <cell r="D15">
            <v>1840</v>
          </cell>
          <cell r="E15">
            <v>1715</v>
          </cell>
          <cell r="F15">
            <v>1723</v>
          </cell>
          <cell r="G15">
            <v>1589</v>
          </cell>
          <cell r="H15">
            <v>1534</v>
          </cell>
          <cell r="I15">
            <v>1590</v>
          </cell>
          <cell r="J15">
            <v>1630</v>
          </cell>
          <cell r="K15">
            <v>1620</v>
          </cell>
          <cell r="L15">
            <v>1670</v>
          </cell>
          <cell r="M15" t="str">
            <v>김천</v>
          </cell>
          <cell r="N15" t="str">
            <v>평화</v>
          </cell>
          <cell r="O15" t="str">
            <v>기존</v>
          </cell>
        </row>
        <row r="16">
          <cell r="B16" t="str">
            <v>소계</v>
          </cell>
          <cell r="D16">
            <v>5014</v>
          </cell>
          <cell r="E16">
            <v>4674</v>
          </cell>
          <cell r="F16">
            <v>4696</v>
          </cell>
          <cell r="G16">
            <v>4331</v>
          </cell>
          <cell r="H16">
            <v>4182</v>
          </cell>
          <cell r="I16">
            <v>4340</v>
          </cell>
          <cell r="J16">
            <v>4440</v>
          </cell>
          <cell r="K16">
            <v>4420</v>
          </cell>
          <cell r="L16">
            <v>4550</v>
          </cell>
        </row>
        <row r="17">
          <cell r="A17" t="str">
            <v>성남</v>
          </cell>
          <cell r="B17" t="str">
            <v>남산동</v>
          </cell>
          <cell r="C17" t="str">
            <v>남산</v>
          </cell>
          <cell r="D17">
            <v>4394</v>
          </cell>
          <cell r="E17">
            <v>4072</v>
          </cell>
          <cell r="F17">
            <v>4014</v>
          </cell>
          <cell r="G17">
            <v>3770</v>
          </cell>
          <cell r="H17">
            <v>3627</v>
          </cell>
          <cell r="I17">
            <v>3760</v>
          </cell>
          <cell r="J17">
            <v>3860</v>
          </cell>
          <cell r="K17">
            <v>3830</v>
          </cell>
          <cell r="L17">
            <v>3950</v>
          </cell>
          <cell r="M17" t="str">
            <v>김천</v>
          </cell>
          <cell r="N17" t="str">
            <v>모암</v>
          </cell>
          <cell r="O17" t="str">
            <v>기존</v>
          </cell>
        </row>
        <row r="18">
          <cell r="B18" t="str">
            <v>소계</v>
          </cell>
          <cell r="D18">
            <v>4394</v>
          </cell>
          <cell r="E18">
            <v>4072</v>
          </cell>
          <cell r="F18">
            <v>4014</v>
          </cell>
          <cell r="G18">
            <v>3770</v>
          </cell>
          <cell r="H18">
            <v>3627</v>
          </cell>
          <cell r="I18">
            <v>3760</v>
          </cell>
          <cell r="J18">
            <v>3860</v>
          </cell>
          <cell r="K18">
            <v>3830</v>
          </cell>
          <cell r="L18">
            <v>3950</v>
          </cell>
        </row>
        <row r="19">
          <cell r="A19" t="str">
            <v>평화동</v>
          </cell>
          <cell r="B19" t="str">
            <v>전체</v>
          </cell>
          <cell r="D19">
            <v>10189</v>
          </cell>
          <cell r="E19">
            <v>9596</v>
          </cell>
          <cell r="F19">
            <v>9499</v>
          </cell>
          <cell r="G19">
            <v>8864</v>
          </cell>
          <cell r="H19">
            <v>8485</v>
          </cell>
          <cell r="I19">
            <v>8800</v>
          </cell>
          <cell r="J19">
            <v>9000</v>
          </cell>
          <cell r="K19">
            <v>9050</v>
          </cell>
          <cell r="L19">
            <v>9200</v>
          </cell>
        </row>
        <row r="20">
          <cell r="A20" t="str">
            <v>평화</v>
          </cell>
          <cell r="B20" t="str">
            <v>평화동</v>
          </cell>
          <cell r="C20" t="str">
            <v>평화</v>
          </cell>
          <cell r="D20">
            <v>10189</v>
          </cell>
          <cell r="E20">
            <v>9596</v>
          </cell>
          <cell r="F20">
            <v>9499</v>
          </cell>
          <cell r="G20">
            <v>8864</v>
          </cell>
          <cell r="H20">
            <v>8485</v>
          </cell>
          <cell r="I20">
            <v>8800</v>
          </cell>
          <cell r="J20">
            <v>9000</v>
          </cell>
          <cell r="K20">
            <v>9050</v>
          </cell>
          <cell r="L20">
            <v>9200</v>
          </cell>
          <cell r="M20" t="str">
            <v>김천</v>
          </cell>
          <cell r="N20" t="str">
            <v>평화</v>
          </cell>
          <cell r="O20" t="str">
            <v>기존</v>
          </cell>
        </row>
        <row r="21">
          <cell r="B21" t="str">
            <v>소계</v>
          </cell>
          <cell r="D21">
            <v>10189</v>
          </cell>
          <cell r="E21">
            <v>9596</v>
          </cell>
          <cell r="F21">
            <v>9499</v>
          </cell>
          <cell r="G21">
            <v>8864</v>
          </cell>
          <cell r="H21">
            <v>8485</v>
          </cell>
          <cell r="I21">
            <v>8800</v>
          </cell>
          <cell r="J21">
            <v>9000</v>
          </cell>
          <cell r="K21">
            <v>9050</v>
          </cell>
          <cell r="L21">
            <v>9200</v>
          </cell>
        </row>
        <row r="22">
          <cell r="A22" t="str">
            <v>양금동</v>
          </cell>
          <cell r="B22" t="str">
            <v>전체</v>
          </cell>
          <cell r="D22">
            <v>7763</v>
          </cell>
          <cell r="E22">
            <v>7259</v>
          </cell>
          <cell r="F22">
            <v>7204</v>
          </cell>
          <cell r="G22">
            <v>6731</v>
          </cell>
          <cell r="H22">
            <v>6552</v>
          </cell>
          <cell r="I22">
            <v>7200</v>
          </cell>
          <cell r="J22">
            <v>7500</v>
          </cell>
          <cell r="K22">
            <v>7950</v>
          </cell>
          <cell r="L22">
            <v>8100</v>
          </cell>
        </row>
        <row r="23">
          <cell r="A23" t="str">
            <v>양금</v>
          </cell>
          <cell r="B23" t="str">
            <v>양천동</v>
          </cell>
          <cell r="C23" t="str">
            <v>양천</v>
          </cell>
          <cell r="D23">
            <v>578</v>
          </cell>
          <cell r="E23">
            <v>541</v>
          </cell>
          <cell r="F23">
            <v>536</v>
          </cell>
          <cell r="G23">
            <v>511</v>
          </cell>
          <cell r="H23">
            <v>506</v>
          </cell>
          <cell r="I23">
            <v>690</v>
          </cell>
          <cell r="J23">
            <v>770</v>
          </cell>
          <cell r="K23">
            <v>950</v>
          </cell>
          <cell r="L23">
            <v>960</v>
          </cell>
          <cell r="M23" t="str">
            <v>김천</v>
          </cell>
          <cell r="N23" t="str">
            <v>양천</v>
          </cell>
          <cell r="O23" t="str">
            <v>기존</v>
          </cell>
        </row>
        <row r="24">
          <cell r="A24" t="str">
            <v>양금</v>
          </cell>
          <cell r="C24" t="str">
            <v>양천</v>
          </cell>
          <cell r="D24">
            <v>610</v>
          </cell>
          <cell r="E24">
            <v>571</v>
          </cell>
          <cell r="F24">
            <v>566</v>
          </cell>
          <cell r="G24">
            <v>539</v>
          </cell>
          <cell r="H24">
            <v>534</v>
          </cell>
          <cell r="I24">
            <v>720</v>
          </cell>
          <cell r="J24">
            <v>820</v>
          </cell>
          <cell r="K24">
            <v>1000</v>
          </cell>
          <cell r="L24">
            <v>1010</v>
          </cell>
          <cell r="M24" t="str">
            <v>김천</v>
          </cell>
          <cell r="N24" t="str">
            <v>양천</v>
          </cell>
          <cell r="O24" t="str">
            <v>기존</v>
          </cell>
        </row>
        <row r="25">
          <cell r="A25" t="str">
            <v>양금</v>
          </cell>
          <cell r="C25" t="str">
            <v>양천</v>
          </cell>
          <cell r="D25">
            <v>236</v>
          </cell>
          <cell r="E25">
            <v>221</v>
          </cell>
          <cell r="F25">
            <v>219</v>
          </cell>
          <cell r="G25">
            <v>209</v>
          </cell>
          <cell r="H25">
            <v>207</v>
          </cell>
          <cell r="I25">
            <v>280</v>
          </cell>
          <cell r="J25">
            <v>320</v>
          </cell>
          <cell r="K25">
            <v>370</v>
          </cell>
          <cell r="L25">
            <v>380</v>
          </cell>
          <cell r="M25" t="str">
            <v>김천</v>
          </cell>
          <cell r="N25" t="str">
            <v>양천</v>
          </cell>
          <cell r="O25" t="str">
            <v>2단계</v>
          </cell>
        </row>
        <row r="26">
          <cell r="B26" t="str">
            <v>소계</v>
          </cell>
          <cell r="D26">
            <v>1424</v>
          </cell>
          <cell r="E26">
            <v>1333</v>
          </cell>
          <cell r="F26">
            <v>1321</v>
          </cell>
          <cell r="G26">
            <v>1259</v>
          </cell>
          <cell r="H26">
            <v>1247</v>
          </cell>
          <cell r="I26">
            <v>1690</v>
          </cell>
          <cell r="J26">
            <v>1910</v>
          </cell>
          <cell r="K26">
            <v>2320</v>
          </cell>
          <cell r="L26">
            <v>2350</v>
          </cell>
        </row>
        <row r="27">
          <cell r="A27" t="str">
            <v>양금</v>
          </cell>
          <cell r="B27" t="str">
            <v>황금동</v>
          </cell>
          <cell r="C27" t="str">
            <v>황금</v>
          </cell>
          <cell r="D27">
            <v>6339</v>
          </cell>
          <cell r="E27">
            <v>5926</v>
          </cell>
          <cell r="F27">
            <v>5883</v>
          </cell>
          <cell r="G27">
            <v>5472</v>
          </cell>
          <cell r="H27">
            <v>5305</v>
          </cell>
          <cell r="I27">
            <v>5510</v>
          </cell>
          <cell r="J27">
            <v>5590</v>
          </cell>
          <cell r="K27">
            <v>5630</v>
          </cell>
          <cell r="L27">
            <v>5750</v>
          </cell>
          <cell r="M27" t="str">
            <v>김천</v>
          </cell>
          <cell r="N27" t="str">
            <v>모암</v>
          </cell>
          <cell r="O27" t="str">
            <v>기존</v>
          </cell>
        </row>
        <row r="28">
          <cell r="B28" t="str">
            <v>소계</v>
          </cell>
          <cell r="D28">
            <v>6339</v>
          </cell>
          <cell r="E28">
            <v>5926</v>
          </cell>
          <cell r="F28">
            <v>5883</v>
          </cell>
          <cell r="G28">
            <v>5472</v>
          </cell>
          <cell r="H28">
            <v>5305</v>
          </cell>
          <cell r="I28">
            <v>5510</v>
          </cell>
          <cell r="J28">
            <v>5590</v>
          </cell>
          <cell r="K28">
            <v>5630</v>
          </cell>
          <cell r="L28">
            <v>5750</v>
          </cell>
        </row>
        <row r="29">
          <cell r="A29" t="str">
            <v>대신동</v>
          </cell>
          <cell r="B29" t="str">
            <v>전체</v>
          </cell>
          <cell r="D29">
            <v>20346</v>
          </cell>
          <cell r="E29">
            <v>21674</v>
          </cell>
          <cell r="F29">
            <v>23514</v>
          </cell>
          <cell r="G29">
            <v>23099</v>
          </cell>
          <cell r="H29">
            <v>22535</v>
          </cell>
          <cell r="I29">
            <v>24600</v>
          </cell>
          <cell r="J29">
            <v>26000</v>
          </cell>
          <cell r="K29">
            <v>27200</v>
          </cell>
          <cell r="L29">
            <v>27700</v>
          </cell>
        </row>
        <row r="30">
          <cell r="A30" t="str">
            <v>대신</v>
          </cell>
          <cell r="B30" t="str">
            <v>신음동</v>
          </cell>
          <cell r="C30" t="str">
            <v>신음</v>
          </cell>
          <cell r="D30">
            <v>7355</v>
          </cell>
          <cell r="E30">
            <v>8188</v>
          </cell>
          <cell r="F30">
            <v>9055</v>
          </cell>
          <cell r="G30">
            <v>9009</v>
          </cell>
          <cell r="H30">
            <v>8890</v>
          </cell>
          <cell r="I30">
            <v>9190</v>
          </cell>
          <cell r="J30">
            <v>9390</v>
          </cell>
          <cell r="K30">
            <v>9470</v>
          </cell>
          <cell r="L30">
            <v>9670</v>
          </cell>
          <cell r="M30" t="str">
            <v>김천</v>
          </cell>
          <cell r="N30" t="str">
            <v>신음</v>
          </cell>
          <cell r="O30" t="str">
            <v>기존</v>
          </cell>
        </row>
        <row r="31">
          <cell r="A31" t="str">
            <v>대신</v>
          </cell>
          <cell r="B31" t="str">
            <v>신음동</v>
          </cell>
          <cell r="C31" t="str">
            <v>신음</v>
          </cell>
          <cell r="D31">
            <v>6583</v>
          </cell>
          <cell r="E31">
            <v>7327</v>
          </cell>
          <cell r="F31">
            <v>8103</v>
          </cell>
          <cell r="G31">
            <v>8062</v>
          </cell>
          <cell r="H31">
            <v>7956</v>
          </cell>
          <cell r="I31">
            <v>8230</v>
          </cell>
          <cell r="J31">
            <v>8400</v>
          </cell>
          <cell r="K31">
            <v>8470</v>
          </cell>
          <cell r="L31">
            <v>8650</v>
          </cell>
          <cell r="M31" t="str">
            <v>김천</v>
          </cell>
          <cell r="N31" t="str">
            <v>대광</v>
          </cell>
          <cell r="O31" t="str">
            <v>기존</v>
          </cell>
        </row>
        <row r="32">
          <cell r="B32" t="str">
            <v>소계</v>
          </cell>
          <cell r="D32">
            <v>13938</v>
          </cell>
          <cell r="E32">
            <v>15515</v>
          </cell>
          <cell r="F32">
            <v>17158</v>
          </cell>
          <cell r="G32">
            <v>17071</v>
          </cell>
          <cell r="H32">
            <v>16846</v>
          </cell>
          <cell r="I32">
            <v>17420</v>
          </cell>
          <cell r="J32">
            <v>17790</v>
          </cell>
          <cell r="K32">
            <v>17940</v>
          </cell>
          <cell r="L32">
            <v>18320</v>
          </cell>
        </row>
        <row r="33">
          <cell r="A33" t="str">
            <v>대신</v>
          </cell>
          <cell r="B33" t="str">
            <v>금산동</v>
          </cell>
          <cell r="C33" t="str">
            <v>교</v>
          </cell>
          <cell r="D33">
            <v>2100</v>
          </cell>
          <cell r="E33">
            <v>2034</v>
          </cell>
          <cell r="F33">
            <v>2082</v>
          </cell>
          <cell r="G33">
            <v>1956</v>
          </cell>
          <cell r="H33">
            <v>1879</v>
          </cell>
          <cell r="I33">
            <v>2790</v>
          </cell>
          <cell r="J33">
            <v>3410</v>
          </cell>
          <cell r="K33">
            <v>4080</v>
          </cell>
          <cell r="L33">
            <v>4120</v>
          </cell>
          <cell r="M33" t="str">
            <v>김천</v>
          </cell>
          <cell r="N33" t="str">
            <v>교동</v>
          </cell>
          <cell r="O33" t="str">
            <v>기존</v>
          </cell>
        </row>
        <row r="34">
          <cell r="A34" t="str">
            <v>대신</v>
          </cell>
          <cell r="C34" t="str">
            <v>삼락</v>
          </cell>
          <cell r="D34">
            <v>506</v>
          </cell>
          <cell r="E34">
            <v>474</v>
          </cell>
          <cell r="F34">
            <v>558</v>
          </cell>
          <cell r="G34">
            <v>498</v>
          </cell>
          <cell r="H34">
            <v>464</v>
          </cell>
          <cell r="I34">
            <v>480</v>
          </cell>
          <cell r="J34">
            <v>490</v>
          </cell>
          <cell r="K34">
            <v>490</v>
          </cell>
          <cell r="L34">
            <v>500</v>
          </cell>
          <cell r="M34" t="str">
            <v>김천</v>
          </cell>
          <cell r="N34" t="str">
            <v>교동</v>
          </cell>
          <cell r="O34" t="str">
            <v>기존</v>
          </cell>
        </row>
        <row r="35">
          <cell r="A35" t="str">
            <v>대신</v>
          </cell>
          <cell r="C35" t="str">
            <v>삼락</v>
          </cell>
          <cell r="D35">
            <v>315</v>
          </cell>
          <cell r="E35">
            <v>296</v>
          </cell>
          <cell r="F35">
            <v>348</v>
          </cell>
          <cell r="G35">
            <v>311</v>
          </cell>
          <cell r="H35">
            <v>289</v>
          </cell>
          <cell r="I35">
            <v>300</v>
          </cell>
          <cell r="J35">
            <v>310</v>
          </cell>
          <cell r="K35">
            <v>310</v>
          </cell>
          <cell r="L35">
            <v>310</v>
          </cell>
          <cell r="M35" t="str">
            <v>김천</v>
          </cell>
          <cell r="N35" t="str">
            <v>교동</v>
          </cell>
          <cell r="O35" t="str">
            <v>기존</v>
          </cell>
        </row>
        <row r="36">
          <cell r="A36" t="str">
            <v>대신</v>
          </cell>
          <cell r="C36" t="str">
            <v>삼락</v>
          </cell>
          <cell r="D36">
            <v>521</v>
          </cell>
          <cell r="E36">
            <v>488</v>
          </cell>
          <cell r="F36">
            <v>575</v>
          </cell>
          <cell r="G36">
            <v>513</v>
          </cell>
          <cell r="H36">
            <v>477</v>
          </cell>
          <cell r="I36">
            <v>490</v>
          </cell>
          <cell r="J36">
            <v>500</v>
          </cell>
          <cell r="K36">
            <v>510</v>
          </cell>
          <cell r="L36">
            <v>520</v>
          </cell>
          <cell r="M36" t="str">
            <v>김천</v>
          </cell>
          <cell r="N36" t="str">
            <v>교동</v>
          </cell>
          <cell r="O36" t="str">
            <v>기존</v>
          </cell>
        </row>
        <row r="37">
          <cell r="A37" t="str">
            <v>대신</v>
          </cell>
          <cell r="C37" t="str">
            <v>문당</v>
          </cell>
          <cell r="D37">
            <v>653</v>
          </cell>
          <cell r="E37">
            <v>660</v>
          </cell>
          <cell r="F37">
            <v>657</v>
          </cell>
          <cell r="G37">
            <v>626</v>
          </cell>
          <cell r="H37">
            <v>593</v>
          </cell>
          <cell r="I37">
            <v>680</v>
          </cell>
          <cell r="J37">
            <v>740</v>
          </cell>
          <cell r="K37">
            <v>890</v>
          </cell>
          <cell r="L37">
            <v>900</v>
          </cell>
          <cell r="M37" t="str">
            <v>김천</v>
          </cell>
          <cell r="N37" t="str">
            <v>교동</v>
          </cell>
          <cell r="O37" t="str">
            <v>1단계</v>
          </cell>
        </row>
        <row r="38">
          <cell r="A38" t="str">
            <v>대신</v>
          </cell>
          <cell r="C38" t="str">
            <v>문당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390</v>
          </cell>
          <cell r="J38">
            <v>660</v>
          </cell>
          <cell r="K38">
            <v>860</v>
          </cell>
          <cell r="L38">
            <v>860</v>
          </cell>
          <cell r="M38" t="str">
            <v>김천</v>
          </cell>
          <cell r="N38" t="str">
            <v>교동</v>
          </cell>
          <cell r="O38" t="str">
            <v>2단계</v>
          </cell>
        </row>
        <row r="39">
          <cell r="B39" t="str">
            <v>소계</v>
          </cell>
          <cell r="D39">
            <v>4095</v>
          </cell>
          <cell r="E39">
            <v>3952</v>
          </cell>
          <cell r="F39">
            <v>4220</v>
          </cell>
          <cell r="G39">
            <v>3904</v>
          </cell>
          <cell r="H39">
            <v>3702</v>
          </cell>
          <cell r="I39">
            <v>5130</v>
          </cell>
          <cell r="J39">
            <v>6110</v>
          </cell>
          <cell r="K39">
            <v>7140</v>
          </cell>
          <cell r="L39">
            <v>7210</v>
          </cell>
        </row>
        <row r="40">
          <cell r="A40" t="str">
            <v>대신</v>
          </cell>
          <cell r="B40" t="str">
            <v>대응동</v>
          </cell>
          <cell r="C40" t="str">
            <v>응명</v>
          </cell>
          <cell r="D40">
            <v>706</v>
          </cell>
          <cell r="E40">
            <v>647</v>
          </cell>
          <cell r="F40">
            <v>591</v>
          </cell>
          <cell r="G40">
            <v>588</v>
          </cell>
          <cell r="H40">
            <v>521</v>
          </cell>
          <cell r="I40">
            <v>540</v>
          </cell>
          <cell r="J40">
            <v>550</v>
          </cell>
          <cell r="K40">
            <v>550</v>
          </cell>
          <cell r="L40">
            <v>570</v>
          </cell>
          <cell r="M40" t="str">
            <v>김천</v>
          </cell>
          <cell r="N40" t="str">
            <v>대광</v>
          </cell>
          <cell r="O40" t="str">
            <v>기존</v>
          </cell>
        </row>
        <row r="41">
          <cell r="A41" t="str">
            <v>대신</v>
          </cell>
          <cell r="C41" t="str">
            <v>대광</v>
          </cell>
          <cell r="D41">
            <v>718</v>
          </cell>
          <cell r="E41">
            <v>697</v>
          </cell>
          <cell r="F41">
            <v>690</v>
          </cell>
          <cell r="G41">
            <v>686</v>
          </cell>
          <cell r="H41">
            <v>655</v>
          </cell>
          <cell r="I41">
            <v>680</v>
          </cell>
          <cell r="J41">
            <v>690</v>
          </cell>
          <cell r="K41">
            <v>700</v>
          </cell>
          <cell r="L41">
            <v>710</v>
          </cell>
          <cell r="M41" t="str">
            <v>김천</v>
          </cell>
          <cell r="N41" t="str">
            <v>대광</v>
          </cell>
          <cell r="O41" t="str">
            <v>기존</v>
          </cell>
        </row>
        <row r="42">
          <cell r="A42" t="str">
            <v>대신</v>
          </cell>
          <cell r="C42" t="str">
            <v>대광</v>
          </cell>
          <cell r="D42">
            <v>889</v>
          </cell>
          <cell r="E42">
            <v>863</v>
          </cell>
          <cell r="F42">
            <v>855</v>
          </cell>
          <cell r="G42">
            <v>850</v>
          </cell>
          <cell r="H42">
            <v>811</v>
          </cell>
          <cell r="I42">
            <v>830</v>
          </cell>
          <cell r="J42">
            <v>860</v>
          </cell>
          <cell r="K42">
            <v>870</v>
          </cell>
          <cell r="L42">
            <v>890</v>
          </cell>
          <cell r="M42" t="str">
            <v>김천</v>
          </cell>
          <cell r="N42" t="str">
            <v>대광</v>
          </cell>
          <cell r="O42" t="str">
            <v>1단계</v>
          </cell>
        </row>
        <row r="43">
          <cell r="B43" t="str">
            <v>소계</v>
          </cell>
          <cell r="D43">
            <v>2313</v>
          </cell>
          <cell r="E43">
            <v>2207</v>
          </cell>
          <cell r="F43">
            <v>2136</v>
          </cell>
          <cell r="G43">
            <v>2124</v>
          </cell>
          <cell r="H43">
            <v>1987</v>
          </cell>
          <cell r="I43">
            <v>2050</v>
          </cell>
          <cell r="J43">
            <v>2100</v>
          </cell>
          <cell r="K43">
            <v>2120</v>
          </cell>
          <cell r="L43">
            <v>2170</v>
          </cell>
        </row>
        <row r="44">
          <cell r="A44" t="str">
            <v>대곡동</v>
          </cell>
          <cell r="B44" t="str">
            <v>전체</v>
          </cell>
          <cell r="D44">
            <v>24966</v>
          </cell>
          <cell r="E44">
            <v>25655</v>
          </cell>
          <cell r="F44">
            <v>26285</v>
          </cell>
          <cell r="G44">
            <v>25409</v>
          </cell>
          <cell r="H44">
            <v>24802</v>
          </cell>
          <cell r="I44">
            <v>25700</v>
          </cell>
          <cell r="J44">
            <v>26100</v>
          </cell>
          <cell r="K44">
            <v>26400</v>
          </cell>
          <cell r="L44">
            <v>26900</v>
          </cell>
        </row>
        <row r="45">
          <cell r="A45" t="str">
            <v>대곡</v>
          </cell>
          <cell r="B45" t="str">
            <v>미곡동</v>
          </cell>
          <cell r="C45" t="str">
            <v>다수</v>
          </cell>
          <cell r="D45">
            <v>1621</v>
          </cell>
          <cell r="E45">
            <v>1579</v>
          </cell>
          <cell r="F45">
            <v>1541</v>
          </cell>
          <cell r="G45">
            <v>1514</v>
          </cell>
          <cell r="H45">
            <v>1471</v>
          </cell>
          <cell r="I45">
            <v>1470</v>
          </cell>
          <cell r="J45">
            <v>1470</v>
          </cell>
          <cell r="K45">
            <v>1470</v>
          </cell>
          <cell r="L45">
            <v>1470</v>
          </cell>
          <cell r="M45" t="str">
            <v>김천</v>
          </cell>
          <cell r="N45" t="str">
            <v>평화</v>
          </cell>
          <cell r="O45" t="str">
            <v>기존</v>
          </cell>
        </row>
        <row r="46">
          <cell r="A46" t="str">
            <v>대곡</v>
          </cell>
          <cell r="C46" t="str">
            <v>다수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>
            <v>110</v>
          </cell>
          <cell r="J46">
            <v>160</v>
          </cell>
          <cell r="K46">
            <v>200</v>
          </cell>
          <cell r="L46">
            <v>260</v>
          </cell>
          <cell r="M46" t="str">
            <v>김천</v>
          </cell>
          <cell r="N46" t="str">
            <v>평화</v>
          </cell>
          <cell r="O46" t="str">
            <v>1단계</v>
          </cell>
        </row>
        <row r="47">
          <cell r="A47" t="str">
            <v>대곡</v>
          </cell>
          <cell r="C47" t="str">
            <v>이로리</v>
          </cell>
          <cell r="D47">
            <v>208</v>
          </cell>
          <cell r="E47">
            <v>203</v>
          </cell>
          <cell r="F47">
            <v>198</v>
          </cell>
          <cell r="G47">
            <v>194</v>
          </cell>
          <cell r="H47">
            <v>189</v>
          </cell>
          <cell r="I47">
            <v>190</v>
          </cell>
          <cell r="J47">
            <v>190</v>
          </cell>
          <cell r="K47">
            <v>190</v>
          </cell>
          <cell r="L47">
            <v>190</v>
          </cell>
          <cell r="M47" t="str">
            <v>김천</v>
          </cell>
          <cell r="N47" t="str">
            <v>평화</v>
          </cell>
          <cell r="O47" t="str">
            <v>2단계</v>
          </cell>
        </row>
        <row r="48">
          <cell r="A48" t="str">
            <v>대곡</v>
          </cell>
          <cell r="C48" t="str">
            <v>백옥</v>
          </cell>
          <cell r="D48">
            <v>1195</v>
          </cell>
          <cell r="E48">
            <v>1171</v>
          </cell>
          <cell r="F48">
            <v>1149</v>
          </cell>
          <cell r="G48">
            <v>1168</v>
          </cell>
          <cell r="H48">
            <v>1120</v>
          </cell>
          <cell r="I48">
            <v>1120</v>
          </cell>
          <cell r="J48">
            <v>1120</v>
          </cell>
          <cell r="K48">
            <v>1120</v>
          </cell>
          <cell r="L48">
            <v>1120</v>
          </cell>
          <cell r="M48" t="str">
            <v>김천</v>
          </cell>
          <cell r="N48" t="str">
            <v>평화</v>
          </cell>
          <cell r="O48" t="str">
            <v>기존</v>
          </cell>
        </row>
        <row r="49">
          <cell r="A49" t="str">
            <v>대곡</v>
          </cell>
          <cell r="C49" t="str">
            <v>백옥</v>
          </cell>
          <cell r="D49">
            <v>311</v>
          </cell>
          <cell r="E49">
            <v>304</v>
          </cell>
          <cell r="F49">
            <v>299</v>
          </cell>
          <cell r="G49">
            <v>304</v>
          </cell>
          <cell r="H49">
            <v>291</v>
          </cell>
          <cell r="I49">
            <v>290</v>
          </cell>
          <cell r="J49">
            <v>290</v>
          </cell>
          <cell r="K49">
            <v>290</v>
          </cell>
          <cell r="L49">
            <v>290</v>
          </cell>
          <cell r="M49" t="str">
            <v>김천</v>
          </cell>
          <cell r="N49" t="str">
            <v>평화</v>
          </cell>
          <cell r="O49" t="str">
            <v>1단계</v>
          </cell>
        </row>
        <row r="50">
          <cell r="B50" t="str">
            <v>소계</v>
          </cell>
          <cell r="D50">
            <v>3335</v>
          </cell>
          <cell r="E50">
            <v>3257</v>
          </cell>
          <cell r="F50">
            <v>3187</v>
          </cell>
          <cell r="G50">
            <v>3180</v>
          </cell>
          <cell r="H50">
            <v>3071</v>
          </cell>
          <cell r="I50">
            <v>3180</v>
          </cell>
          <cell r="J50">
            <v>3230</v>
          </cell>
          <cell r="K50">
            <v>3270</v>
          </cell>
          <cell r="L50">
            <v>3330</v>
          </cell>
        </row>
        <row r="51">
          <cell r="A51" t="str">
            <v>대곡</v>
          </cell>
          <cell r="B51" t="str">
            <v>부곡동</v>
          </cell>
          <cell r="C51" t="str">
            <v>부곡</v>
          </cell>
          <cell r="D51">
            <v>21451</v>
          </cell>
          <cell r="E51">
            <v>22212</v>
          </cell>
          <cell r="F51">
            <v>22906</v>
          </cell>
          <cell r="G51">
            <v>22044</v>
          </cell>
          <cell r="H51">
            <v>21550</v>
          </cell>
          <cell r="I51">
            <v>22330</v>
          </cell>
          <cell r="J51">
            <v>22680</v>
          </cell>
          <cell r="K51">
            <v>22940</v>
          </cell>
          <cell r="L51">
            <v>23370</v>
          </cell>
          <cell r="M51" t="str">
            <v>김천</v>
          </cell>
          <cell r="N51" t="str">
            <v>평화</v>
          </cell>
          <cell r="O51" t="str">
            <v>기존</v>
          </cell>
        </row>
        <row r="52">
          <cell r="A52" t="str">
            <v>대곡</v>
          </cell>
          <cell r="C52" t="str">
            <v>부곡</v>
          </cell>
          <cell r="D52">
            <v>180</v>
          </cell>
          <cell r="E52">
            <v>186</v>
          </cell>
          <cell r="F52">
            <v>192</v>
          </cell>
          <cell r="G52">
            <v>185</v>
          </cell>
          <cell r="H52">
            <v>181</v>
          </cell>
          <cell r="I52">
            <v>190</v>
          </cell>
          <cell r="J52">
            <v>190</v>
          </cell>
          <cell r="K52">
            <v>190</v>
          </cell>
          <cell r="L52">
            <v>200</v>
          </cell>
          <cell r="M52" t="str">
            <v>김천</v>
          </cell>
          <cell r="N52" t="str">
            <v>평화</v>
          </cell>
          <cell r="O52" t="str">
            <v>1단계</v>
          </cell>
        </row>
        <row r="53">
          <cell r="B53" t="str">
            <v>소계</v>
          </cell>
          <cell r="D53">
            <v>21631</v>
          </cell>
          <cell r="E53">
            <v>22398</v>
          </cell>
          <cell r="F53">
            <v>23098</v>
          </cell>
          <cell r="G53">
            <v>22229</v>
          </cell>
          <cell r="H53">
            <v>21731</v>
          </cell>
          <cell r="I53">
            <v>22520</v>
          </cell>
          <cell r="J53">
            <v>22870</v>
          </cell>
          <cell r="K53">
            <v>23130</v>
          </cell>
          <cell r="L53">
            <v>23570</v>
          </cell>
        </row>
        <row r="54">
          <cell r="A54" t="str">
            <v>지좌동</v>
          </cell>
          <cell r="B54" t="str">
            <v>전체</v>
          </cell>
          <cell r="D54">
            <v>9717</v>
          </cell>
          <cell r="E54">
            <v>9320</v>
          </cell>
          <cell r="F54">
            <v>9567</v>
          </cell>
          <cell r="G54">
            <v>9168</v>
          </cell>
          <cell r="H54">
            <v>9270</v>
          </cell>
          <cell r="I54">
            <v>10100</v>
          </cell>
          <cell r="J54">
            <v>10700</v>
          </cell>
          <cell r="K54">
            <v>11100</v>
          </cell>
          <cell r="L54">
            <v>11500</v>
          </cell>
        </row>
        <row r="55">
          <cell r="A55" t="str">
            <v>지좌</v>
          </cell>
          <cell r="B55" t="str">
            <v>지좌동</v>
          </cell>
          <cell r="C55" t="str">
            <v>지좌</v>
          </cell>
          <cell r="D55">
            <v>6429</v>
          </cell>
          <cell r="E55">
            <v>6162</v>
          </cell>
          <cell r="F55">
            <v>6336</v>
          </cell>
          <cell r="G55">
            <v>6153</v>
          </cell>
          <cell r="H55">
            <v>6302</v>
          </cell>
          <cell r="I55">
            <v>6600</v>
          </cell>
          <cell r="J55">
            <v>6780</v>
          </cell>
          <cell r="K55">
            <v>6830</v>
          </cell>
          <cell r="L55">
            <v>7060</v>
          </cell>
          <cell r="M55" t="str">
            <v>김천</v>
          </cell>
          <cell r="N55" t="str">
            <v>지좌</v>
          </cell>
          <cell r="O55" t="str">
            <v>기존</v>
          </cell>
        </row>
        <row r="56">
          <cell r="A56" t="str">
            <v>지좌</v>
          </cell>
          <cell r="B56" t="str">
            <v>지좌동</v>
          </cell>
          <cell r="C56" t="str">
            <v>지좌</v>
          </cell>
          <cell r="D56">
            <v>360</v>
          </cell>
          <cell r="E56">
            <v>360</v>
          </cell>
          <cell r="F56">
            <v>360</v>
          </cell>
          <cell r="G56">
            <v>360</v>
          </cell>
          <cell r="H56">
            <v>360</v>
          </cell>
          <cell r="I56">
            <v>370</v>
          </cell>
          <cell r="J56">
            <v>380</v>
          </cell>
          <cell r="K56">
            <v>380</v>
          </cell>
          <cell r="L56">
            <v>390</v>
          </cell>
          <cell r="M56" t="str">
            <v>김천</v>
          </cell>
          <cell r="N56" t="str">
            <v>지좌</v>
          </cell>
          <cell r="O56" t="str">
            <v>1단계</v>
          </cell>
        </row>
        <row r="57">
          <cell r="B57" t="str">
            <v>소계</v>
          </cell>
          <cell r="D57">
            <v>6789</v>
          </cell>
          <cell r="E57">
            <v>6522</v>
          </cell>
          <cell r="F57">
            <v>6696</v>
          </cell>
          <cell r="G57">
            <v>6513</v>
          </cell>
          <cell r="H57">
            <v>6662</v>
          </cell>
          <cell r="I57">
            <v>6970</v>
          </cell>
          <cell r="J57">
            <v>7160</v>
          </cell>
          <cell r="K57">
            <v>7210</v>
          </cell>
          <cell r="L57">
            <v>7450</v>
          </cell>
        </row>
        <row r="58">
          <cell r="A58" t="str">
            <v>지좌</v>
          </cell>
          <cell r="B58" t="str">
            <v>덕곡동</v>
          </cell>
          <cell r="C58" t="str">
            <v>덕곡</v>
          </cell>
          <cell r="D58">
            <v>2528</v>
          </cell>
          <cell r="E58">
            <v>2398</v>
          </cell>
          <cell r="F58">
            <v>2471</v>
          </cell>
          <cell r="G58">
            <v>2255</v>
          </cell>
          <cell r="H58">
            <v>2208</v>
          </cell>
          <cell r="I58">
            <v>2440</v>
          </cell>
          <cell r="J58">
            <v>2600</v>
          </cell>
          <cell r="K58">
            <v>2720</v>
          </cell>
          <cell r="L58">
            <v>2830</v>
          </cell>
          <cell r="M58" t="str">
            <v>김천</v>
          </cell>
          <cell r="N58" t="str">
            <v>지좌</v>
          </cell>
          <cell r="O58" t="str">
            <v>기존</v>
          </cell>
        </row>
        <row r="59">
          <cell r="A59" t="str">
            <v>지좌</v>
          </cell>
          <cell r="B59" t="str">
            <v>덕곡동</v>
          </cell>
          <cell r="C59" t="str">
            <v>덕곡</v>
          </cell>
          <cell r="D59">
            <v>160</v>
          </cell>
          <cell r="E59">
            <v>160</v>
          </cell>
          <cell r="F59">
            <v>160</v>
          </cell>
          <cell r="G59">
            <v>160</v>
          </cell>
          <cell r="H59">
            <v>160</v>
          </cell>
          <cell r="I59">
            <v>170</v>
          </cell>
          <cell r="J59">
            <v>170</v>
          </cell>
          <cell r="K59">
            <v>170</v>
          </cell>
          <cell r="L59">
            <v>170</v>
          </cell>
          <cell r="M59" t="str">
            <v>김천</v>
          </cell>
          <cell r="N59" t="str">
            <v>지좌</v>
          </cell>
          <cell r="O59" t="str">
            <v>1단계</v>
          </cell>
        </row>
        <row r="60">
          <cell r="A60" t="str">
            <v>지좌</v>
          </cell>
          <cell r="B60" t="str">
            <v>덕곡동</v>
          </cell>
          <cell r="C60" t="str">
            <v>덕곡</v>
          </cell>
          <cell r="D60">
            <v>240</v>
          </cell>
          <cell r="E60">
            <v>240</v>
          </cell>
          <cell r="F60">
            <v>240</v>
          </cell>
          <cell r="G60">
            <v>240</v>
          </cell>
          <cell r="H60">
            <v>240</v>
          </cell>
          <cell r="I60">
            <v>240</v>
          </cell>
          <cell r="J60">
            <v>260</v>
          </cell>
          <cell r="K60">
            <v>260</v>
          </cell>
          <cell r="L60">
            <v>260</v>
          </cell>
          <cell r="M60" t="str">
            <v>김천</v>
          </cell>
          <cell r="N60" t="str">
            <v>지좌</v>
          </cell>
          <cell r="O60" t="str">
            <v>1단계</v>
          </cell>
        </row>
        <row r="61">
          <cell r="A61" t="str">
            <v>지좌</v>
          </cell>
          <cell r="B61" t="str">
            <v>덕곡동</v>
          </cell>
          <cell r="C61" t="str">
            <v>덕곡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280</v>
          </cell>
          <cell r="J61">
            <v>510</v>
          </cell>
          <cell r="K61">
            <v>740</v>
          </cell>
          <cell r="L61">
            <v>790</v>
          </cell>
          <cell r="M61" t="str">
            <v>농소</v>
          </cell>
          <cell r="N61" t="str">
            <v>농소</v>
          </cell>
          <cell r="O61" t="str">
            <v>1단계</v>
          </cell>
        </row>
        <row r="62">
          <cell r="B62" t="str">
            <v>소계</v>
          </cell>
          <cell r="D62">
            <v>2928</v>
          </cell>
          <cell r="E62">
            <v>2798</v>
          </cell>
          <cell r="F62">
            <v>2871</v>
          </cell>
          <cell r="G62">
            <v>2655</v>
          </cell>
          <cell r="H62">
            <v>2608</v>
          </cell>
          <cell r="I62">
            <v>3130</v>
          </cell>
          <cell r="J62">
            <v>3540</v>
          </cell>
          <cell r="K62">
            <v>3890</v>
          </cell>
          <cell r="L62">
            <v>4050</v>
          </cell>
        </row>
        <row r="63">
          <cell r="A63" t="str">
            <v>아포읍</v>
          </cell>
          <cell r="B63" t="str">
            <v>전체</v>
          </cell>
          <cell r="D63">
            <v>8038</v>
          </cell>
          <cell r="E63">
            <v>7646</v>
          </cell>
          <cell r="F63">
            <v>7745</v>
          </cell>
          <cell r="G63">
            <v>7976</v>
          </cell>
          <cell r="H63">
            <v>8895</v>
          </cell>
          <cell r="I63">
            <v>12500</v>
          </cell>
          <cell r="J63">
            <v>16000</v>
          </cell>
          <cell r="K63">
            <v>17800</v>
          </cell>
          <cell r="L63">
            <v>17800</v>
          </cell>
        </row>
        <row r="64">
          <cell r="A64" t="str">
            <v>아포</v>
          </cell>
          <cell r="B64" t="str">
            <v>국사리</v>
          </cell>
          <cell r="C64" t="str">
            <v>아야</v>
          </cell>
          <cell r="D64">
            <v>405</v>
          </cell>
          <cell r="E64">
            <v>376</v>
          </cell>
          <cell r="F64">
            <v>412</v>
          </cell>
          <cell r="G64">
            <v>395</v>
          </cell>
          <cell r="H64">
            <v>361</v>
          </cell>
          <cell r="I64">
            <v>360</v>
          </cell>
          <cell r="J64">
            <v>510</v>
          </cell>
          <cell r="K64">
            <v>680</v>
          </cell>
          <cell r="L64">
            <v>680</v>
          </cell>
          <cell r="M64" t="str">
            <v>아포</v>
          </cell>
          <cell r="N64" t="str">
            <v>아포</v>
          </cell>
          <cell r="O64" t="str">
            <v>1단계</v>
          </cell>
        </row>
        <row r="65">
          <cell r="A65" t="str">
            <v>아포</v>
          </cell>
          <cell r="B65" t="str">
            <v>국사리</v>
          </cell>
          <cell r="C65" t="str">
            <v>역전</v>
          </cell>
          <cell r="D65">
            <v>524</v>
          </cell>
          <cell r="E65">
            <v>486</v>
          </cell>
          <cell r="F65">
            <v>481</v>
          </cell>
          <cell r="G65">
            <v>391</v>
          </cell>
          <cell r="H65">
            <v>377</v>
          </cell>
          <cell r="I65">
            <v>380</v>
          </cell>
          <cell r="J65">
            <v>530</v>
          </cell>
          <cell r="K65">
            <v>710</v>
          </cell>
          <cell r="L65">
            <v>710</v>
          </cell>
          <cell r="M65" t="str">
            <v>아포</v>
          </cell>
          <cell r="N65" t="str">
            <v>아포</v>
          </cell>
          <cell r="O65" t="str">
            <v>1단계</v>
          </cell>
        </row>
        <row r="66">
          <cell r="A66" t="str">
            <v>아포</v>
          </cell>
          <cell r="B66" t="str">
            <v>국사리</v>
          </cell>
          <cell r="C66" t="str">
            <v>교전.칠산</v>
          </cell>
          <cell r="D66">
            <v>360</v>
          </cell>
          <cell r="E66">
            <v>334</v>
          </cell>
          <cell r="F66">
            <v>351</v>
          </cell>
          <cell r="G66">
            <v>314</v>
          </cell>
          <cell r="H66">
            <v>288</v>
          </cell>
          <cell r="I66">
            <v>290</v>
          </cell>
          <cell r="J66">
            <v>410</v>
          </cell>
          <cell r="K66">
            <v>540</v>
          </cell>
          <cell r="L66">
            <v>540</v>
          </cell>
          <cell r="M66" t="str">
            <v>아포</v>
          </cell>
          <cell r="N66" t="str">
            <v>아포</v>
          </cell>
          <cell r="O66" t="str">
            <v>1단계</v>
          </cell>
        </row>
        <row r="67">
          <cell r="A67" t="str">
            <v>아포</v>
          </cell>
          <cell r="B67" t="str">
            <v>국사리</v>
          </cell>
          <cell r="C67" t="str">
            <v>A 4리</v>
          </cell>
          <cell r="D67">
            <v>0</v>
          </cell>
          <cell r="E67">
            <v>0</v>
          </cell>
          <cell r="F67">
            <v>0</v>
          </cell>
          <cell r="G67">
            <v>221</v>
          </cell>
          <cell r="H67">
            <v>665</v>
          </cell>
          <cell r="I67">
            <v>670</v>
          </cell>
          <cell r="J67">
            <v>940</v>
          </cell>
          <cell r="K67">
            <v>1250</v>
          </cell>
          <cell r="L67">
            <v>1250</v>
          </cell>
          <cell r="M67" t="str">
            <v>아포</v>
          </cell>
          <cell r="N67" t="str">
            <v>아포</v>
          </cell>
          <cell r="O67" t="str">
            <v>1단계</v>
          </cell>
        </row>
        <row r="68">
          <cell r="A68" t="str">
            <v>아포</v>
          </cell>
          <cell r="B68" t="str">
            <v>국사리</v>
          </cell>
          <cell r="C68" t="str">
            <v>A 5리</v>
          </cell>
          <cell r="D68">
            <v>0</v>
          </cell>
          <cell r="E68">
            <v>0</v>
          </cell>
          <cell r="F68">
            <v>0</v>
          </cell>
          <cell r="G68">
            <v>517</v>
          </cell>
          <cell r="H68">
            <v>1416</v>
          </cell>
          <cell r="I68">
            <v>1430</v>
          </cell>
          <cell r="J68">
            <v>2010</v>
          </cell>
          <cell r="K68">
            <v>2650</v>
          </cell>
          <cell r="L68">
            <v>2650</v>
          </cell>
          <cell r="M68" t="str">
            <v>아포</v>
          </cell>
          <cell r="N68" t="str">
            <v>아포</v>
          </cell>
          <cell r="O68" t="str">
            <v>1단계</v>
          </cell>
        </row>
        <row r="69">
          <cell r="A69" t="str">
            <v>아포</v>
          </cell>
          <cell r="B69" t="str">
            <v>대신리</v>
          </cell>
          <cell r="C69" t="str">
            <v>함골</v>
          </cell>
          <cell r="D69">
            <v>385</v>
          </cell>
          <cell r="E69">
            <v>357</v>
          </cell>
          <cell r="F69">
            <v>396</v>
          </cell>
          <cell r="G69">
            <v>347</v>
          </cell>
          <cell r="H69">
            <v>314</v>
          </cell>
          <cell r="I69">
            <v>140</v>
          </cell>
          <cell r="J69">
            <v>140</v>
          </cell>
          <cell r="K69">
            <v>140</v>
          </cell>
          <cell r="L69">
            <v>140</v>
          </cell>
          <cell r="M69" t="str">
            <v>아포</v>
          </cell>
          <cell r="N69" t="str">
            <v>대신</v>
          </cell>
          <cell r="O69" t="str">
            <v>1단계</v>
          </cell>
        </row>
        <row r="70">
          <cell r="A70" t="str">
            <v>아포</v>
          </cell>
          <cell r="B70" t="str">
            <v>대신리</v>
          </cell>
          <cell r="C70" t="str">
            <v>역전</v>
          </cell>
          <cell r="D70">
            <v>223</v>
          </cell>
          <cell r="E70">
            <v>207</v>
          </cell>
          <cell r="F70">
            <v>202</v>
          </cell>
          <cell r="G70">
            <v>224</v>
          </cell>
          <cell r="H70">
            <v>219</v>
          </cell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 t="str">
            <v>아포</v>
          </cell>
          <cell r="N70" t="str">
            <v>대신</v>
          </cell>
          <cell r="O70" t="str">
            <v>1단계</v>
          </cell>
        </row>
        <row r="71">
          <cell r="A71" t="str">
            <v>아포</v>
          </cell>
          <cell r="B71" t="str">
            <v>대신리</v>
          </cell>
          <cell r="C71" t="str">
            <v>동신</v>
          </cell>
          <cell r="D71">
            <v>338</v>
          </cell>
          <cell r="E71">
            <v>314</v>
          </cell>
          <cell r="F71">
            <v>311</v>
          </cell>
          <cell r="G71">
            <v>285</v>
          </cell>
          <cell r="H71">
            <v>275</v>
          </cell>
          <cell r="I71">
            <v>120</v>
          </cell>
          <cell r="J71">
            <v>120</v>
          </cell>
          <cell r="K71">
            <v>120</v>
          </cell>
          <cell r="L71">
            <v>120</v>
          </cell>
          <cell r="M71" t="str">
            <v>아포</v>
          </cell>
          <cell r="N71" t="str">
            <v>대신</v>
          </cell>
          <cell r="O71" t="str">
            <v>1단계</v>
          </cell>
        </row>
        <row r="72">
          <cell r="A72" t="str">
            <v>아포</v>
          </cell>
          <cell r="B72" t="str">
            <v>봉산리</v>
          </cell>
          <cell r="C72" t="str">
            <v>작동</v>
          </cell>
          <cell r="D72">
            <v>287</v>
          </cell>
          <cell r="E72">
            <v>266</v>
          </cell>
          <cell r="F72">
            <v>258</v>
          </cell>
          <cell r="G72">
            <v>284</v>
          </cell>
          <cell r="H72">
            <v>262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 t="str">
            <v>아포</v>
          </cell>
          <cell r="N72" t="str">
            <v>대신</v>
          </cell>
          <cell r="O72" t="str">
            <v>1단계</v>
          </cell>
        </row>
        <row r="73">
          <cell r="A73" t="str">
            <v>아포</v>
          </cell>
          <cell r="B73" t="str">
            <v>봉산리</v>
          </cell>
          <cell r="C73" t="str">
            <v>덕계</v>
          </cell>
          <cell r="D73">
            <v>168</v>
          </cell>
          <cell r="E73">
            <v>156</v>
          </cell>
          <cell r="F73">
            <v>162</v>
          </cell>
          <cell r="G73">
            <v>133</v>
          </cell>
          <cell r="H73">
            <v>120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 t="str">
            <v>아포</v>
          </cell>
          <cell r="N73" t="str">
            <v>대신</v>
          </cell>
          <cell r="O73" t="str">
            <v>1단계</v>
          </cell>
        </row>
        <row r="74">
          <cell r="A74" t="str">
            <v>아포</v>
          </cell>
          <cell r="B74" t="str">
            <v>송천리</v>
          </cell>
          <cell r="C74" t="str">
            <v>금천</v>
          </cell>
          <cell r="D74">
            <v>446</v>
          </cell>
          <cell r="E74">
            <v>414</v>
          </cell>
          <cell r="F74">
            <v>407</v>
          </cell>
          <cell r="G74">
            <v>358</v>
          </cell>
          <cell r="H74">
            <v>369</v>
          </cell>
          <cell r="I74">
            <v>170</v>
          </cell>
          <cell r="J74">
            <v>170</v>
          </cell>
          <cell r="K74">
            <v>170</v>
          </cell>
          <cell r="L74">
            <v>170</v>
          </cell>
          <cell r="M74" t="str">
            <v>아포</v>
          </cell>
          <cell r="N74" t="str">
            <v>송천</v>
          </cell>
          <cell r="O74" t="str">
            <v>2단계</v>
          </cell>
        </row>
        <row r="75">
          <cell r="A75" t="str">
            <v>아포</v>
          </cell>
          <cell r="B75" t="str">
            <v>송천리</v>
          </cell>
          <cell r="C75" t="str">
            <v>숭산</v>
          </cell>
          <cell r="D75">
            <v>183</v>
          </cell>
          <cell r="E75">
            <v>170</v>
          </cell>
          <cell r="F75">
            <v>175</v>
          </cell>
          <cell r="G75">
            <v>182</v>
          </cell>
          <cell r="H75">
            <v>189</v>
          </cell>
          <cell r="I75">
            <v>90</v>
          </cell>
          <cell r="J75">
            <v>90</v>
          </cell>
          <cell r="K75">
            <v>90</v>
          </cell>
          <cell r="L75">
            <v>90</v>
          </cell>
          <cell r="M75" t="str">
            <v>아포</v>
          </cell>
          <cell r="N75" t="str">
            <v>송천</v>
          </cell>
          <cell r="O75" t="str">
            <v>1단계</v>
          </cell>
        </row>
        <row r="76">
          <cell r="A76" t="str">
            <v>아포</v>
          </cell>
          <cell r="B76" t="str">
            <v>송천리</v>
          </cell>
          <cell r="C76" t="str">
            <v>상송</v>
          </cell>
          <cell r="D76">
            <v>116</v>
          </cell>
          <cell r="E76">
            <v>108</v>
          </cell>
          <cell r="F76">
            <v>115</v>
          </cell>
          <cell r="G76">
            <v>112</v>
          </cell>
          <cell r="H76">
            <v>114</v>
          </cell>
          <cell r="I76">
            <v>1780</v>
          </cell>
          <cell r="J76">
            <v>2460</v>
          </cell>
          <cell r="K76">
            <v>2460</v>
          </cell>
          <cell r="L76">
            <v>2460</v>
          </cell>
          <cell r="M76" t="str">
            <v>아포</v>
          </cell>
          <cell r="N76" t="str">
            <v>송천</v>
          </cell>
          <cell r="O76" t="str">
            <v>1단계</v>
          </cell>
        </row>
        <row r="77">
          <cell r="A77" t="str">
            <v>아포</v>
          </cell>
          <cell r="B77" t="str">
            <v>송천리</v>
          </cell>
          <cell r="C77" t="str">
            <v>하송</v>
          </cell>
          <cell r="D77">
            <v>234</v>
          </cell>
          <cell r="E77">
            <v>217</v>
          </cell>
          <cell r="F77">
            <v>29</v>
          </cell>
          <cell r="G77">
            <v>218</v>
          </cell>
          <cell r="H77">
            <v>203</v>
          </cell>
          <cell r="I77">
            <v>3170</v>
          </cell>
          <cell r="J77">
            <v>4380</v>
          </cell>
          <cell r="K77">
            <v>4380</v>
          </cell>
          <cell r="L77">
            <v>4380</v>
          </cell>
          <cell r="M77" t="str">
            <v>아포</v>
          </cell>
          <cell r="N77" t="str">
            <v>송천</v>
          </cell>
          <cell r="O77" t="str">
            <v>1단계</v>
          </cell>
        </row>
        <row r="78">
          <cell r="A78" t="str">
            <v>아포</v>
          </cell>
          <cell r="B78" t="str">
            <v>송천리</v>
          </cell>
          <cell r="C78" t="str">
            <v>금계</v>
          </cell>
          <cell r="D78">
            <v>191</v>
          </cell>
          <cell r="E78">
            <v>177</v>
          </cell>
          <cell r="F78">
            <v>191</v>
          </cell>
          <cell r="G78">
            <v>196</v>
          </cell>
          <cell r="H78">
            <v>187</v>
          </cell>
          <cell r="I78">
            <v>80</v>
          </cell>
          <cell r="J78">
            <v>80</v>
          </cell>
          <cell r="K78">
            <v>80</v>
          </cell>
          <cell r="L78">
            <v>80</v>
          </cell>
          <cell r="M78" t="str">
            <v>아포</v>
          </cell>
          <cell r="N78" t="str">
            <v>송천</v>
          </cell>
          <cell r="O78" t="str">
            <v>2단계</v>
          </cell>
        </row>
        <row r="79">
          <cell r="A79" t="str">
            <v>아포</v>
          </cell>
          <cell r="B79" t="str">
            <v>제석리</v>
          </cell>
          <cell r="C79" t="str">
            <v>동촌</v>
          </cell>
          <cell r="D79">
            <v>433</v>
          </cell>
          <cell r="E79">
            <v>402</v>
          </cell>
          <cell r="F79">
            <v>409</v>
          </cell>
          <cell r="G79">
            <v>409</v>
          </cell>
          <cell r="H79">
            <v>409</v>
          </cell>
          <cell r="I79">
            <v>410</v>
          </cell>
          <cell r="J79">
            <v>580</v>
          </cell>
          <cell r="K79">
            <v>770</v>
          </cell>
          <cell r="L79">
            <v>770</v>
          </cell>
          <cell r="M79" t="str">
            <v>아포</v>
          </cell>
          <cell r="N79" t="str">
            <v>아포</v>
          </cell>
          <cell r="O79" t="str">
            <v>1단계</v>
          </cell>
        </row>
        <row r="80">
          <cell r="A80" t="str">
            <v>아포</v>
          </cell>
          <cell r="B80" t="str">
            <v>제석리</v>
          </cell>
          <cell r="C80" t="str">
            <v>남촌</v>
          </cell>
          <cell r="D80">
            <v>213</v>
          </cell>
          <cell r="E80">
            <v>198</v>
          </cell>
          <cell r="F80">
            <v>182</v>
          </cell>
          <cell r="G80">
            <v>169</v>
          </cell>
          <cell r="H80">
            <v>170</v>
          </cell>
          <cell r="I80">
            <v>170</v>
          </cell>
          <cell r="J80">
            <v>240</v>
          </cell>
          <cell r="K80">
            <v>320</v>
          </cell>
          <cell r="L80">
            <v>320</v>
          </cell>
          <cell r="M80" t="str">
            <v>아포</v>
          </cell>
          <cell r="N80" t="str">
            <v>아포</v>
          </cell>
          <cell r="O80" t="str">
            <v>1단계</v>
          </cell>
        </row>
        <row r="81">
          <cell r="A81" t="str">
            <v>아포</v>
          </cell>
          <cell r="B81" t="str">
            <v>제석리</v>
          </cell>
          <cell r="C81" t="str">
            <v>진등</v>
          </cell>
          <cell r="D81">
            <v>327</v>
          </cell>
          <cell r="E81">
            <v>303</v>
          </cell>
          <cell r="F81">
            <v>302</v>
          </cell>
          <cell r="G81">
            <v>278</v>
          </cell>
          <cell r="H81">
            <v>255</v>
          </cell>
          <cell r="I81">
            <v>270</v>
          </cell>
          <cell r="J81">
            <v>370</v>
          </cell>
          <cell r="K81">
            <v>470</v>
          </cell>
          <cell r="L81">
            <v>470</v>
          </cell>
          <cell r="M81" t="str">
            <v>아포</v>
          </cell>
          <cell r="N81" t="str">
            <v>아포</v>
          </cell>
          <cell r="O81" t="str">
            <v>1단계</v>
          </cell>
        </row>
        <row r="82">
          <cell r="B82" t="str">
            <v>소계</v>
          </cell>
          <cell r="D82">
            <v>4833</v>
          </cell>
          <cell r="E82">
            <v>4485</v>
          </cell>
          <cell r="F82">
            <v>4383</v>
          </cell>
          <cell r="G82">
            <v>5033</v>
          </cell>
          <cell r="H82">
            <v>6193</v>
          </cell>
          <cell r="I82">
            <v>9800</v>
          </cell>
          <cell r="J82">
            <v>13300</v>
          </cell>
          <cell r="K82">
            <v>15100</v>
          </cell>
          <cell r="L82">
            <v>15100</v>
          </cell>
        </row>
        <row r="83">
          <cell r="B83" t="str">
            <v>처리구역외</v>
          </cell>
          <cell r="D83">
            <v>3205</v>
          </cell>
          <cell r="E83">
            <v>3161</v>
          </cell>
          <cell r="F83">
            <v>3362</v>
          </cell>
          <cell r="G83">
            <v>2943</v>
          </cell>
          <cell r="H83">
            <v>2702</v>
          </cell>
          <cell r="I83">
            <v>2700</v>
          </cell>
          <cell r="J83">
            <v>2700</v>
          </cell>
          <cell r="K83">
            <v>2700</v>
          </cell>
          <cell r="L83">
            <v>2700</v>
          </cell>
        </row>
        <row r="84">
          <cell r="A84" t="str">
            <v>농소면</v>
          </cell>
          <cell r="B84" t="str">
            <v>전체</v>
          </cell>
          <cell r="D84">
            <v>4050</v>
          </cell>
          <cell r="E84">
            <v>3840</v>
          </cell>
          <cell r="F84">
            <v>3986</v>
          </cell>
          <cell r="G84">
            <v>3736</v>
          </cell>
          <cell r="H84">
            <v>3538</v>
          </cell>
          <cell r="I84">
            <v>6400</v>
          </cell>
          <cell r="J84">
            <v>6400</v>
          </cell>
          <cell r="K84">
            <v>6400</v>
          </cell>
          <cell r="L84">
            <v>6400</v>
          </cell>
        </row>
        <row r="85">
          <cell r="A85" t="str">
            <v>농소</v>
          </cell>
          <cell r="B85" t="str">
            <v>월곡1</v>
          </cell>
          <cell r="C85" t="str">
            <v>밤실</v>
          </cell>
          <cell r="D85">
            <v>581</v>
          </cell>
          <cell r="E85">
            <v>549</v>
          </cell>
          <cell r="F85">
            <v>628</v>
          </cell>
          <cell r="G85">
            <v>556</v>
          </cell>
          <cell r="H85">
            <v>542</v>
          </cell>
          <cell r="I85">
            <v>980</v>
          </cell>
          <cell r="J85">
            <v>980</v>
          </cell>
          <cell r="K85">
            <v>980</v>
          </cell>
          <cell r="L85">
            <v>980</v>
          </cell>
          <cell r="M85" t="str">
            <v>아포</v>
          </cell>
          <cell r="N85" t="str">
            <v>농소</v>
          </cell>
          <cell r="O85" t="str">
            <v>1단계</v>
          </cell>
        </row>
        <row r="86">
          <cell r="A86" t="str">
            <v>농소</v>
          </cell>
          <cell r="B86" t="str">
            <v>월곡2</v>
          </cell>
          <cell r="C86" t="str">
            <v>용시</v>
          </cell>
          <cell r="D86">
            <v>209</v>
          </cell>
          <cell r="E86">
            <v>184</v>
          </cell>
          <cell r="F86">
            <v>175</v>
          </cell>
          <cell r="G86">
            <v>191</v>
          </cell>
          <cell r="H86">
            <v>206</v>
          </cell>
          <cell r="I86">
            <v>400</v>
          </cell>
          <cell r="J86">
            <v>400</v>
          </cell>
          <cell r="K86">
            <v>400</v>
          </cell>
          <cell r="L86">
            <v>400</v>
          </cell>
          <cell r="M86" t="str">
            <v>아포</v>
          </cell>
          <cell r="N86" t="str">
            <v>농소</v>
          </cell>
          <cell r="O86" t="str">
            <v>1단계</v>
          </cell>
        </row>
        <row r="87">
          <cell r="A87" t="str">
            <v>농소</v>
          </cell>
          <cell r="B87" t="str">
            <v>월곡3</v>
          </cell>
          <cell r="C87" t="str">
            <v>남곡</v>
          </cell>
          <cell r="D87">
            <v>204</v>
          </cell>
          <cell r="E87">
            <v>176</v>
          </cell>
          <cell r="F87">
            <v>182</v>
          </cell>
          <cell r="G87">
            <v>163</v>
          </cell>
          <cell r="H87">
            <v>167</v>
          </cell>
          <cell r="I87">
            <v>300</v>
          </cell>
          <cell r="J87">
            <v>300</v>
          </cell>
          <cell r="K87">
            <v>300</v>
          </cell>
          <cell r="L87">
            <v>300</v>
          </cell>
          <cell r="M87" t="str">
            <v>아포</v>
          </cell>
          <cell r="N87" t="str">
            <v>농소</v>
          </cell>
          <cell r="O87" t="str">
            <v>1단계</v>
          </cell>
        </row>
        <row r="88">
          <cell r="A88" t="str">
            <v>농소</v>
          </cell>
          <cell r="B88" t="str">
            <v>월곡4</v>
          </cell>
          <cell r="C88" t="str">
            <v>못골</v>
          </cell>
          <cell r="D88">
            <v>145</v>
          </cell>
          <cell r="E88">
            <v>149</v>
          </cell>
          <cell r="F88">
            <v>162</v>
          </cell>
          <cell r="G88">
            <v>161</v>
          </cell>
          <cell r="H88">
            <v>158</v>
          </cell>
          <cell r="I88">
            <v>290</v>
          </cell>
          <cell r="J88">
            <v>290</v>
          </cell>
          <cell r="K88">
            <v>290</v>
          </cell>
          <cell r="L88">
            <v>290</v>
          </cell>
          <cell r="M88" t="str">
            <v>아포</v>
          </cell>
          <cell r="N88" t="str">
            <v>농소</v>
          </cell>
          <cell r="O88" t="str">
            <v>2단계</v>
          </cell>
        </row>
        <row r="89">
          <cell r="A89" t="str">
            <v>농소</v>
          </cell>
          <cell r="B89" t="str">
            <v>신촌</v>
          </cell>
          <cell r="C89" t="str">
            <v>신촌</v>
          </cell>
          <cell r="D89">
            <v>651</v>
          </cell>
          <cell r="E89">
            <v>589</v>
          </cell>
          <cell r="F89">
            <v>593</v>
          </cell>
          <cell r="G89">
            <v>561</v>
          </cell>
          <cell r="H89">
            <v>549</v>
          </cell>
          <cell r="I89">
            <v>1000</v>
          </cell>
          <cell r="J89">
            <v>1000</v>
          </cell>
          <cell r="K89">
            <v>1000</v>
          </cell>
          <cell r="L89">
            <v>1000</v>
          </cell>
          <cell r="M89" t="str">
            <v>아포</v>
          </cell>
          <cell r="N89" t="str">
            <v>혁신</v>
          </cell>
          <cell r="O89" t="str">
            <v>2단계</v>
          </cell>
        </row>
        <row r="90">
          <cell r="B90" t="str">
            <v>소계</v>
          </cell>
          <cell r="D90">
            <v>1790</v>
          </cell>
          <cell r="E90">
            <v>1647</v>
          </cell>
          <cell r="F90">
            <v>1740</v>
          </cell>
          <cell r="G90">
            <v>1632</v>
          </cell>
          <cell r="H90">
            <v>1622</v>
          </cell>
          <cell r="I90">
            <v>2970</v>
          </cell>
          <cell r="J90">
            <v>2970</v>
          </cell>
          <cell r="K90">
            <v>2970</v>
          </cell>
          <cell r="L90">
            <v>2970</v>
          </cell>
        </row>
        <row r="91">
          <cell r="B91" t="str">
            <v>처리구역외</v>
          </cell>
          <cell r="D91">
            <v>2260</v>
          </cell>
          <cell r="E91">
            <v>2193</v>
          </cell>
          <cell r="F91">
            <v>2246</v>
          </cell>
          <cell r="G91">
            <v>2104</v>
          </cell>
          <cell r="H91">
            <v>1916</v>
          </cell>
          <cell r="I91">
            <v>3430</v>
          </cell>
          <cell r="J91">
            <v>3430</v>
          </cell>
          <cell r="K91">
            <v>3430</v>
          </cell>
          <cell r="L91">
            <v>3430</v>
          </cell>
        </row>
        <row r="92">
          <cell r="A92" t="str">
            <v>남  면</v>
          </cell>
          <cell r="B92" t="str">
            <v>전체</v>
          </cell>
          <cell r="D92">
            <v>4463</v>
          </cell>
          <cell r="E92">
            <v>4251</v>
          </cell>
          <cell r="F92">
            <v>4318</v>
          </cell>
          <cell r="G92">
            <v>4178</v>
          </cell>
          <cell r="H92">
            <v>4080</v>
          </cell>
          <cell r="I92">
            <v>22500</v>
          </cell>
          <cell r="J92">
            <v>24800</v>
          </cell>
          <cell r="K92">
            <v>29500</v>
          </cell>
          <cell r="L92">
            <v>29500</v>
          </cell>
        </row>
        <row r="93">
          <cell r="A93" t="str">
            <v>남면</v>
          </cell>
          <cell r="B93" t="str">
            <v>옥산</v>
          </cell>
          <cell r="C93" t="str">
            <v>모산</v>
          </cell>
          <cell r="D93">
            <v>231</v>
          </cell>
          <cell r="E93">
            <v>228</v>
          </cell>
          <cell r="F93">
            <v>224</v>
          </cell>
          <cell r="G93">
            <v>226</v>
          </cell>
          <cell r="H93">
            <v>208</v>
          </cell>
          <cell r="I93">
            <v>210</v>
          </cell>
          <cell r="J93">
            <v>210</v>
          </cell>
          <cell r="K93">
            <v>210</v>
          </cell>
          <cell r="L93">
            <v>210</v>
          </cell>
          <cell r="M93" t="str">
            <v>아포</v>
          </cell>
          <cell r="N93" t="str">
            <v>혁신</v>
          </cell>
          <cell r="O93" t="str">
            <v>2단계</v>
          </cell>
        </row>
        <row r="94">
          <cell r="A94" t="str">
            <v>남면</v>
          </cell>
          <cell r="B94" t="str">
            <v>용전</v>
          </cell>
          <cell r="C94" t="str">
            <v>용밭/우래</v>
          </cell>
          <cell r="D94">
            <v>245</v>
          </cell>
          <cell r="E94">
            <v>243</v>
          </cell>
          <cell r="F94">
            <v>231</v>
          </cell>
          <cell r="G94">
            <v>216</v>
          </cell>
          <cell r="H94">
            <v>339</v>
          </cell>
          <cell r="I94">
            <v>18740</v>
          </cell>
          <cell r="J94">
            <v>21040</v>
          </cell>
          <cell r="K94">
            <v>25740</v>
          </cell>
          <cell r="L94">
            <v>25740</v>
          </cell>
          <cell r="M94" t="str">
            <v>아포</v>
          </cell>
          <cell r="N94" t="str">
            <v>혁신</v>
          </cell>
          <cell r="O94" t="str">
            <v>1단계</v>
          </cell>
        </row>
        <row r="95">
          <cell r="A95" t="str">
            <v>남면</v>
          </cell>
          <cell r="B95" t="str">
            <v>운남2</v>
          </cell>
          <cell r="C95" t="str">
            <v>석정</v>
          </cell>
          <cell r="D95">
            <v>195</v>
          </cell>
          <cell r="E95">
            <v>187</v>
          </cell>
          <cell r="F95">
            <v>185</v>
          </cell>
          <cell r="G95">
            <v>181</v>
          </cell>
          <cell r="H95">
            <v>184</v>
          </cell>
          <cell r="I95">
            <v>180</v>
          </cell>
          <cell r="J95">
            <v>180</v>
          </cell>
          <cell r="K95">
            <v>180</v>
          </cell>
          <cell r="L95">
            <v>180</v>
          </cell>
          <cell r="M95" t="str">
            <v>아포</v>
          </cell>
          <cell r="N95" t="str">
            <v>혁신</v>
          </cell>
          <cell r="O95" t="str">
            <v>2단계</v>
          </cell>
        </row>
        <row r="96">
          <cell r="A96" t="str">
            <v>남면</v>
          </cell>
          <cell r="B96" t="str">
            <v>운남1</v>
          </cell>
          <cell r="C96" t="str">
            <v>종상</v>
          </cell>
          <cell r="D96">
            <v>382</v>
          </cell>
          <cell r="E96">
            <v>376</v>
          </cell>
          <cell r="F96">
            <v>374</v>
          </cell>
          <cell r="G96">
            <v>358</v>
          </cell>
          <cell r="H96">
            <v>362</v>
          </cell>
          <cell r="I96">
            <v>400</v>
          </cell>
          <cell r="J96">
            <v>400</v>
          </cell>
          <cell r="K96">
            <v>400</v>
          </cell>
          <cell r="L96">
            <v>400</v>
          </cell>
          <cell r="M96" t="str">
            <v>아포</v>
          </cell>
          <cell r="N96" t="str">
            <v>혁신</v>
          </cell>
          <cell r="O96" t="str">
            <v>2단계</v>
          </cell>
        </row>
        <row r="97">
          <cell r="A97" t="str">
            <v>남면</v>
          </cell>
          <cell r="B97" t="str">
            <v>옥산1</v>
          </cell>
          <cell r="C97" t="str">
            <v>옥산</v>
          </cell>
          <cell r="D97">
            <v>328</v>
          </cell>
          <cell r="E97">
            <v>322</v>
          </cell>
          <cell r="F97">
            <v>319</v>
          </cell>
          <cell r="G97">
            <v>282</v>
          </cell>
          <cell r="H97">
            <v>311</v>
          </cell>
          <cell r="I97">
            <v>300</v>
          </cell>
          <cell r="J97">
            <v>300</v>
          </cell>
          <cell r="K97">
            <v>300</v>
          </cell>
          <cell r="L97">
            <v>300</v>
          </cell>
          <cell r="M97" t="str">
            <v>아포</v>
          </cell>
          <cell r="N97" t="str">
            <v>혁신</v>
          </cell>
          <cell r="O97" t="str">
            <v>1단계</v>
          </cell>
        </row>
        <row r="98">
          <cell r="B98" t="str">
            <v>소계</v>
          </cell>
          <cell r="D98">
            <v>1381</v>
          </cell>
          <cell r="E98">
            <v>1356</v>
          </cell>
          <cell r="F98">
            <v>1333</v>
          </cell>
          <cell r="G98">
            <v>1263</v>
          </cell>
          <cell r="H98">
            <v>1404</v>
          </cell>
          <cell r="I98">
            <v>19830</v>
          </cell>
          <cell r="J98">
            <v>22130</v>
          </cell>
          <cell r="K98">
            <v>26830</v>
          </cell>
          <cell r="L98">
            <v>26830</v>
          </cell>
        </row>
        <row r="99">
          <cell r="B99" t="str">
            <v>처리구역외</v>
          </cell>
          <cell r="D99">
            <v>3082</v>
          </cell>
          <cell r="E99">
            <v>2895</v>
          </cell>
          <cell r="F99">
            <v>2985</v>
          </cell>
          <cell r="G99">
            <v>2915</v>
          </cell>
          <cell r="H99">
            <v>2676</v>
          </cell>
          <cell r="I99">
            <v>2670</v>
          </cell>
          <cell r="J99">
            <v>2670</v>
          </cell>
          <cell r="K99">
            <v>2670</v>
          </cell>
          <cell r="L99">
            <v>2670</v>
          </cell>
        </row>
        <row r="100">
          <cell r="A100" t="str">
            <v>개령면</v>
          </cell>
          <cell r="B100" t="str">
            <v>전체</v>
          </cell>
          <cell r="D100">
            <v>3633</v>
          </cell>
          <cell r="E100">
            <v>3416</v>
          </cell>
          <cell r="F100">
            <v>3473</v>
          </cell>
          <cell r="G100">
            <v>3257</v>
          </cell>
          <cell r="H100">
            <v>3149</v>
          </cell>
          <cell r="I100">
            <v>5800</v>
          </cell>
          <cell r="J100">
            <v>5800</v>
          </cell>
          <cell r="K100">
            <v>5800</v>
          </cell>
          <cell r="L100">
            <v>5800</v>
          </cell>
        </row>
        <row r="101">
          <cell r="A101" t="str">
            <v>개령</v>
          </cell>
          <cell r="B101" t="str">
            <v>황계2리</v>
          </cell>
          <cell r="C101" t="str">
            <v>오송골</v>
          </cell>
          <cell r="D101">
            <v>104</v>
          </cell>
          <cell r="E101">
            <v>107</v>
          </cell>
          <cell r="F101">
            <v>115</v>
          </cell>
          <cell r="G101">
            <v>112</v>
          </cell>
          <cell r="H101">
            <v>117</v>
          </cell>
          <cell r="I101">
            <v>220</v>
          </cell>
          <cell r="J101">
            <v>220</v>
          </cell>
          <cell r="K101">
            <v>220</v>
          </cell>
          <cell r="L101">
            <v>220</v>
          </cell>
          <cell r="M101" t="str">
            <v>김천</v>
          </cell>
          <cell r="N101" t="str">
            <v>대광</v>
          </cell>
          <cell r="O101" t="str">
            <v>2단계</v>
          </cell>
        </row>
        <row r="102">
          <cell r="A102" t="str">
            <v>개령</v>
          </cell>
          <cell r="B102" t="str">
            <v>신룡1리</v>
          </cell>
          <cell r="C102" t="str">
            <v>상신</v>
          </cell>
          <cell r="D102">
            <v>201</v>
          </cell>
          <cell r="E102">
            <v>192</v>
          </cell>
          <cell r="F102">
            <v>186</v>
          </cell>
          <cell r="G102">
            <v>178</v>
          </cell>
          <cell r="H102">
            <v>177</v>
          </cell>
          <cell r="I102">
            <v>330</v>
          </cell>
          <cell r="J102">
            <v>330</v>
          </cell>
          <cell r="K102">
            <v>330</v>
          </cell>
          <cell r="L102">
            <v>330</v>
          </cell>
          <cell r="M102" t="str">
            <v>김천</v>
          </cell>
          <cell r="N102" t="str">
            <v>대광</v>
          </cell>
          <cell r="O102" t="str">
            <v>3단계</v>
          </cell>
        </row>
        <row r="103">
          <cell r="A103" t="str">
            <v>개령</v>
          </cell>
          <cell r="B103" t="str">
            <v>신룡3리</v>
          </cell>
          <cell r="C103" t="str">
            <v>중신</v>
          </cell>
          <cell r="D103">
            <v>119</v>
          </cell>
          <cell r="E103">
            <v>122</v>
          </cell>
          <cell r="F103">
            <v>124</v>
          </cell>
          <cell r="G103">
            <v>124</v>
          </cell>
          <cell r="H103">
            <v>105</v>
          </cell>
          <cell r="I103">
            <v>190</v>
          </cell>
          <cell r="J103">
            <v>190</v>
          </cell>
          <cell r="K103">
            <v>190</v>
          </cell>
          <cell r="L103">
            <v>190</v>
          </cell>
          <cell r="M103" t="str">
            <v>김천</v>
          </cell>
          <cell r="N103" t="str">
            <v>대광</v>
          </cell>
          <cell r="O103" t="str">
            <v>3단계</v>
          </cell>
        </row>
        <row r="104">
          <cell r="B104" t="str">
            <v>소계</v>
          </cell>
          <cell r="D104">
            <v>424</v>
          </cell>
          <cell r="E104">
            <v>421</v>
          </cell>
          <cell r="F104">
            <v>425</v>
          </cell>
          <cell r="G104">
            <v>414</v>
          </cell>
          <cell r="H104">
            <v>399</v>
          </cell>
          <cell r="I104">
            <v>740</v>
          </cell>
          <cell r="J104">
            <v>740</v>
          </cell>
          <cell r="K104">
            <v>740</v>
          </cell>
          <cell r="L104">
            <v>740</v>
          </cell>
        </row>
        <row r="105">
          <cell r="B105" t="str">
            <v>처리구역외</v>
          </cell>
          <cell r="D105">
            <v>3209</v>
          </cell>
          <cell r="E105">
            <v>2995</v>
          </cell>
          <cell r="F105">
            <v>3048</v>
          </cell>
          <cell r="G105">
            <v>2843</v>
          </cell>
          <cell r="H105">
            <v>2750</v>
          </cell>
          <cell r="I105">
            <v>5060</v>
          </cell>
          <cell r="J105">
            <v>5060</v>
          </cell>
          <cell r="K105">
            <v>5060</v>
          </cell>
          <cell r="L105">
            <v>5060</v>
          </cell>
        </row>
        <row r="106">
          <cell r="A106" t="str">
            <v>감문면</v>
          </cell>
          <cell r="B106" t="str">
            <v>전체</v>
          </cell>
          <cell r="D106">
            <v>5198</v>
          </cell>
          <cell r="E106">
            <v>4882</v>
          </cell>
          <cell r="F106">
            <v>4882</v>
          </cell>
          <cell r="G106">
            <v>4515</v>
          </cell>
          <cell r="H106">
            <v>4321</v>
          </cell>
          <cell r="I106">
            <v>10200</v>
          </cell>
          <cell r="J106">
            <v>10200</v>
          </cell>
          <cell r="K106">
            <v>10200</v>
          </cell>
          <cell r="L106">
            <v>10200</v>
          </cell>
        </row>
        <row r="107">
          <cell r="B107" t="str">
            <v>처리구역외</v>
          </cell>
          <cell r="D107">
            <v>5198</v>
          </cell>
          <cell r="E107">
            <v>4882</v>
          </cell>
          <cell r="F107">
            <v>4882</v>
          </cell>
          <cell r="G107">
            <v>4515</v>
          </cell>
          <cell r="H107">
            <v>4321</v>
          </cell>
          <cell r="I107">
            <v>10200</v>
          </cell>
          <cell r="J107">
            <v>10200</v>
          </cell>
          <cell r="K107">
            <v>10200</v>
          </cell>
          <cell r="L107">
            <v>10200</v>
          </cell>
        </row>
        <row r="108">
          <cell r="A108" t="str">
            <v>어모면</v>
          </cell>
          <cell r="B108" t="str">
            <v>전체</v>
          </cell>
          <cell r="D108">
            <v>6081</v>
          </cell>
          <cell r="E108">
            <v>5878</v>
          </cell>
          <cell r="F108">
            <v>6035</v>
          </cell>
          <cell r="G108">
            <v>5713</v>
          </cell>
          <cell r="H108">
            <v>5582</v>
          </cell>
          <cell r="I108">
            <v>4900</v>
          </cell>
          <cell r="J108">
            <v>4900</v>
          </cell>
          <cell r="K108">
            <v>4900</v>
          </cell>
          <cell r="L108">
            <v>4900</v>
          </cell>
        </row>
        <row r="109">
          <cell r="B109" t="str">
            <v>중왕1리</v>
          </cell>
          <cell r="C109" t="str">
            <v>아천</v>
          </cell>
          <cell r="D109">
            <v>1420</v>
          </cell>
          <cell r="E109">
            <v>1411</v>
          </cell>
          <cell r="F109">
            <v>1396</v>
          </cell>
          <cell r="G109">
            <v>1306</v>
          </cell>
          <cell r="H109">
            <v>1315</v>
          </cell>
          <cell r="I109">
            <v>1150</v>
          </cell>
          <cell r="J109">
            <v>1150</v>
          </cell>
          <cell r="K109">
            <v>1150</v>
          </cell>
          <cell r="L109">
            <v>1150</v>
          </cell>
          <cell r="M109" t="str">
            <v>어모</v>
          </cell>
          <cell r="N109" t="str">
            <v>어모마을</v>
          </cell>
          <cell r="O109" t="str">
            <v>기존</v>
          </cell>
        </row>
        <row r="110">
          <cell r="B110" t="str">
            <v>중왕2리</v>
          </cell>
          <cell r="C110" t="str">
            <v>어모</v>
          </cell>
          <cell r="D110">
            <v>187</v>
          </cell>
          <cell r="E110">
            <v>186</v>
          </cell>
          <cell r="F110">
            <v>183</v>
          </cell>
          <cell r="G110">
            <v>186</v>
          </cell>
          <cell r="H110">
            <v>178</v>
          </cell>
          <cell r="I110">
            <v>160</v>
          </cell>
          <cell r="J110">
            <v>160</v>
          </cell>
          <cell r="K110">
            <v>160</v>
          </cell>
          <cell r="L110">
            <v>160</v>
          </cell>
          <cell r="M110" t="str">
            <v>어모</v>
          </cell>
          <cell r="N110" t="str">
            <v>어모마을</v>
          </cell>
          <cell r="O110" t="str">
            <v>1단계</v>
          </cell>
        </row>
        <row r="111">
          <cell r="B111" t="str">
            <v>동좌1리</v>
          </cell>
          <cell r="C111" t="str">
            <v>마존</v>
          </cell>
          <cell r="D111">
            <v>148</v>
          </cell>
          <cell r="E111">
            <v>141</v>
          </cell>
          <cell r="F111">
            <v>137</v>
          </cell>
          <cell r="G111">
            <v>139</v>
          </cell>
          <cell r="H111">
            <v>137</v>
          </cell>
          <cell r="I111">
            <v>120</v>
          </cell>
          <cell r="J111">
            <v>120</v>
          </cell>
          <cell r="K111">
            <v>120</v>
          </cell>
          <cell r="L111">
            <v>120</v>
          </cell>
          <cell r="M111" t="str">
            <v>어모</v>
          </cell>
          <cell r="N111" t="str">
            <v>어모마을</v>
          </cell>
          <cell r="O111" t="str">
            <v>1단계</v>
          </cell>
        </row>
        <row r="112">
          <cell r="B112" t="str">
            <v>소계</v>
          </cell>
          <cell r="D112">
            <v>1755</v>
          </cell>
          <cell r="E112">
            <v>1738</v>
          </cell>
          <cell r="F112">
            <v>1716</v>
          </cell>
          <cell r="G112">
            <v>1631</v>
          </cell>
          <cell r="H112">
            <v>1630</v>
          </cell>
          <cell r="I112">
            <v>1430</v>
          </cell>
          <cell r="J112">
            <v>1430</v>
          </cell>
          <cell r="K112">
            <v>1430</v>
          </cell>
          <cell r="L112">
            <v>1430</v>
          </cell>
        </row>
        <row r="113">
          <cell r="B113" t="str">
            <v>처리구역외</v>
          </cell>
          <cell r="D113">
            <v>4326</v>
          </cell>
          <cell r="E113">
            <v>4140</v>
          </cell>
          <cell r="F113">
            <v>4319</v>
          </cell>
          <cell r="G113">
            <v>4082</v>
          </cell>
          <cell r="H113">
            <v>3952</v>
          </cell>
          <cell r="I113">
            <v>3470</v>
          </cell>
          <cell r="J113">
            <v>3470</v>
          </cell>
          <cell r="K113">
            <v>3470</v>
          </cell>
          <cell r="L113">
            <v>3470</v>
          </cell>
        </row>
        <row r="114">
          <cell r="A114" t="str">
            <v>봉산면</v>
          </cell>
          <cell r="B114" t="str">
            <v>전체</v>
          </cell>
          <cell r="D114">
            <v>4636</v>
          </cell>
          <cell r="E114">
            <v>4280</v>
          </cell>
          <cell r="F114">
            <v>4270</v>
          </cell>
          <cell r="G114">
            <v>4004</v>
          </cell>
          <cell r="H114">
            <v>3827</v>
          </cell>
          <cell r="I114">
            <v>3600</v>
          </cell>
          <cell r="J114">
            <v>3600</v>
          </cell>
          <cell r="K114">
            <v>3600</v>
          </cell>
          <cell r="L114">
            <v>3600</v>
          </cell>
        </row>
        <row r="115">
          <cell r="A115" t="str">
            <v>봉산</v>
          </cell>
          <cell r="B115" t="str">
            <v>인의1</v>
          </cell>
          <cell r="C115" t="str">
            <v>인의</v>
          </cell>
          <cell r="D115">
            <v>210</v>
          </cell>
          <cell r="E115">
            <v>200</v>
          </cell>
          <cell r="F115">
            <v>200</v>
          </cell>
          <cell r="G115">
            <v>200</v>
          </cell>
          <cell r="H115">
            <v>187</v>
          </cell>
          <cell r="I115">
            <v>180</v>
          </cell>
          <cell r="J115">
            <v>180</v>
          </cell>
          <cell r="K115">
            <v>180</v>
          </cell>
          <cell r="L115">
            <v>180</v>
          </cell>
          <cell r="M115" t="str">
            <v>김천</v>
          </cell>
          <cell r="N115" t="str">
            <v>봉산</v>
          </cell>
          <cell r="O115" t="str">
            <v>1단계</v>
          </cell>
        </row>
        <row r="116">
          <cell r="A116" t="str">
            <v>봉산</v>
          </cell>
          <cell r="B116" t="str">
            <v>인의2</v>
          </cell>
          <cell r="C116" t="str">
            <v>직동</v>
          </cell>
          <cell r="D116">
            <v>205</v>
          </cell>
          <cell r="E116">
            <v>195</v>
          </cell>
          <cell r="F116">
            <v>195</v>
          </cell>
          <cell r="G116">
            <v>195</v>
          </cell>
          <cell r="H116">
            <v>180</v>
          </cell>
          <cell r="I116">
            <v>170</v>
          </cell>
          <cell r="J116">
            <v>170</v>
          </cell>
          <cell r="K116">
            <v>170</v>
          </cell>
          <cell r="L116">
            <v>170</v>
          </cell>
          <cell r="M116" t="str">
            <v>김천</v>
          </cell>
          <cell r="N116" t="str">
            <v>봉산</v>
          </cell>
          <cell r="O116" t="str">
            <v>3단계</v>
          </cell>
        </row>
        <row r="117">
          <cell r="A117" t="str">
            <v>봉산</v>
          </cell>
          <cell r="B117" t="str">
            <v>예지1</v>
          </cell>
          <cell r="C117" t="str">
            <v>예지</v>
          </cell>
          <cell r="D117">
            <v>340</v>
          </cell>
          <cell r="E117">
            <v>330</v>
          </cell>
          <cell r="F117">
            <v>330</v>
          </cell>
          <cell r="G117">
            <v>310</v>
          </cell>
          <cell r="H117">
            <v>296</v>
          </cell>
          <cell r="I117">
            <v>280</v>
          </cell>
          <cell r="J117">
            <v>280</v>
          </cell>
          <cell r="K117">
            <v>280</v>
          </cell>
          <cell r="L117">
            <v>280</v>
          </cell>
          <cell r="M117" t="str">
            <v>김천</v>
          </cell>
          <cell r="N117" t="str">
            <v>봉산</v>
          </cell>
          <cell r="O117" t="str">
            <v>1단계</v>
          </cell>
        </row>
        <row r="118">
          <cell r="A118" t="str">
            <v>봉산</v>
          </cell>
          <cell r="B118" t="str">
            <v>예지2</v>
          </cell>
          <cell r="C118" t="str">
            <v>내입석</v>
          </cell>
          <cell r="D118">
            <v>85</v>
          </cell>
          <cell r="E118">
            <v>75</v>
          </cell>
          <cell r="F118">
            <v>75</v>
          </cell>
          <cell r="G118">
            <v>75</v>
          </cell>
          <cell r="H118">
            <v>65</v>
          </cell>
          <cell r="I118">
            <v>60</v>
          </cell>
          <cell r="J118">
            <v>60</v>
          </cell>
          <cell r="K118">
            <v>60</v>
          </cell>
          <cell r="L118">
            <v>60</v>
          </cell>
          <cell r="M118" t="str">
            <v>김천</v>
          </cell>
          <cell r="N118" t="str">
            <v>봉산</v>
          </cell>
          <cell r="O118" t="str">
            <v>2단계</v>
          </cell>
        </row>
        <row r="119">
          <cell r="A119" t="str">
            <v>봉산</v>
          </cell>
          <cell r="B119" t="str">
            <v>예지2</v>
          </cell>
          <cell r="C119" t="str">
            <v>외입석</v>
          </cell>
          <cell r="D119">
            <v>100</v>
          </cell>
          <cell r="E119">
            <v>90</v>
          </cell>
          <cell r="F119">
            <v>90</v>
          </cell>
          <cell r="G119">
            <v>90</v>
          </cell>
          <cell r="H119">
            <v>81</v>
          </cell>
          <cell r="I119">
            <v>80</v>
          </cell>
          <cell r="J119">
            <v>80</v>
          </cell>
          <cell r="K119">
            <v>80</v>
          </cell>
          <cell r="L119">
            <v>80</v>
          </cell>
          <cell r="M119" t="str">
            <v>김천</v>
          </cell>
          <cell r="N119" t="str">
            <v>봉산</v>
          </cell>
          <cell r="O119" t="str">
            <v>2단계</v>
          </cell>
        </row>
        <row r="120">
          <cell r="A120" t="str">
            <v>봉산</v>
          </cell>
          <cell r="B120" t="str">
            <v>예지2</v>
          </cell>
          <cell r="C120" t="str">
            <v>율리</v>
          </cell>
          <cell r="D120">
            <v>83</v>
          </cell>
          <cell r="E120">
            <v>73</v>
          </cell>
          <cell r="F120">
            <v>73</v>
          </cell>
          <cell r="G120">
            <v>73</v>
          </cell>
          <cell r="H120">
            <v>62</v>
          </cell>
          <cell r="I120">
            <v>60</v>
          </cell>
          <cell r="J120">
            <v>60</v>
          </cell>
          <cell r="K120">
            <v>60</v>
          </cell>
          <cell r="L120">
            <v>60</v>
          </cell>
          <cell r="M120" t="str">
            <v>김천</v>
          </cell>
          <cell r="N120" t="str">
            <v>봉산</v>
          </cell>
          <cell r="O120" t="str">
            <v>2단계</v>
          </cell>
        </row>
        <row r="121">
          <cell r="A121" t="str">
            <v>봉산</v>
          </cell>
          <cell r="B121" t="str">
            <v>신리</v>
          </cell>
          <cell r="C121" t="str">
            <v>송정</v>
          </cell>
          <cell r="D121">
            <v>265</v>
          </cell>
          <cell r="E121">
            <v>255</v>
          </cell>
          <cell r="F121">
            <v>253</v>
          </cell>
          <cell r="G121">
            <v>253</v>
          </cell>
          <cell r="H121">
            <v>222</v>
          </cell>
          <cell r="I121">
            <v>210</v>
          </cell>
          <cell r="J121">
            <v>210</v>
          </cell>
          <cell r="K121">
            <v>210</v>
          </cell>
          <cell r="L121">
            <v>210</v>
          </cell>
          <cell r="M121" t="str">
            <v>김천</v>
          </cell>
          <cell r="N121" t="str">
            <v>봉산</v>
          </cell>
          <cell r="O121" t="str">
            <v>기존</v>
          </cell>
        </row>
        <row r="122">
          <cell r="A122" t="str">
            <v>봉산</v>
          </cell>
          <cell r="B122" t="str">
            <v>신리</v>
          </cell>
          <cell r="C122" t="str">
            <v>신동</v>
          </cell>
          <cell r="D122">
            <v>290</v>
          </cell>
          <cell r="E122">
            <v>280</v>
          </cell>
          <cell r="F122">
            <v>278</v>
          </cell>
          <cell r="G122">
            <v>278</v>
          </cell>
          <cell r="H122">
            <v>230</v>
          </cell>
          <cell r="I122">
            <v>220</v>
          </cell>
          <cell r="J122">
            <v>220</v>
          </cell>
          <cell r="K122">
            <v>220</v>
          </cell>
          <cell r="L122">
            <v>220</v>
          </cell>
          <cell r="M122" t="str">
            <v>김천</v>
          </cell>
          <cell r="N122" t="str">
            <v>봉산</v>
          </cell>
          <cell r="O122" t="str">
            <v>1단계</v>
          </cell>
        </row>
        <row r="123">
          <cell r="A123" t="str">
            <v>봉산</v>
          </cell>
          <cell r="B123" t="str">
            <v>덕천2</v>
          </cell>
          <cell r="C123" t="str">
            <v>도산</v>
          </cell>
          <cell r="D123">
            <v>280</v>
          </cell>
          <cell r="E123">
            <v>270</v>
          </cell>
          <cell r="F123">
            <v>270</v>
          </cell>
          <cell r="G123">
            <v>260</v>
          </cell>
          <cell r="H123">
            <v>247</v>
          </cell>
          <cell r="I123">
            <v>230</v>
          </cell>
          <cell r="J123">
            <v>230</v>
          </cell>
          <cell r="K123">
            <v>230</v>
          </cell>
          <cell r="L123">
            <v>230</v>
          </cell>
          <cell r="M123" t="str">
            <v>김천</v>
          </cell>
          <cell r="N123" t="str">
            <v>대항</v>
          </cell>
          <cell r="O123" t="str">
            <v>1단계</v>
          </cell>
        </row>
        <row r="124">
          <cell r="A124" t="str">
            <v>봉산</v>
          </cell>
          <cell r="B124" t="str">
            <v>덕천2</v>
          </cell>
          <cell r="C124" t="str">
            <v>남전</v>
          </cell>
          <cell r="D124">
            <v>295</v>
          </cell>
          <cell r="E124">
            <v>285</v>
          </cell>
          <cell r="F124">
            <v>285</v>
          </cell>
          <cell r="G124">
            <v>270</v>
          </cell>
          <cell r="H124">
            <v>266</v>
          </cell>
          <cell r="I124">
            <v>250</v>
          </cell>
          <cell r="J124">
            <v>250</v>
          </cell>
          <cell r="K124">
            <v>250</v>
          </cell>
          <cell r="L124">
            <v>250</v>
          </cell>
          <cell r="M124" t="str">
            <v>김천</v>
          </cell>
          <cell r="N124" t="str">
            <v>대항</v>
          </cell>
          <cell r="O124" t="str">
            <v>1단계</v>
          </cell>
        </row>
        <row r="125">
          <cell r="B125" t="str">
            <v>소계</v>
          </cell>
          <cell r="D125">
            <v>2153</v>
          </cell>
          <cell r="E125">
            <v>2053</v>
          </cell>
          <cell r="F125">
            <v>2049</v>
          </cell>
          <cell r="G125">
            <v>2004</v>
          </cell>
          <cell r="H125">
            <v>1836</v>
          </cell>
          <cell r="I125">
            <v>1740</v>
          </cell>
          <cell r="J125">
            <v>1740</v>
          </cell>
          <cell r="K125">
            <v>1740</v>
          </cell>
          <cell r="L125">
            <v>1740</v>
          </cell>
        </row>
        <row r="126">
          <cell r="B126" t="str">
            <v>처리구역외</v>
          </cell>
          <cell r="D126">
            <v>2483</v>
          </cell>
          <cell r="E126">
            <v>2227</v>
          </cell>
          <cell r="F126">
            <v>2221</v>
          </cell>
          <cell r="G126">
            <v>2000</v>
          </cell>
          <cell r="H126">
            <v>1991</v>
          </cell>
          <cell r="I126">
            <v>1860</v>
          </cell>
          <cell r="J126">
            <v>1860</v>
          </cell>
          <cell r="K126">
            <v>1860</v>
          </cell>
          <cell r="L126">
            <v>1860</v>
          </cell>
        </row>
        <row r="127">
          <cell r="A127" t="str">
            <v>대항면</v>
          </cell>
          <cell r="B127" t="str">
            <v>전체</v>
          </cell>
          <cell r="D127">
            <v>5045</v>
          </cell>
          <cell r="E127">
            <v>4737</v>
          </cell>
          <cell r="F127">
            <v>4771</v>
          </cell>
          <cell r="G127">
            <v>4539</v>
          </cell>
          <cell r="H127">
            <v>4479</v>
          </cell>
          <cell r="I127">
            <v>4900</v>
          </cell>
          <cell r="J127">
            <v>4900</v>
          </cell>
          <cell r="K127">
            <v>4900</v>
          </cell>
          <cell r="L127">
            <v>4900</v>
          </cell>
        </row>
        <row r="128">
          <cell r="A128" t="str">
            <v>대항</v>
          </cell>
          <cell r="B128" t="str">
            <v>대룡1리</v>
          </cell>
          <cell r="C128" t="str">
            <v>반곡</v>
          </cell>
          <cell r="D128">
            <v>475</v>
          </cell>
          <cell r="E128">
            <v>464</v>
          </cell>
          <cell r="F128">
            <v>485</v>
          </cell>
          <cell r="G128">
            <v>441</v>
          </cell>
          <cell r="H128">
            <v>444</v>
          </cell>
          <cell r="I128">
            <v>490</v>
          </cell>
          <cell r="J128">
            <v>490</v>
          </cell>
          <cell r="K128">
            <v>490</v>
          </cell>
          <cell r="L128">
            <v>490</v>
          </cell>
          <cell r="M128" t="str">
            <v>김천</v>
          </cell>
          <cell r="N128" t="str">
            <v>대항</v>
          </cell>
          <cell r="O128" t="str">
            <v>1단계</v>
          </cell>
        </row>
        <row r="129">
          <cell r="A129" t="str">
            <v>대항</v>
          </cell>
          <cell r="B129" t="str">
            <v>대룡2리</v>
          </cell>
          <cell r="C129" t="str">
            <v>행정</v>
          </cell>
          <cell r="D129">
            <v>189</v>
          </cell>
          <cell r="E129">
            <v>174</v>
          </cell>
          <cell r="F129">
            <v>172</v>
          </cell>
          <cell r="G129">
            <v>160</v>
          </cell>
          <cell r="H129">
            <v>161</v>
          </cell>
          <cell r="I129">
            <v>180</v>
          </cell>
          <cell r="J129">
            <v>180</v>
          </cell>
          <cell r="K129">
            <v>180</v>
          </cell>
          <cell r="L129">
            <v>180</v>
          </cell>
          <cell r="M129" t="str">
            <v>김천</v>
          </cell>
          <cell r="N129" t="str">
            <v>대항</v>
          </cell>
          <cell r="O129" t="str">
            <v>1단계</v>
          </cell>
        </row>
        <row r="130">
          <cell r="A130" t="str">
            <v>대항</v>
          </cell>
          <cell r="B130" t="str">
            <v>대룡2리</v>
          </cell>
          <cell r="C130" t="str">
            <v>용복</v>
          </cell>
          <cell r="D130">
            <v>213</v>
          </cell>
          <cell r="E130">
            <v>198</v>
          </cell>
          <cell r="F130">
            <v>196</v>
          </cell>
          <cell r="G130">
            <v>186</v>
          </cell>
          <cell r="H130">
            <v>189</v>
          </cell>
          <cell r="I130">
            <v>210</v>
          </cell>
          <cell r="J130">
            <v>210</v>
          </cell>
          <cell r="K130">
            <v>210</v>
          </cell>
          <cell r="L130">
            <v>210</v>
          </cell>
          <cell r="M130" t="str">
            <v>김천</v>
          </cell>
          <cell r="N130" t="str">
            <v>대항</v>
          </cell>
          <cell r="O130" t="str">
            <v>1단계</v>
          </cell>
        </row>
        <row r="131">
          <cell r="A131" t="str">
            <v>대항</v>
          </cell>
          <cell r="B131" t="str">
            <v>덕전2리</v>
          </cell>
          <cell r="C131" t="str">
            <v>대사</v>
          </cell>
          <cell r="D131">
            <v>249</v>
          </cell>
          <cell r="E131">
            <v>232</v>
          </cell>
          <cell r="F131">
            <v>229</v>
          </cell>
          <cell r="G131">
            <v>220</v>
          </cell>
          <cell r="H131">
            <v>212</v>
          </cell>
          <cell r="I131">
            <v>230</v>
          </cell>
          <cell r="J131">
            <v>230</v>
          </cell>
          <cell r="K131">
            <v>230</v>
          </cell>
          <cell r="L131">
            <v>230</v>
          </cell>
          <cell r="M131" t="str">
            <v>김천</v>
          </cell>
          <cell r="N131" t="str">
            <v>대항</v>
          </cell>
          <cell r="O131" t="str">
            <v>1단계</v>
          </cell>
        </row>
        <row r="132">
          <cell r="A132" t="str">
            <v>대항</v>
          </cell>
          <cell r="B132" t="str">
            <v>덕전4리</v>
          </cell>
          <cell r="C132" t="str">
            <v>신평</v>
          </cell>
          <cell r="D132">
            <v>182</v>
          </cell>
          <cell r="E132">
            <v>168</v>
          </cell>
          <cell r="F132">
            <v>171</v>
          </cell>
          <cell r="G132">
            <v>170</v>
          </cell>
          <cell r="H132">
            <v>162</v>
          </cell>
          <cell r="I132">
            <v>180</v>
          </cell>
          <cell r="J132">
            <v>180</v>
          </cell>
          <cell r="K132">
            <v>180</v>
          </cell>
          <cell r="L132">
            <v>180</v>
          </cell>
          <cell r="M132" t="str">
            <v>김천</v>
          </cell>
          <cell r="N132" t="str">
            <v>대항</v>
          </cell>
          <cell r="O132" t="str">
            <v>1단계</v>
          </cell>
        </row>
        <row r="133">
          <cell r="A133" t="str">
            <v>대항</v>
          </cell>
          <cell r="B133" t="str">
            <v>덕전4리</v>
          </cell>
          <cell r="C133" t="str">
            <v>왕대</v>
          </cell>
          <cell r="D133">
            <v>193</v>
          </cell>
          <cell r="E133">
            <v>174</v>
          </cell>
          <cell r="F133">
            <v>175</v>
          </cell>
          <cell r="G133">
            <v>173</v>
          </cell>
          <cell r="H133">
            <v>166</v>
          </cell>
          <cell r="I133">
            <v>180</v>
          </cell>
          <cell r="J133">
            <v>180</v>
          </cell>
          <cell r="K133">
            <v>180</v>
          </cell>
          <cell r="L133">
            <v>180</v>
          </cell>
          <cell r="M133" t="str">
            <v>김천</v>
          </cell>
          <cell r="N133" t="str">
            <v>대항</v>
          </cell>
          <cell r="O133" t="str">
            <v>1단계</v>
          </cell>
        </row>
        <row r="134">
          <cell r="A134" t="str">
            <v>대항</v>
          </cell>
          <cell r="B134" t="str">
            <v>복전1리</v>
          </cell>
          <cell r="C134" t="str">
            <v>마전</v>
          </cell>
          <cell r="D134">
            <v>359</v>
          </cell>
          <cell r="E134">
            <v>346</v>
          </cell>
          <cell r="F134">
            <v>354</v>
          </cell>
          <cell r="G134">
            <v>318</v>
          </cell>
          <cell r="H134">
            <v>331</v>
          </cell>
          <cell r="I134">
            <v>360</v>
          </cell>
          <cell r="J134">
            <v>360</v>
          </cell>
          <cell r="K134">
            <v>360</v>
          </cell>
          <cell r="L134">
            <v>360</v>
          </cell>
          <cell r="M134" t="str">
            <v>김천</v>
          </cell>
          <cell r="N134" t="str">
            <v>대항</v>
          </cell>
          <cell r="O134" t="str">
            <v>1단계</v>
          </cell>
        </row>
        <row r="135">
          <cell r="A135" t="str">
            <v>대항</v>
          </cell>
          <cell r="B135" t="str">
            <v>복전2리</v>
          </cell>
          <cell r="C135" t="str">
            <v>복전</v>
          </cell>
          <cell r="D135">
            <v>437</v>
          </cell>
          <cell r="E135">
            <v>431</v>
          </cell>
          <cell r="F135">
            <v>432</v>
          </cell>
          <cell r="G135">
            <v>402</v>
          </cell>
          <cell r="H135">
            <v>396</v>
          </cell>
          <cell r="I135">
            <v>430</v>
          </cell>
          <cell r="J135">
            <v>430</v>
          </cell>
          <cell r="K135">
            <v>430</v>
          </cell>
          <cell r="L135">
            <v>430</v>
          </cell>
          <cell r="M135" t="str">
            <v>김천</v>
          </cell>
          <cell r="N135" t="str">
            <v>대항</v>
          </cell>
          <cell r="O135" t="str">
            <v>1단계</v>
          </cell>
        </row>
        <row r="136">
          <cell r="A136" t="str">
            <v>대항</v>
          </cell>
          <cell r="B136" t="str">
            <v>복전3리</v>
          </cell>
          <cell r="C136" t="str">
            <v>복산</v>
          </cell>
          <cell r="D136">
            <v>104</v>
          </cell>
          <cell r="E136">
            <v>91</v>
          </cell>
          <cell r="F136">
            <v>95</v>
          </cell>
          <cell r="G136">
            <v>89</v>
          </cell>
          <cell r="H136">
            <v>83</v>
          </cell>
          <cell r="I136">
            <v>90</v>
          </cell>
          <cell r="J136">
            <v>90</v>
          </cell>
          <cell r="K136">
            <v>90</v>
          </cell>
          <cell r="L136">
            <v>90</v>
          </cell>
          <cell r="M136" t="str">
            <v>김천</v>
          </cell>
          <cell r="N136" t="str">
            <v>대항</v>
          </cell>
          <cell r="O136" t="str">
            <v>3단계</v>
          </cell>
        </row>
        <row r="137">
          <cell r="A137" t="str">
            <v>대항</v>
          </cell>
          <cell r="B137" t="str">
            <v>운수1리</v>
          </cell>
          <cell r="C137" t="str">
            <v>본리</v>
          </cell>
          <cell r="D137">
            <v>397</v>
          </cell>
          <cell r="E137">
            <v>371</v>
          </cell>
          <cell r="F137">
            <v>380</v>
          </cell>
          <cell r="G137">
            <v>359</v>
          </cell>
          <cell r="H137">
            <v>332</v>
          </cell>
          <cell r="I137">
            <v>360</v>
          </cell>
          <cell r="J137">
            <v>360</v>
          </cell>
          <cell r="K137">
            <v>360</v>
          </cell>
          <cell r="L137">
            <v>360</v>
          </cell>
          <cell r="M137" t="str">
            <v>김천</v>
          </cell>
          <cell r="N137" t="str">
            <v>대항</v>
          </cell>
          <cell r="O137" t="str">
            <v>1단계</v>
          </cell>
        </row>
        <row r="138">
          <cell r="A138" t="str">
            <v>대항</v>
          </cell>
          <cell r="B138" t="str">
            <v>향천1리</v>
          </cell>
          <cell r="C138" t="str">
            <v>지천</v>
          </cell>
          <cell r="D138">
            <v>434</v>
          </cell>
          <cell r="E138">
            <v>421</v>
          </cell>
          <cell r="F138">
            <v>399</v>
          </cell>
          <cell r="G138">
            <v>401</v>
          </cell>
          <cell r="H138">
            <v>415</v>
          </cell>
          <cell r="I138">
            <v>450</v>
          </cell>
          <cell r="J138">
            <v>450</v>
          </cell>
          <cell r="K138">
            <v>450</v>
          </cell>
          <cell r="L138">
            <v>450</v>
          </cell>
          <cell r="M138" t="str">
            <v>김천</v>
          </cell>
          <cell r="N138" t="str">
            <v>대항</v>
          </cell>
          <cell r="O138" t="str">
            <v>1단계</v>
          </cell>
        </row>
        <row r="139">
          <cell r="A139" t="str">
            <v>대항</v>
          </cell>
          <cell r="B139" t="str">
            <v>향천1리</v>
          </cell>
          <cell r="C139" t="str">
            <v>상가</v>
          </cell>
          <cell r="D139">
            <v>177</v>
          </cell>
          <cell r="E139">
            <v>177</v>
          </cell>
          <cell r="F139">
            <v>169</v>
          </cell>
          <cell r="G139">
            <v>170</v>
          </cell>
          <cell r="H139">
            <v>171</v>
          </cell>
          <cell r="I139">
            <v>190</v>
          </cell>
          <cell r="J139">
            <v>190</v>
          </cell>
          <cell r="K139">
            <v>190</v>
          </cell>
          <cell r="L139">
            <v>190</v>
          </cell>
          <cell r="M139" t="str">
            <v>김천</v>
          </cell>
          <cell r="N139" t="str">
            <v>대항</v>
          </cell>
          <cell r="O139" t="str">
            <v>1단계</v>
          </cell>
        </row>
        <row r="140">
          <cell r="A140" t="str">
            <v>대항</v>
          </cell>
          <cell r="B140" t="str">
            <v>향천2리</v>
          </cell>
          <cell r="C140" t="str">
            <v>합천</v>
          </cell>
          <cell r="D140">
            <v>160</v>
          </cell>
          <cell r="E140">
            <v>143</v>
          </cell>
          <cell r="F140">
            <v>160</v>
          </cell>
          <cell r="G140">
            <v>136</v>
          </cell>
          <cell r="H140">
            <v>130</v>
          </cell>
          <cell r="I140">
            <v>140</v>
          </cell>
          <cell r="J140">
            <v>140</v>
          </cell>
          <cell r="K140">
            <v>140</v>
          </cell>
          <cell r="L140">
            <v>140</v>
          </cell>
          <cell r="M140" t="str">
            <v>김천</v>
          </cell>
          <cell r="N140" t="str">
            <v>대항</v>
          </cell>
          <cell r="O140" t="str">
            <v>1단계</v>
          </cell>
        </row>
        <row r="141">
          <cell r="A141" t="str">
            <v>대항</v>
          </cell>
          <cell r="B141" t="str">
            <v>향천3리</v>
          </cell>
          <cell r="C141" t="str">
            <v>묘내</v>
          </cell>
          <cell r="D141">
            <v>225</v>
          </cell>
          <cell r="E141">
            <v>214</v>
          </cell>
          <cell r="F141">
            <v>230</v>
          </cell>
          <cell r="G141">
            <v>216</v>
          </cell>
          <cell r="H141">
            <v>209</v>
          </cell>
          <cell r="I141">
            <v>230</v>
          </cell>
          <cell r="J141">
            <v>230</v>
          </cell>
          <cell r="K141">
            <v>230</v>
          </cell>
          <cell r="L141">
            <v>230</v>
          </cell>
          <cell r="M141" t="str">
            <v>김천</v>
          </cell>
          <cell r="N141" t="str">
            <v>대항</v>
          </cell>
          <cell r="O141" t="str">
            <v>3단계</v>
          </cell>
        </row>
        <row r="142">
          <cell r="A142" t="str">
            <v>대항</v>
          </cell>
          <cell r="B142" t="str">
            <v>덕전1리</v>
          </cell>
          <cell r="C142" t="str">
            <v>덕산</v>
          </cell>
          <cell r="D142">
            <v>256</v>
          </cell>
          <cell r="E142">
            <v>246</v>
          </cell>
          <cell r="F142">
            <v>229</v>
          </cell>
          <cell r="G142">
            <v>232</v>
          </cell>
          <cell r="H142">
            <v>224</v>
          </cell>
          <cell r="I142">
            <v>250</v>
          </cell>
          <cell r="J142">
            <v>250</v>
          </cell>
          <cell r="K142">
            <v>250</v>
          </cell>
          <cell r="L142">
            <v>250</v>
          </cell>
          <cell r="M142" t="str">
            <v>김천</v>
          </cell>
          <cell r="N142" t="str">
            <v>대항</v>
          </cell>
          <cell r="O142" t="str">
            <v>3단계</v>
          </cell>
        </row>
        <row r="143">
          <cell r="B143" t="str">
            <v>소계</v>
          </cell>
          <cell r="D143">
            <v>4050</v>
          </cell>
          <cell r="E143">
            <v>3850</v>
          </cell>
          <cell r="F143">
            <v>3876</v>
          </cell>
          <cell r="G143">
            <v>3673</v>
          </cell>
          <cell r="H143">
            <v>3625</v>
          </cell>
          <cell r="I143">
            <v>3970</v>
          </cell>
          <cell r="J143">
            <v>3970</v>
          </cell>
          <cell r="K143">
            <v>3970</v>
          </cell>
          <cell r="L143">
            <v>3970</v>
          </cell>
        </row>
        <row r="144">
          <cell r="B144" t="str">
            <v>처리구역외</v>
          </cell>
          <cell r="D144">
            <v>995</v>
          </cell>
          <cell r="E144">
            <v>887</v>
          </cell>
          <cell r="F144">
            <v>895</v>
          </cell>
          <cell r="G144">
            <v>866</v>
          </cell>
          <cell r="H144">
            <v>854</v>
          </cell>
          <cell r="I144">
            <v>930</v>
          </cell>
          <cell r="J144">
            <v>930</v>
          </cell>
          <cell r="K144">
            <v>930</v>
          </cell>
          <cell r="L144">
            <v>930</v>
          </cell>
        </row>
        <row r="145">
          <cell r="A145" t="str">
            <v>감천면</v>
          </cell>
          <cell r="B145" t="str">
            <v>전체</v>
          </cell>
          <cell r="D145">
            <v>2879</v>
          </cell>
          <cell r="E145">
            <v>2707</v>
          </cell>
          <cell r="F145">
            <v>2704</v>
          </cell>
          <cell r="G145">
            <v>2536</v>
          </cell>
          <cell r="H145">
            <v>2418</v>
          </cell>
          <cell r="I145">
            <v>10900</v>
          </cell>
          <cell r="J145">
            <v>10900</v>
          </cell>
          <cell r="K145">
            <v>10900</v>
          </cell>
          <cell r="L145">
            <v>10900</v>
          </cell>
        </row>
        <row r="146">
          <cell r="A146" t="str">
            <v>감천</v>
          </cell>
          <cell r="B146" t="str">
            <v>금송3리</v>
          </cell>
          <cell r="C146" t="str">
            <v>송곡</v>
          </cell>
          <cell r="D146">
            <v>137</v>
          </cell>
          <cell r="E146">
            <v>137</v>
          </cell>
          <cell r="F146">
            <v>137</v>
          </cell>
          <cell r="G146">
            <v>133</v>
          </cell>
          <cell r="H146">
            <v>125</v>
          </cell>
          <cell r="I146">
            <v>560</v>
          </cell>
          <cell r="J146">
            <v>560</v>
          </cell>
          <cell r="K146">
            <v>560</v>
          </cell>
          <cell r="L146">
            <v>560</v>
          </cell>
          <cell r="M146" t="str">
            <v>김천</v>
          </cell>
          <cell r="N146" t="str">
            <v>지좌</v>
          </cell>
          <cell r="O146" t="str">
            <v>2단계</v>
          </cell>
        </row>
        <row r="147">
          <cell r="A147" t="str">
            <v>감천</v>
          </cell>
          <cell r="B147" t="str">
            <v>금송4리</v>
          </cell>
          <cell r="C147" t="str">
            <v>하송</v>
          </cell>
          <cell r="D147">
            <v>123</v>
          </cell>
          <cell r="E147">
            <v>123</v>
          </cell>
          <cell r="F147">
            <v>123</v>
          </cell>
          <cell r="G147">
            <v>119</v>
          </cell>
          <cell r="H147">
            <v>111</v>
          </cell>
          <cell r="I147">
            <v>500</v>
          </cell>
          <cell r="J147">
            <v>500</v>
          </cell>
          <cell r="K147">
            <v>500</v>
          </cell>
          <cell r="L147">
            <v>500</v>
          </cell>
          <cell r="M147" t="str">
            <v>김천</v>
          </cell>
          <cell r="N147" t="str">
            <v>지좌</v>
          </cell>
          <cell r="O147" t="str">
            <v>2단계</v>
          </cell>
        </row>
        <row r="148">
          <cell r="B148" t="str">
            <v>소계</v>
          </cell>
          <cell r="D148">
            <v>260</v>
          </cell>
          <cell r="E148">
            <v>260</v>
          </cell>
          <cell r="F148">
            <v>260</v>
          </cell>
          <cell r="G148">
            <v>252</v>
          </cell>
          <cell r="H148">
            <v>236</v>
          </cell>
          <cell r="I148">
            <v>1060</v>
          </cell>
          <cell r="J148">
            <v>1060</v>
          </cell>
          <cell r="K148">
            <v>1060</v>
          </cell>
          <cell r="L148">
            <v>1060</v>
          </cell>
        </row>
        <row r="149">
          <cell r="B149" t="str">
            <v>처리구역외</v>
          </cell>
          <cell r="D149">
            <v>2619</v>
          </cell>
          <cell r="E149">
            <v>2447</v>
          </cell>
          <cell r="F149">
            <v>2444</v>
          </cell>
          <cell r="G149">
            <v>2284</v>
          </cell>
          <cell r="H149">
            <v>2182</v>
          </cell>
          <cell r="I149">
            <v>9840</v>
          </cell>
          <cell r="J149">
            <v>9840</v>
          </cell>
          <cell r="K149">
            <v>9840</v>
          </cell>
          <cell r="L149">
            <v>9840</v>
          </cell>
        </row>
        <row r="150">
          <cell r="A150" t="str">
            <v>조마면</v>
          </cell>
          <cell r="B150" t="str">
            <v>전체</v>
          </cell>
          <cell r="D150">
            <v>3250</v>
          </cell>
          <cell r="E150">
            <v>3073</v>
          </cell>
          <cell r="F150">
            <v>3105</v>
          </cell>
          <cell r="G150">
            <v>2916</v>
          </cell>
          <cell r="H150">
            <v>2808</v>
          </cell>
          <cell r="I150">
            <v>14200</v>
          </cell>
          <cell r="J150">
            <v>14200</v>
          </cell>
          <cell r="K150">
            <v>14200</v>
          </cell>
          <cell r="L150">
            <v>14200</v>
          </cell>
        </row>
        <row r="151">
          <cell r="B151" t="str">
            <v>처리구역외</v>
          </cell>
          <cell r="D151">
            <v>3250</v>
          </cell>
          <cell r="E151">
            <v>3073</v>
          </cell>
          <cell r="F151">
            <v>3105</v>
          </cell>
          <cell r="G151">
            <v>2916</v>
          </cell>
          <cell r="H151">
            <v>2808</v>
          </cell>
          <cell r="I151">
            <v>14200</v>
          </cell>
          <cell r="J151">
            <v>14200</v>
          </cell>
          <cell r="K151">
            <v>14200</v>
          </cell>
          <cell r="L151">
            <v>14200</v>
          </cell>
        </row>
        <row r="152">
          <cell r="A152" t="str">
            <v>구성면</v>
          </cell>
          <cell r="B152" t="str">
            <v>전체</v>
          </cell>
          <cell r="D152">
            <v>4460</v>
          </cell>
          <cell r="E152">
            <v>4141</v>
          </cell>
          <cell r="F152">
            <v>4197</v>
          </cell>
          <cell r="G152">
            <v>3822</v>
          </cell>
          <cell r="H152">
            <v>3666</v>
          </cell>
          <cell r="I152">
            <v>35400</v>
          </cell>
          <cell r="J152">
            <v>35400</v>
          </cell>
          <cell r="K152">
            <v>35400</v>
          </cell>
          <cell r="L152">
            <v>35400</v>
          </cell>
        </row>
        <row r="153">
          <cell r="B153" t="str">
            <v>처리구역외</v>
          </cell>
          <cell r="D153">
            <v>4460</v>
          </cell>
          <cell r="E153">
            <v>4141</v>
          </cell>
          <cell r="F153">
            <v>4197</v>
          </cell>
          <cell r="G153">
            <v>3822</v>
          </cell>
          <cell r="H153">
            <v>3666</v>
          </cell>
          <cell r="I153">
            <v>35400</v>
          </cell>
          <cell r="J153">
            <v>35400</v>
          </cell>
          <cell r="K153">
            <v>35400</v>
          </cell>
          <cell r="L153">
            <v>35400</v>
          </cell>
        </row>
        <row r="154">
          <cell r="A154" t="str">
            <v>지례면</v>
          </cell>
          <cell r="B154" t="str">
            <v>전체</v>
          </cell>
          <cell r="D154">
            <v>2557</v>
          </cell>
          <cell r="E154">
            <v>2396</v>
          </cell>
          <cell r="F154">
            <v>2404</v>
          </cell>
          <cell r="G154">
            <v>2191</v>
          </cell>
          <cell r="H154">
            <v>2042</v>
          </cell>
          <cell r="I154">
            <v>60400</v>
          </cell>
          <cell r="J154">
            <v>60400</v>
          </cell>
          <cell r="K154">
            <v>60400</v>
          </cell>
          <cell r="L154">
            <v>60400</v>
          </cell>
        </row>
        <row r="155">
          <cell r="B155" t="str">
            <v>교1리</v>
          </cell>
          <cell r="C155" t="str">
            <v>장터</v>
          </cell>
          <cell r="D155">
            <v>476</v>
          </cell>
          <cell r="E155">
            <v>430</v>
          </cell>
          <cell r="F155">
            <v>454</v>
          </cell>
          <cell r="G155">
            <v>365</v>
          </cell>
          <cell r="H155">
            <v>342</v>
          </cell>
          <cell r="I155">
            <v>10120</v>
          </cell>
          <cell r="J155">
            <v>10120</v>
          </cell>
          <cell r="K155">
            <v>10120</v>
          </cell>
          <cell r="L155">
            <v>10120</v>
          </cell>
          <cell r="M155" t="str">
            <v>지례</v>
          </cell>
          <cell r="N155" t="str">
            <v>지례마을</v>
          </cell>
          <cell r="O155" t="str">
            <v>1단계</v>
          </cell>
        </row>
        <row r="156">
          <cell r="B156" t="str">
            <v>교2리</v>
          </cell>
          <cell r="C156" t="str">
            <v>온평</v>
          </cell>
          <cell r="D156">
            <v>127</v>
          </cell>
          <cell r="E156">
            <v>104</v>
          </cell>
          <cell r="F156">
            <v>104</v>
          </cell>
          <cell r="G156">
            <v>102</v>
          </cell>
          <cell r="H156">
            <v>105</v>
          </cell>
          <cell r="I156">
            <v>3110</v>
          </cell>
          <cell r="J156">
            <v>3110</v>
          </cell>
          <cell r="K156">
            <v>3110</v>
          </cell>
          <cell r="L156">
            <v>3110</v>
          </cell>
          <cell r="M156" t="str">
            <v>지례</v>
          </cell>
          <cell r="N156" t="str">
            <v>지례마을</v>
          </cell>
          <cell r="O156" t="str">
            <v>1단계</v>
          </cell>
        </row>
        <row r="157">
          <cell r="B157" t="str">
            <v>도곡1</v>
          </cell>
          <cell r="C157" t="str">
            <v>도래실</v>
          </cell>
          <cell r="D157">
            <v>113</v>
          </cell>
          <cell r="E157">
            <v>112</v>
          </cell>
          <cell r="F157">
            <v>115</v>
          </cell>
          <cell r="G157">
            <v>106</v>
          </cell>
          <cell r="H157">
            <v>11</v>
          </cell>
          <cell r="I157">
            <v>330</v>
          </cell>
          <cell r="J157">
            <v>330</v>
          </cell>
          <cell r="K157">
            <v>330</v>
          </cell>
          <cell r="L157">
            <v>330</v>
          </cell>
          <cell r="M157" t="str">
            <v>지례</v>
          </cell>
          <cell r="N157" t="str">
            <v>지례마을</v>
          </cell>
          <cell r="O157" t="str">
            <v>1단계</v>
          </cell>
        </row>
        <row r="158">
          <cell r="B158" t="str">
            <v>도곡2</v>
          </cell>
          <cell r="C158" t="str">
            <v>송천</v>
          </cell>
          <cell r="D158">
            <v>48</v>
          </cell>
          <cell r="E158">
            <v>41</v>
          </cell>
          <cell r="F158">
            <v>46</v>
          </cell>
          <cell r="G158">
            <v>46</v>
          </cell>
          <cell r="H158">
            <v>40</v>
          </cell>
          <cell r="I158">
            <v>1180</v>
          </cell>
          <cell r="J158">
            <v>1180</v>
          </cell>
          <cell r="K158">
            <v>1180</v>
          </cell>
          <cell r="L158">
            <v>1180</v>
          </cell>
          <cell r="M158" t="str">
            <v>지례</v>
          </cell>
          <cell r="N158" t="str">
            <v>지례마을</v>
          </cell>
          <cell r="O158" t="str">
            <v>1단계</v>
          </cell>
        </row>
        <row r="159">
          <cell r="B159" t="str">
            <v>상부1</v>
          </cell>
          <cell r="C159" t="str">
            <v>상부</v>
          </cell>
          <cell r="D159">
            <v>420</v>
          </cell>
          <cell r="E159">
            <v>391</v>
          </cell>
          <cell r="F159">
            <v>382</v>
          </cell>
          <cell r="G159">
            <v>357</v>
          </cell>
          <cell r="H159">
            <v>331</v>
          </cell>
          <cell r="I159">
            <v>9790</v>
          </cell>
          <cell r="J159">
            <v>9790</v>
          </cell>
          <cell r="K159">
            <v>9790</v>
          </cell>
          <cell r="L159">
            <v>9790</v>
          </cell>
          <cell r="M159" t="str">
            <v>지례</v>
          </cell>
          <cell r="N159" t="str">
            <v>지례마을</v>
          </cell>
          <cell r="O159" t="str">
            <v>1단계</v>
          </cell>
        </row>
        <row r="160">
          <cell r="B160" t="str">
            <v>상부2</v>
          </cell>
          <cell r="C160" t="str">
            <v>남산</v>
          </cell>
          <cell r="D160">
            <v>107</v>
          </cell>
          <cell r="E160">
            <v>109</v>
          </cell>
          <cell r="F160">
            <v>100</v>
          </cell>
          <cell r="G160">
            <v>92</v>
          </cell>
          <cell r="H160">
            <v>87</v>
          </cell>
          <cell r="I160">
            <v>2570</v>
          </cell>
          <cell r="J160">
            <v>2570</v>
          </cell>
          <cell r="K160">
            <v>2570</v>
          </cell>
          <cell r="L160">
            <v>2570</v>
          </cell>
          <cell r="M160" t="str">
            <v>지례</v>
          </cell>
          <cell r="N160" t="str">
            <v>지례마을</v>
          </cell>
          <cell r="O160" t="str">
            <v>1단계</v>
          </cell>
        </row>
        <row r="161">
          <cell r="B161" t="str">
            <v>소계</v>
          </cell>
          <cell r="D161">
            <v>1291</v>
          </cell>
          <cell r="E161">
            <v>1187</v>
          </cell>
          <cell r="F161">
            <v>1201</v>
          </cell>
          <cell r="G161">
            <v>1068</v>
          </cell>
          <cell r="H161">
            <v>916</v>
          </cell>
          <cell r="I161">
            <v>27100</v>
          </cell>
          <cell r="J161">
            <v>27100</v>
          </cell>
          <cell r="K161">
            <v>27100</v>
          </cell>
          <cell r="L161">
            <v>27100</v>
          </cell>
        </row>
        <row r="162">
          <cell r="B162" t="str">
            <v>처리구역외</v>
          </cell>
          <cell r="D162">
            <v>1266</v>
          </cell>
          <cell r="E162">
            <v>1209</v>
          </cell>
          <cell r="F162">
            <v>1203</v>
          </cell>
          <cell r="G162">
            <v>1123</v>
          </cell>
          <cell r="H162">
            <v>1126</v>
          </cell>
          <cell r="I162">
            <v>33300</v>
          </cell>
          <cell r="J162">
            <v>33300</v>
          </cell>
          <cell r="K162">
            <v>33300</v>
          </cell>
          <cell r="L162">
            <v>33300</v>
          </cell>
        </row>
        <row r="163">
          <cell r="A163" t="str">
            <v>부항면</v>
          </cell>
          <cell r="B163" t="str">
            <v>전체</v>
          </cell>
          <cell r="D163">
            <v>2167</v>
          </cell>
          <cell r="E163">
            <v>2163</v>
          </cell>
          <cell r="F163">
            <v>2287</v>
          </cell>
          <cell r="G163">
            <v>2319</v>
          </cell>
          <cell r="H163">
            <v>2270</v>
          </cell>
          <cell r="I163">
            <v>47200</v>
          </cell>
          <cell r="J163">
            <v>47200</v>
          </cell>
          <cell r="K163">
            <v>47200</v>
          </cell>
          <cell r="L163">
            <v>47200</v>
          </cell>
        </row>
        <row r="164">
          <cell r="B164" t="str">
            <v>처리구역외</v>
          </cell>
          <cell r="D164">
            <v>2167</v>
          </cell>
          <cell r="E164">
            <v>2163</v>
          </cell>
          <cell r="F164">
            <v>2287</v>
          </cell>
          <cell r="G164">
            <v>2319</v>
          </cell>
          <cell r="H164">
            <v>2270</v>
          </cell>
          <cell r="I164">
            <v>47200</v>
          </cell>
          <cell r="J164">
            <v>47200</v>
          </cell>
          <cell r="K164">
            <v>47200</v>
          </cell>
          <cell r="L164">
            <v>47200</v>
          </cell>
        </row>
        <row r="165">
          <cell r="A165" t="str">
            <v>대덕면</v>
          </cell>
          <cell r="B165" t="str">
            <v>전체</v>
          </cell>
          <cell r="D165">
            <v>3238</v>
          </cell>
          <cell r="E165">
            <v>3027</v>
          </cell>
          <cell r="F165">
            <v>3324</v>
          </cell>
          <cell r="G165">
            <v>2996</v>
          </cell>
          <cell r="H165">
            <v>2903</v>
          </cell>
          <cell r="I165">
            <v>64200</v>
          </cell>
          <cell r="J165">
            <v>64200</v>
          </cell>
          <cell r="K165">
            <v>64200</v>
          </cell>
          <cell r="L165">
            <v>64200</v>
          </cell>
        </row>
        <row r="166">
          <cell r="B166" t="str">
            <v>처리구역외</v>
          </cell>
          <cell r="D166">
            <v>3238</v>
          </cell>
          <cell r="E166">
            <v>3027</v>
          </cell>
          <cell r="F166">
            <v>3324</v>
          </cell>
          <cell r="G166">
            <v>2996</v>
          </cell>
          <cell r="H166">
            <v>2903</v>
          </cell>
          <cell r="I166">
            <v>64200</v>
          </cell>
          <cell r="J166">
            <v>64200</v>
          </cell>
          <cell r="K166">
            <v>64200</v>
          </cell>
          <cell r="L166">
            <v>64200</v>
          </cell>
        </row>
        <row r="167">
          <cell r="A167" t="str">
            <v>증산면</v>
          </cell>
          <cell r="B167" t="str">
            <v>전체</v>
          </cell>
          <cell r="D167">
            <v>1587</v>
          </cell>
          <cell r="E167">
            <v>1514</v>
          </cell>
          <cell r="F167">
            <v>1518</v>
          </cell>
          <cell r="G167">
            <v>1435</v>
          </cell>
          <cell r="H167">
            <v>1381</v>
          </cell>
          <cell r="I167">
            <v>67900</v>
          </cell>
          <cell r="J167">
            <v>67900</v>
          </cell>
          <cell r="K167">
            <v>67900</v>
          </cell>
          <cell r="L167">
            <v>67900</v>
          </cell>
        </row>
        <row r="168">
          <cell r="B168" t="str">
            <v>처리구역외</v>
          </cell>
          <cell r="D168">
            <v>1587</v>
          </cell>
          <cell r="E168">
            <v>1514</v>
          </cell>
          <cell r="F168">
            <v>1518</v>
          </cell>
          <cell r="G168">
            <v>1435</v>
          </cell>
          <cell r="H168">
            <v>1381</v>
          </cell>
          <cell r="I168">
            <v>67900</v>
          </cell>
          <cell r="J168">
            <v>67900</v>
          </cell>
          <cell r="K168">
            <v>67900</v>
          </cell>
          <cell r="L168">
            <v>67900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S32"/>
  <sheetViews>
    <sheetView showGridLines="0" tabSelected="1" view="pageBreakPreview" zoomScale="85" zoomScaleNormal="100" zoomScaleSheetLayoutView="85" workbookViewId="0">
      <selection activeCell="D28" sqref="D28"/>
    </sheetView>
  </sheetViews>
  <sheetFormatPr defaultColWidth="9.875" defaultRowHeight="23.25" customHeight="1"/>
  <cols>
    <col min="1" max="1" width="9" style="29" customWidth="1"/>
    <col min="2" max="3" width="10.25" style="27" customWidth="1"/>
    <col min="4" max="4" width="10.25" style="28" customWidth="1"/>
    <col min="5" max="7" width="10.25" style="27" customWidth="1"/>
    <col min="8" max="8" width="8.875" style="29" customWidth="1"/>
    <col min="9" max="9" width="9.875" style="29"/>
    <col min="10" max="10" width="10" style="29" bestFit="1" customWidth="1"/>
    <col min="11" max="11" width="11.625" style="29" bestFit="1" customWidth="1"/>
    <col min="12" max="12" width="10.5" style="29" bestFit="1" customWidth="1"/>
    <col min="13" max="13" width="11" style="29" bestFit="1" customWidth="1"/>
    <col min="14" max="14" width="10.5" style="29" bestFit="1" customWidth="1"/>
    <col min="15" max="15" width="10" style="29" bestFit="1" customWidth="1"/>
    <col min="16" max="16" width="10.5" style="29" bestFit="1" customWidth="1"/>
    <col min="17" max="17" width="10" style="29" bestFit="1" customWidth="1"/>
    <col min="18" max="16384" width="9.875" style="29"/>
  </cols>
  <sheetData>
    <row r="1" spans="1:14" ht="22.5" customHeight="1">
      <c r="A1" s="26" t="s">
        <v>54</v>
      </c>
    </row>
    <row r="2" spans="1:14" ht="22.5" customHeight="1">
      <c r="A2" s="30" t="s">
        <v>63</v>
      </c>
    </row>
    <row r="3" spans="1:14" ht="33" customHeight="1" thickBot="1">
      <c r="A3" s="31" t="s">
        <v>33</v>
      </c>
      <c r="B3" s="32" t="s">
        <v>0</v>
      </c>
      <c r="C3" s="32" t="s">
        <v>1</v>
      </c>
      <c r="D3" s="33" t="s">
        <v>2</v>
      </c>
      <c r="E3" s="32" t="s">
        <v>3</v>
      </c>
      <c r="F3" s="32" t="s">
        <v>55</v>
      </c>
      <c r="G3" s="32" t="s">
        <v>95</v>
      </c>
      <c r="H3" s="34" t="s">
        <v>56</v>
      </c>
    </row>
    <row r="4" spans="1:14" ht="22.5" customHeight="1" thickTop="1">
      <c r="A4" s="122">
        <v>2003</v>
      </c>
      <c r="B4" s="123">
        <v>151336</v>
      </c>
      <c r="C4" s="123">
        <v>96893</v>
      </c>
      <c r="D4" s="124">
        <f t="shared" ref="D4:D12" si="0">ROUND(C4*100/B4,1)</f>
        <v>64</v>
      </c>
      <c r="E4" s="123">
        <v>52000</v>
      </c>
      <c r="F4" s="123">
        <f>ROUND('상수도생산량분석(요약)'!B5/365*1000,0)</f>
        <v>41422</v>
      </c>
      <c r="G4" s="123">
        <f t="shared" ref="G4:G11" si="1">ROUND(F4*1000/C4,0)</f>
        <v>428</v>
      </c>
      <c r="H4" s="36"/>
      <c r="M4" s="140">
        <f>ROUND(F4-P19*1000/365,0)</f>
        <v>34986</v>
      </c>
      <c r="N4" s="29">
        <f>ROUND(M4*1000/C4,0)</f>
        <v>361</v>
      </c>
    </row>
    <row r="5" spans="1:14" ht="22.5" customHeight="1">
      <c r="A5" s="35">
        <f t="shared" ref="A5:A14" si="2">+A4+1</f>
        <v>2004</v>
      </c>
      <c r="B5" s="118">
        <v>144587</v>
      </c>
      <c r="C5" s="118">
        <v>96856</v>
      </c>
      <c r="D5" s="119">
        <f t="shared" si="0"/>
        <v>67</v>
      </c>
      <c r="E5" s="118">
        <v>52000</v>
      </c>
      <c r="F5" s="118">
        <f>ROUND('상수도생산량분석(요약)'!B6/365*1000,0)</f>
        <v>40148</v>
      </c>
      <c r="G5" s="118">
        <f t="shared" si="1"/>
        <v>415</v>
      </c>
      <c r="H5" s="37"/>
      <c r="M5" s="140">
        <f>ROUND(F5-P20*1000/365,0)</f>
        <v>33573</v>
      </c>
      <c r="N5" s="29">
        <f>ROUND(M5*1000/C5,0)</f>
        <v>347</v>
      </c>
    </row>
    <row r="6" spans="1:14" ht="22.5" customHeight="1">
      <c r="A6" s="35">
        <f t="shared" si="2"/>
        <v>2005</v>
      </c>
      <c r="B6" s="118">
        <v>142688</v>
      </c>
      <c r="C6" s="118">
        <v>98235</v>
      </c>
      <c r="D6" s="119">
        <f t="shared" si="0"/>
        <v>68.8</v>
      </c>
      <c r="E6" s="118">
        <v>52000</v>
      </c>
      <c r="F6" s="118">
        <f>ROUND('상수도생산량분석(요약)'!B7/365*1000,0)</f>
        <v>46507</v>
      </c>
      <c r="G6" s="118">
        <f t="shared" si="1"/>
        <v>473</v>
      </c>
      <c r="H6" s="37"/>
      <c r="M6" s="140">
        <f>ROUND(F6-P21*1000/365,0)</f>
        <v>39973</v>
      </c>
      <c r="N6" s="29">
        <f>ROUND(M6*1000/C6,0)</f>
        <v>407</v>
      </c>
    </row>
    <row r="7" spans="1:14" ht="22.5" customHeight="1">
      <c r="A7" s="35">
        <f t="shared" si="2"/>
        <v>2006</v>
      </c>
      <c r="B7" s="118">
        <v>140922</v>
      </c>
      <c r="C7" s="118">
        <v>100620</v>
      </c>
      <c r="D7" s="119">
        <f t="shared" si="0"/>
        <v>71.400000000000006</v>
      </c>
      <c r="E7" s="118">
        <v>55500</v>
      </c>
      <c r="F7" s="118">
        <f>ROUND('상수도생산량분석(요약)'!B8/365*1000,0)</f>
        <v>44589</v>
      </c>
      <c r="G7" s="118">
        <f t="shared" si="1"/>
        <v>443</v>
      </c>
      <c r="H7" s="37"/>
      <c r="M7" s="140">
        <f>ROUND(F7-P22/365,0)</f>
        <v>38624</v>
      </c>
      <c r="N7" s="29">
        <f>ROUND(M7*1000/C7,0)</f>
        <v>384</v>
      </c>
    </row>
    <row r="8" spans="1:14" ht="22.5" customHeight="1">
      <c r="A8" s="35">
        <f t="shared" si="2"/>
        <v>2007</v>
      </c>
      <c r="B8" s="118">
        <v>140564</v>
      </c>
      <c r="C8" s="118">
        <v>106156</v>
      </c>
      <c r="D8" s="119">
        <f t="shared" si="0"/>
        <v>75.5</v>
      </c>
      <c r="E8" s="118">
        <v>53000</v>
      </c>
      <c r="F8" s="118">
        <f>ROUND('상수도생산량분석(요약)'!B9/365*1000,0)</f>
        <v>46767</v>
      </c>
      <c r="G8" s="118">
        <f t="shared" si="1"/>
        <v>441</v>
      </c>
      <c r="H8" s="37"/>
      <c r="M8" s="140">
        <f t="shared" ref="M8:M14" si="3">ROUND(F8-P23/365,0)</f>
        <v>40461</v>
      </c>
      <c r="N8" s="29">
        <f t="shared" ref="N8:N14" si="4">ROUND(M8*1000/C8,0)</f>
        <v>381</v>
      </c>
    </row>
    <row r="9" spans="1:14" ht="22.5" customHeight="1">
      <c r="A9" s="35">
        <f t="shared" si="2"/>
        <v>2008</v>
      </c>
      <c r="B9" s="118">
        <v>139871</v>
      </c>
      <c r="C9" s="118">
        <v>106603</v>
      </c>
      <c r="D9" s="119">
        <f t="shared" si="0"/>
        <v>76.2</v>
      </c>
      <c r="E9" s="118">
        <v>51800</v>
      </c>
      <c r="F9" s="118">
        <f>ROUND('상수도생산량분석(요약)'!B10/365*1000,0)</f>
        <v>47359</v>
      </c>
      <c r="G9" s="118">
        <f t="shared" si="1"/>
        <v>444</v>
      </c>
      <c r="H9" s="37"/>
      <c r="M9" s="140">
        <f t="shared" si="3"/>
        <v>40913</v>
      </c>
      <c r="N9" s="29">
        <f t="shared" si="4"/>
        <v>384</v>
      </c>
    </row>
    <row r="10" spans="1:14" ht="22.5" customHeight="1">
      <c r="A10" s="35">
        <f t="shared" si="2"/>
        <v>2009</v>
      </c>
      <c r="B10" s="118">
        <v>135918</v>
      </c>
      <c r="C10" s="118">
        <v>107493</v>
      </c>
      <c r="D10" s="119">
        <f t="shared" si="0"/>
        <v>79.099999999999994</v>
      </c>
      <c r="E10" s="118">
        <v>51800</v>
      </c>
      <c r="F10" s="118">
        <f>ROUND('상수도생산량분석(요약)'!B11/365*1000,0)</f>
        <v>38068</v>
      </c>
      <c r="G10" s="118">
        <f t="shared" si="1"/>
        <v>354</v>
      </c>
      <c r="H10" s="37"/>
      <c r="M10" s="140">
        <f t="shared" si="3"/>
        <v>31829</v>
      </c>
      <c r="N10" s="29">
        <f t="shared" si="4"/>
        <v>296</v>
      </c>
    </row>
    <row r="11" spans="1:14" ht="22.5" customHeight="1">
      <c r="A11" s="35">
        <f t="shared" si="2"/>
        <v>2010</v>
      </c>
      <c r="B11" s="118">
        <v>137837</v>
      </c>
      <c r="C11" s="118">
        <v>108812</v>
      </c>
      <c r="D11" s="119">
        <f t="shared" si="0"/>
        <v>78.900000000000006</v>
      </c>
      <c r="E11" s="118">
        <v>49800</v>
      </c>
      <c r="F11" s="118">
        <f>ROUND('상수도생산량분석(요약)'!B12/365*1000,0)</f>
        <v>46129</v>
      </c>
      <c r="G11" s="118">
        <f t="shared" si="1"/>
        <v>424</v>
      </c>
      <c r="H11" s="37"/>
      <c r="M11" s="140">
        <f t="shared" si="3"/>
        <v>39348</v>
      </c>
      <c r="N11" s="29">
        <f t="shared" si="4"/>
        <v>362</v>
      </c>
    </row>
    <row r="12" spans="1:14" ht="22.5" customHeight="1">
      <c r="A12" s="35">
        <f t="shared" si="2"/>
        <v>2011</v>
      </c>
      <c r="B12" s="118">
        <v>137920</v>
      </c>
      <c r="C12" s="118">
        <v>110104</v>
      </c>
      <c r="D12" s="119">
        <f t="shared" si="0"/>
        <v>79.8</v>
      </c>
      <c r="E12" s="118">
        <v>49800</v>
      </c>
      <c r="F12" s="118">
        <f>ROUND('상수도생산량분석(요약)'!B13/365*1000,0)</f>
        <v>44800</v>
      </c>
      <c r="G12" s="118">
        <f>ROUND(F12*1000/C12,0)</f>
        <v>407</v>
      </c>
      <c r="H12" s="37"/>
      <c r="M12" s="140">
        <f t="shared" si="3"/>
        <v>37589</v>
      </c>
      <c r="N12" s="29">
        <f t="shared" si="4"/>
        <v>341</v>
      </c>
    </row>
    <row r="13" spans="1:14" ht="22.5" customHeight="1">
      <c r="A13" s="35">
        <f t="shared" si="2"/>
        <v>2012</v>
      </c>
      <c r="B13" s="118">
        <v>137052</v>
      </c>
      <c r="C13" s="118">
        <v>111108</v>
      </c>
      <c r="D13" s="119">
        <f>ROUND(C13*100/B13,1)</f>
        <v>81.099999999999994</v>
      </c>
      <c r="E13" s="118">
        <v>49800</v>
      </c>
      <c r="F13" s="118">
        <f>ROUND('상수도생산량분석(요약)'!B14/365*1000,0)</f>
        <v>48800</v>
      </c>
      <c r="G13" s="118">
        <f>ROUND(F13*1000/C13,0)</f>
        <v>439</v>
      </c>
      <c r="H13" s="37"/>
      <c r="M13" s="140">
        <f t="shared" si="3"/>
        <v>40307</v>
      </c>
      <c r="N13" s="29">
        <f t="shared" si="4"/>
        <v>363</v>
      </c>
    </row>
    <row r="14" spans="1:14" ht="22.5" customHeight="1">
      <c r="A14" s="38">
        <f t="shared" si="2"/>
        <v>2013</v>
      </c>
      <c r="B14" s="120">
        <v>136858</v>
      </c>
      <c r="C14" s="120">
        <v>114590</v>
      </c>
      <c r="D14" s="121">
        <f>ROUND(C14*100/B14,1)</f>
        <v>83.7</v>
      </c>
      <c r="E14" s="120">
        <v>49800</v>
      </c>
      <c r="F14" s="120">
        <f>ROUND('상수도생산량분석(요약)'!B15/365*1000,0)</f>
        <v>52562</v>
      </c>
      <c r="G14" s="120">
        <f>ROUND(F14*1000/C14,0)</f>
        <v>459</v>
      </c>
      <c r="H14" s="39"/>
      <c r="M14" s="140">
        <f t="shared" si="3"/>
        <v>40862</v>
      </c>
      <c r="N14" s="29">
        <f t="shared" si="4"/>
        <v>357</v>
      </c>
    </row>
    <row r="15" spans="1:14" ht="22.5" customHeight="1">
      <c r="B15" s="114"/>
      <c r="C15" s="114"/>
      <c r="D15" s="115"/>
      <c r="E15" s="114"/>
      <c r="F15" s="114"/>
      <c r="G15" s="114"/>
    </row>
    <row r="16" spans="1:14" s="40" customFormat="1" ht="22.5" customHeight="1">
      <c r="A16" s="30" t="s">
        <v>115</v>
      </c>
      <c r="B16" s="27"/>
      <c r="C16" s="27"/>
      <c r="D16" s="27"/>
      <c r="E16" s="28"/>
      <c r="F16" s="27"/>
      <c r="G16" s="27"/>
      <c r="H16" s="27"/>
      <c r="J16" s="41"/>
      <c r="K16" s="41"/>
    </row>
    <row r="17" spans="1:19" s="40" customFormat="1" ht="22.5" customHeight="1">
      <c r="A17" s="30"/>
      <c r="B17" s="27"/>
      <c r="C17" s="27"/>
      <c r="D17" s="27"/>
      <c r="E17" s="28"/>
      <c r="F17" s="27"/>
      <c r="G17" s="27"/>
      <c r="H17" s="42" t="s">
        <v>82</v>
      </c>
      <c r="J17" s="41" t="s">
        <v>111</v>
      </c>
      <c r="K17" s="41"/>
    </row>
    <row r="18" spans="1:19" s="46" customFormat="1" ht="22.5" customHeight="1" thickBot="1">
      <c r="A18" s="43" t="s">
        <v>5</v>
      </c>
      <c r="B18" s="44" t="s">
        <v>83</v>
      </c>
      <c r="C18" s="44" t="s">
        <v>84</v>
      </c>
      <c r="D18" s="44" t="s">
        <v>85</v>
      </c>
      <c r="E18" s="44" t="s">
        <v>86</v>
      </c>
      <c r="F18" s="44" t="s">
        <v>87</v>
      </c>
      <c r="G18" s="44" t="s">
        <v>88</v>
      </c>
      <c r="H18" s="45" t="s">
        <v>91</v>
      </c>
      <c r="J18" s="47" t="s">
        <v>5</v>
      </c>
      <c r="K18" s="47" t="s">
        <v>84</v>
      </c>
      <c r="L18" s="47" t="s">
        <v>85</v>
      </c>
      <c r="M18" s="47" t="s">
        <v>93</v>
      </c>
      <c r="N18" s="47" t="s">
        <v>86</v>
      </c>
      <c r="O18" s="47" t="s">
        <v>92</v>
      </c>
      <c r="P18" s="47" t="s">
        <v>87</v>
      </c>
      <c r="Q18" s="47" t="s">
        <v>88</v>
      </c>
      <c r="R18" s="47" t="s">
        <v>91</v>
      </c>
    </row>
    <row r="19" spans="1:19" s="48" customFormat="1" ht="22.5" customHeight="1" thickTop="1">
      <c r="A19" s="51">
        <v>2003</v>
      </c>
      <c r="B19" s="125">
        <f t="shared" ref="B19:B28" si="5">C4</f>
        <v>96893</v>
      </c>
      <c r="C19" s="125">
        <f t="shared" ref="C19:C28" si="6">SUM(D19:G19)</f>
        <v>11666</v>
      </c>
      <c r="D19" s="125">
        <f>L19</f>
        <v>5656</v>
      </c>
      <c r="E19" s="125">
        <f>M19+N19+O19</f>
        <v>3661</v>
      </c>
      <c r="F19" s="125">
        <f t="shared" ref="F19:G21" si="7">P19</f>
        <v>2349</v>
      </c>
      <c r="G19" s="125">
        <f t="shared" si="7"/>
        <v>0</v>
      </c>
      <c r="H19" s="52"/>
      <c r="J19" s="49">
        <v>2003</v>
      </c>
      <c r="K19" s="50">
        <f t="shared" ref="K19:K28" si="8">SUM(L19:Q19)</f>
        <v>11666</v>
      </c>
      <c r="L19" s="50">
        <v>5656</v>
      </c>
      <c r="M19" s="50">
        <v>3483</v>
      </c>
      <c r="N19" s="50"/>
      <c r="O19" s="50">
        <v>178</v>
      </c>
      <c r="P19" s="50">
        <v>2349</v>
      </c>
      <c r="Q19" s="50">
        <v>0</v>
      </c>
      <c r="R19" s="50"/>
    </row>
    <row r="20" spans="1:19" s="48" customFormat="1" ht="22.5" customHeight="1">
      <c r="A20" s="51">
        <f t="shared" ref="A20:A29" si="9">+A19+1</f>
        <v>2004</v>
      </c>
      <c r="B20" s="125">
        <f t="shared" si="5"/>
        <v>96856</v>
      </c>
      <c r="C20" s="125">
        <f t="shared" si="6"/>
        <v>11779</v>
      </c>
      <c r="D20" s="125">
        <f>L20</f>
        <v>5775</v>
      </c>
      <c r="E20" s="125">
        <f>M20+N20+O20</f>
        <v>3604</v>
      </c>
      <c r="F20" s="125">
        <f t="shared" si="7"/>
        <v>2400</v>
      </c>
      <c r="G20" s="125">
        <f t="shared" si="7"/>
        <v>0</v>
      </c>
      <c r="H20" s="52"/>
      <c r="J20" s="49">
        <f t="shared" ref="J20:J29" si="10">+J19+1</f>
        <v>2004</v>
      </c>
      <c r="K20" s="50">
        <f t="shared" si="8"/>
        <v>11779</v>
      </c>
      <c r="L20" s="50">
        <v>5775</v>
      </c>
      <c r="M20" s="50">
        <v>3422</v>
      </c>
      <c r="N20" s="50"/>
      <c r="O20" s="50">
        <v>182</v>
      </c>
      <c r="P20" s="50">
        <v>2400</v>
      </c>
      <c r="Q20" s="50">
        <v>0</v>
      </c>
      <c r="R20" s="50"/>
    </row>
    <row r="21" spans="1:19" s="48" customFormat="1" ht="22.5" customHeight="1">
      <c r="A21" s="51">
        <f t="shared" si="9"/>
        <v>2005</v>
      </c>
      <c r="B21" s="125">
        <f t="shared" si="5"/>
        <v>98235</v>
      </c>
      <c r="C21" s="125">
        <f t="shared" si="6"/>
        <v>12009</v>
      </c>
      <c r="D21" s="125">
        <f>L21</f>
        <v>5889</v>
      </c>
      <c r="E21" s="125">
        <f>M21+N21+O21</f>
        <v>3735</v>
      </c>
      <c r="F21" s="125">
        <f t="shared" si="7"/>
        <v>2385</v>
      </c>
      <c r="G21" s="125">
        <f t="shared" si="7"/>
        <v>0</v>
      </c>
      <c r="H21" s="52"/>
      <c r="J21" s="49">
        <f t="shared" si="10"/>
        <v>2005</v>
      </c>
      <c r="K21" s="50">
        <f t="shared" si="8"/>
        <v>12009</v>
      </c>
      <c r="L21" s="50">
        <v>5889</v>
      </c>
      <c r="M21" s="50">
        <v>3440</v>
      </c>
      <c r="N21" s="50"/>
      <c r="O21" s="50">
        <v>295</v>
      </c>
      <c r="P21" s="50">
        <v>2385</v>
      </c>
      <c r="Q21" s="50">
        <v>0</v>
      </c>
      <c r="R21" s="50"/>
    </row>
    <row r="22" spans="1:19" s="48" customFormat="1" ht="22.5" customHeight="1">
      <c r="A22" s="51">
        <f t="shared" si="9"/>
        <v>2006</v>
      </c>
      <c r="B22" s="125">
        <f t="shared" si="5"/>
        <v>100620</v>
      </c>
      <c r="C22" s="125">
        <f t="shared" si="6"/>
        <v>11914</v>
      </c>
      <c r="D22" s="125">
        <f>ROUND(L22/1000,0)</f>
        <v>5973</v>
      </c>
      <c r="E22" s="125">
        <f>ROUND((M22+N22+O22)/1000,0)</f>
        <v>3764</v>
      </c>
      <c r="F22" s="125">
        <f>ROUND(P22/1000,0)</f>
        <v>2177</v>
      </c>
      <c r="G22" s="125">
        <f>Q22</f>
        <v>0</v>
      </c>
      <c r="H22" s="52"/>
      <c r="J22" s="49">
        <f t="shared" si="10"/>
        <v>2006</v>
      </c>
      <c r="K22" s="50">
        <f t="shared" si="8"/>
        <v>11914369</v>
      </c>
      <c r="L22" s="50">
        <v>5972754</v>
      </c>
      <c r="M22" s="50">
        <v>3516110</v>
      </c>
      <c r="N22" s="50"/>
      <c r="O22" s="50">
        <v>248387</v>
      </c>
      <c r="P22" s="50">
        <v>2177118</v>
      </c>
      <c r="Q22" s="50">
        <v>0</v>
      </c>
      <c r="R22" s="50"/>
    </row>
    <row r="23" spans="1:19" s="48" customFormat="1" ht="22.5" customHeight="1">
      <c r="A23" s="51">
        <f t="shared" si="9"/>
        <v>2007</v>
      </c>
      <c r="B23" s="125">
        <f t="shared" si="5"/>
        <v>106156</v>
      </c>
      <c r="C23" s="125">
        <f t="shared" si="6"/>
        <v>12082</v>
      </c>
      <c r="D23" s="125">
        <f t="shared" ref="D23:D28" si="11">ROUND(L23/1000,0)</f>
        <v>6105</v>
      </c>
      <c r="E23" s="125">
        <f t="shared" ref="E23:E28" si="12">ROUND((M23+N23+O23)/1000,0)</f>
        <v>3675</v>
      </c>
      <c r="F23" s="125">
        <f t="shared" ref="F23:F28" si="13">ROUND(P23/1000,0)</f>
        <v>2302</v>
      </c>
      <c r="G23" s="125">
        <f t="shared" ref="G23:G28" si="14">ROUND(Q23/1000,0)</f>
        <v>0</v>
      </c>
      <c r="H23" s="52"/>
      <c r="J23" s="49">
        <f t="shared" si="10"/>
        <v>2007</v>
      </c>
      <c r="K23" s="50">
        <f t="shared" si="8"/>
        <v>12081337</v>
      </c>
      <c r="L23" s="50">
        <v>6104826</v>
      </c>
      <c r="M23" s="50">
        <v>3450654</v>
      </c>
      <c r="N23" s="50"/>
      <c r="O23" s="50">
        <v>223989</v>
      </c>
      <c r="P23" s="50">
        <v>2301868</v>
      </c>
      <c r="Q23" s="50">
        <v>0</v>
      </c>
      <c r="R23" s="50"/>
    </row>
    <row r="24" spans="1:19" s="48" customFormat="1" ht="22.5" customHeight="1">
      <c r="A24" s="51">
        <f t="shared" si="9"/>
        <v>2008</v>
      </c>
      <c r="B24" s="125">
        <f t="shared" si="5"/>
        <v>106603</v>
      </c>
      <c r="C24" s="125">
        <f t="shared" si="6"/>
        <v>12352</v>
      </c>
      <c r="D24" s="125">
        <f t="shared" si="11"/>
        <v>6248</v>
      </c>
      <c r="E24" s="125">
        <f t="shared" si="12"/>
        <v>3751</v>
      </c>
      <c r="F24" s="125">
        <f t="shared" si="13"/>
        <v>2353</v>
      </c>
      <c r="G24" s="125">
        <f t="shared" si="14"/>
        <v>0</v>
      </c>
      <c r="H24" s="52"/>
      <c r="J24" s="49">
        <f t="shared" si="10"/>
        <v>2008</v>
      </c>
      <c r="K24" s="50">
        <f t="shared" si="8"/>
        <v>12351251</v>
      </c>
      <c r="L24" s="50">
        <v>6247834</v>
      </c>
      <c r="M24" s="50">
        <v>3532797</v>
      </c>
      <c r="N24" s="50"/>
      <c r="O24" s="50">
        <v>217968</v>
      </c>
      <c r="P24" s="50">
        <v>2352652</v>
      </c>
      <c r="Q24" s="50">
        <v>0</v>
      </c>
      <c r="R24" s="50"/>
    </row>
    <row r="25" spans="1:19" s="48" customFormat="1" ht="22.5" customHeight="1">
      <c r="A25" s="51">
        <f t="shared" si="9"/>
        <v>2009</v>
      </c>
      <c r="B25" s="125">
        <f t="shared" si="5"/>
        <v>107493</v>
      </c>
      <c r="C25" s="125">
        <f t="shared" si="6"/>
        <v>12300</v>
      </c>
      <c r="D25" s="125">
        <f t="shared" si="11"/>
        <v>6246</v>
      </c>
      <c r="E25" s="125">
        <f t="shared" si="12"/>
        <v>3673</v>
      </c>
      <c r="F25" s="125">
        <f t="shared" si="13"/>
        <v>2277</v>
      </c>
      <c r="G25" s="125">
        <f t="shared" si="14"/>
        <v>104</v>
      </c>
      <c r="H25" s="52"/>
      <c r="J25" s="49">
        <f t="shared" si="10"/>
        <v>2009</v>
      </c>
      <c r="K25" s="50">
        <f t="shared" si="8"/>
        <v>12300264</v>
      </c>
      <c r="L25" s="50">
        <v>6245926</v>
      </c>
      <c r="M25" s="50">
        <v>3413130</v>
      </c>
      <c r="N25" s="50"/>
      <c r="O25" s="50">
        <v>259798</v>
      </c>
      <c r="P25" s="50">
        <v>2277223</v>
      </c>
      <c r="Q25" s="50">
        <v>104187</v>
      </c>
      <c r="R25" s="50"/>
    </row>
    <row r="26" spans="1:19" s="48" customFormat="1" ht="22.5" customHeight="1">
      <c r="A26" s="51">
        <f t="shared" si="9"/>
        <v>2010</v>
      </c>
      <c r="B26" s="125">
        <f t="shared" si="5"/>
        <v>108812</v>
      </c>
      <c r="C26" s="125">
        <f t="shared" si="6"/>
        <v>12762</v>
      </c>
      <c r="D26" s="125">
        <f t="shared" si="11"/>
        <v>6432</v>
      </c>
      <c r="E26" s="125">
        <f t="shared" si="12"/>
        <v>3732</v>
      </c>
      <c r="F26" s="125">
        <f t="shared" si="13"/>
        <v>2475</v>
      </c>
      <c r="G26" s="125">
        <f t="shared" si="14"/>
        <v>123</v>
      </c>
      <c r="H26" s="52"/>
      <c r="J26" s="49">
        <f t="shared" si="10"/>
        <v>2010</v>
      </c>
      <c r="K26" s="50">
        <f t="shared" si="8"/>
        <v>12761990</v>
      </c>
      <c r="L26" s="50">
        <v>6431984</v>
      </c>
      <c r="M26" s="50">
        <v>3506821</v>
      </c>
      <c r="N26" s="50"/>
      <c r="O26" s="50">
        <v>225387</v>
      </c>
      <c r="P26" s="50">
        <v>2475234</v>
      </c>
      <c r="Q26" s="50">
        <v>122564</v>
      </c>
      <c r="R26" s="50"/>
    </row>
    <row r="27" spans="1:19" s="48" customFormat="1" ht="22.5" customHeight="1">
      <c r="A27" s="51">
        <f t="shared" si="9"/>
        <v>2011</v>
      </c>
      <c r="B27" s="125">
        <f t="shared" si="5"/>
        <v>110104</v>
      </c>
      <c r="C27" s="125">
        <f t="shared" si="6"/>
        <v>13092</v>
      </c>
      <c r="D27" s="125">
        <f t="shared" si="11"/>
        <v>6489</v>
      </c>
      <c r="E27" s="125">
        <f t="shared" si="12"/>
        <v>3864</v>
      </c>
      <c r="F27" s="125">
        <f t="shared" si="13"/>
        <v>2632</v>
      </c>
      <c r="G27" s="125">
        <f t="shared" si="14"/>
        <v>107</v>
      </c>
      <c r="H27" s="52"/>
      <c r="J27" s="49">
        <f t="shared" si="10"/>
        <v>2011</v>
      </c>
      <c r="K27" s="50">
        <f t="shared" si="8"/>
        <v>13092534</v>
      </c>
      <c r="L27" s="50">
        <v>6489091</v>
      </c>
      <c r="M27" s="50"/>
      <c r="N27" s="50">
        <v>3659011</v>
      </c>
      <c r="O27" s="50">
        <v>205328</v>
      </c>
      <c r="P27" s="50">
        <v>2632084</v>
      </c>
      <c r="Q27" s="50">
        <v>107020</v>
      </c>
      <c r="R27" s="50"/>
    </row>
    <row r="28" spans="1:19" s="48" customFormat="1" ht="22.5" customHeight="1">
      <c r="A28" s="51">
        <f t="shared" si="9"/>
        <v>2012</v>
      </c>
      <c r="B28" s="125">
        <f t="shared" si="5"/>
        <v>111108</v>
      </c>
      <c r="C28" s="125">
        <f t="shared" si="6"/>
        <v>13634</v>
      </c>
      <c r="D28" s="125">
        <f t="shared" si="11"/>
        <v>6544</v>
      </c>
      <c r="E28" s="125">
        <f t="shared" si="12"/>
        <v>3990</v>
      </c>
      <c r="F28" s="125">
        <f t="shared" si="13"/>
        <v>3100</v>
      </c>
      <c r="G28" s="125">
        <f t="shared" si="14"/>
        <v>0</v>
      </c>
      <c r="H28" s="52"/>
      <c r="J28" s="49">
        <f t="shared" si="10"/>
        <v>2012</v>
      </c>
      <c r="K28" s="50">
        <f t="shared" si="8"/>
        <v>13634287</v>
      </c>
      <c r="L28" s="50">
        <v>6543727</v>
      </c>
      <c r="M28" s="50"/>
      <c r="N28" s="50">
        <v>3743732</v>
      </c>
      <c r="O28" s="50">
        <v>246706</v>
      </c>
      <c r="P28" s="50">
        <v>3100122</v>
      </c>
      <c r="Q28" s="50">
        <v>0</v>
      </c>
      <c r="R28" s="50"/>
    </row>
    <row r="29" spans="1:19" s="48" customFormat="1" ht="22.5" customHeight="1">
      <c r="A29" s="51">
        <f t="shared" si="9"/>
        <v>2013</v>
      </c>
      <c r="B29" s="125">
        <f>C14</f>
        <v>114590</v>
      </c>
      <c r="C29" s="125">
        <f>SUM(D29:G29)</f>
        <v>15170</v>
      </c>
      <c r="D29" s="125">
        <f>ROUND(L29/1000,0)</f>
        <v>6800</v>
      </c>
      <c r="E29" s="125">
        <f>ROUND((M29+N29+O29)/1000,0)</f>
        <v>4099</v>
      </c>
      <c r="F29" s="125">
        <f>ROUND(P29/1000,0)</f>
        <v>4271</v>
      </c>
      <c r="G29" s="125">
        <f>ROUND(Q29/1000,0)</f>
        <v>0</v>
      </c>
      <c r="H29" s="52"/>
      <c r="J29" s="49">
        <f t="shared" si="10"/>
        <v>2013</v>
      </c>
      <c r="K29" s="50">
        <f>SUM(L29:Q29)</f>
        <v>15169826</v>
      </c>
      <c r="L29" s="50">
        <v>6800119</v>
      </c>
      <c r="M29" s="50"/>
      <c r="N29" s="50">
        <v>3853680</v>
      </c>
      <c r="O29" s="50">
        <v>245527</v>
      </c>
      <c r="P29" s="50">
        <v>4270500</v>
      </c>
      <c r="Q29" s="50">
        <v>0</v>
      </c>
      <c r="R29" s="50"/>
    </row>
    <row r="30" spans="1:19" s="48" customFormat="1" ht="22.5" customHeight="1">
      <c r="A30" s="53" t="s">
        <v>89</v>
      </c>
      <c r="B30" s="126"/>
      <c r="C30" s="125">
        <f>ROUND(AVERAGE(C19:C29),)</f>
        <v>12615</v>
      </c>
      <c r="D30" s="125">
        <f>ROUND(AVERAGE(D19:D29),)</f>
        <v>6196</v>
      </c>
      <c r="E30" s="125">
        <f>ROUND(AVERAGE(E19:E29),)</f>
        <v>3777</v>
      </c>
      <c r="F30" s="125">
        <f>ROUND(AVERAGE(F19:F29),)</f>
        <v>2611</v>
      </c>
      <c r="G30" s="125">
        <f>ROUND(AVERAGE(G27:G29),)</f>
        <v>36</v>
      </c>
      <c r="H30" s="54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s="48" customFormat="1" ht="22.5" customHeight="1">
      <c r="A31" s="55" t="s">
        <v>90</v>
      </c>
      <c r="B31" s="127"/>
      <c r="C31" s="128">
        <f>ROUND(AVERAGE(C25:C29),)</f>
        <v>13392</v>
      </c>
      <c r="D31" s="128">
        <f>ROUND(AVERAGE(D25:D29),)</f>
        <v>6502</v>
      </c>
      <c r="E31" s="128">
        <f>ROUND(AVERAGE(E25:E29),)</f>
        <v>3872</v>
      </c>
      <c r="F31" s="128">
        <f>ROUND(AVERAGE(F25:F29),)</f>
        <v>2951</v>
      </c>
      <c r="G31" s="128">
        <f>ROUND(AVERAGE(G27:G29),)</f>
        <v>36</v>
      </c>
      <c r="H31" s="56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s="48" customFormat="1" ht="22.5" customHeight="1">
      <c r="A32" s="57" t="s">
        <v>94</v>
      </c>
      <c r="B32" s="58"/>
      <c r="C32" s="58"/>
      <c r="D32" s="58"/>
      <c r="E32" s="59"/>
      <c r="F32" s="60"/>
      <c r="G32" s="58"/>
      <c r="H32" s="58"/>
      <c r="J32" s="29"/>
      <c r="K32" s="29"/>
      <c r="L32" s="29"/>
      <c r="M32" s="29"/>
      <c r="N32" s="29"/>
      <c r="O32" s="29"/>
      <c r="P32" s="29"/>
      <c r="Q32" s="29"/>
      <c r="R32" s="29"/>
      <c r="S32" s="29"/>
    </row>
  </sheetData>
  <phoneticPr fontId="2" type="noConversion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view="pageBreakPreview" zoomScaleNormal="100" zoomScaleSheetLayoutView="100" workbookViewId="0">
      <selection activeCell="D8" sqref="D8"/>
    </sheetView>
  </sheetViews>
  <sheetFormatPr defaultColWidth="10" defaultRowHeight="23.25" customHeight="1"/>
  <cols>
    <col min="1" max="10" width="7.625" style="6" customWidth="1"/>
    <col min="11" max="11" width="8.125" style="6" customWidth="1"/>
    <col min="12" max="16384" width="10" style="6"/>
  </cols>
  <sheetData>
    <row r="1" spans="1:15" ht="23.25" customHeight="1">
      <c r="A1" s="3" t="s">
        <v>19</v>
      </c>
    </row>
    <row r="2" spans="1:15" ht="23.25" customHeight="1">
      <c r="A2" s="2" t="s">
        <v>20</v>
      </c>
      <c r="B2" s="4"/>
      <c r="C2" s="4"/>
      <c r="D2" s="4"/>
      <c r="E2" s="5"/>
      <c r="F2" s="4"/>
      <c r="G2" s="4"/>
      <c r="H2" s="4"/>
      <c r="I2" s="4"/>
      <c r="J2" s="1"/>
      <c r="K2" s="1"/>
    </row>
    <row r="3" spans="1:15" ht="20.100000000000001" customHeight="1">
      <c r="A3" s="2"/>
      <c r="B3" s="4"/>
      <c r="C3" s="4"/>
      <c r="D3" s="4"/>
      <c r="E3" s="4"/>
      <c r="F3" s="5"/>
      <c r="G3" s="4"/>
      <c r="H3" s="4"/>
      <c r="I3" s="4"/>
      <c r="J3" s="16"/>
      <c r="K3" s="16" t="s">
        <v>25</v>
      </c>
      <c r="M3" s="17"/>
      <c r="N3" s="17"/>
      <c r="O3" s="17"/>
    </row>
    <row r="4" spans="1:15" s="8" customFormat="1" ht="23.25" customHeight="1">
      <c r="A4" s="141" t="s">
        <v>4</v>
      </c>
      <c r="B4" s="141" t="s">
        <v>5</v>
      </c>
      <c r="C4" s="141" t="s">
        <v>21</v>
      </c>
      <c r="D4" s="141" t="s">
        <v>27</v>
      </c>
      <c r="E4" s="141"/>
      <c r="F4" s="141"/>
      <c r="G4" s="141" t="s">
        <v>24</v>
      </c>
      <c r="H4" s="143" t="s">
        <v>28</v>
      </c>
      <c r="I4" s="141" t="s">
        <v>30</v>
      </c>
      <c r="J4" s="141" t="s">
        <v>31</v>
      </c>
      <c r="K4" s="143" t="s">
        <v>32</v>
      </c>
    </row>
    <row r="5" spans="1:15" s="8" customFormat="1" ht="23.25" customHeight="1" thickBot="1">
      <c r="A5" s="142"/>
      <c r="B5" s="142"/>
      <c r="C5" s="142"/>
      <c r="D5" s="18" t="s">
        <v>29</v>
      </c>
      <c r="E5" s="18" t="s">
        <v>22</v>
      </c>
      <c r="F5" s="18" t="s">
        <v>23</v>
      </c>
      <c r="G5" s="142"/>
      <c r="H5" s="144"/>
      <c r="I5" s="142"/>
      <c r="J5" s="142"/>
      <c r="K5" s="144"/>
    </row>
    <row r="6" spans="1:15" s="7" customFormat="1" ht="24.95" customHeight="1" thickTop="1">
      <c r="A6" s="145" t="s">
        <v>6</v>
      </c>
      <c r="B6" s="19" t="s">
        <v>7</v>
      </c>
      <c r="C6" s="9">
        <v>1727</v>
      </c>
      <c r="D6" s="9">
        <f t="shared" ref="D6:D18" si="0">+E6+F6</f>
        <v>1506</v>
      </c>
      <c r="E6" s="9">
        <v>1403</v>
      </c>
      <c r="F6" s="9">
        <v>103</v>
      </c>
      <c r="G6" s="9">
        <v>221</v>
      </c>
      <c r="H6" s="21">
        <f>ROUND(D6/C6*100,1)</f>
        <v>87.2</v>
      </c>
      <c r="I6" s="14">
        <f>ROUND(E6/C6*100,1)</f>
        <v>81.2</v>
      </c>
      <c r="J6" s="14">
        <f>ROUND(G6/C6*100,1)</f>
        <v>12.8</v>
      </c>
      <c r="K6" s="21">
        <f>+H6-I6</f>
        <v>6</v>
      </c>
      <c r="L6" s="22">
        <f t="shared" ref="L6:L18" si="1">ROUND(F6/C6*100,1)</f>
        <v>6</v>
      </c>
      <c r="M6" s="24">
        <f t="shared" ref="M6:M16" si="2">+I6+L6+J6</f>
        <v>100</v>
      </c>
      <c r="N6" s="24">
        <f t="shared" ref="N6:N16" si="3">+K6+J6+I6</f>
        <v>100</v>
      </c>
    </row>
    <row r="7" spans="1:15" s="7" customFormat="1" ht="24.95" customHeight="1">
      <c r="A7" s="146"/>
      <c r="B7" s="20" t="s">
        <v>8</v>
      </c>
      <c r="C7" s="10">
        <v>1719</v>
      </c>
      <c r="D7" s="10">
        <f t="shared" si="0"/>
        <v>1510</v>
      </c>
      <c r="E7" s="10">
        <v>1402</v>
      </c>
      <c r="F7" s="10">
        <v>108</v>
      </c>
      <c r="G7" s="10">
        <v>209</v>
      </c>
      <c r="H7" s="22">
        <f t="shared" ref="H7:H16" si="4">ROUND(D7/C7*100,1)</f>
        <v>87.8</v>
      </c>
      <c r="I7" s="13">
        <f>ROUND(E7/C7*100,1)</f>
        <v>81.599999999999994</v>
      </c>
      <c r="J7" s="13">
        <f t="shared" ref="J7:J16" si="5">ROUND(G7/C7*100,1)</f>
        <v>12.2</v>
      </c>
      <c r="K7" s="22">
        <f t="shared" ref="K7:K16" si="6">+H7-I7</f>
        <v>6.2000000000000028</v>
      </c>
      <c r="L7" s="22">
        <f t="shared" si="1"/>
        <v>6.3</v>
      </c>
      <c r="M7" s="24">
        <f t="shared" si="2"/>
        <v>100.1</v>
      </c>
      <c r="N7" s="24">
        <f t="shared" si="3"/>
        <v>100</v>
      </c>
    </row>
    <row r="8" spans="1:15" s="7" customFormat="1" ht="24.95" customHeight="1">
      <c r="A8" s="146"/>
      <c r="B8" s="20" t="s">
        <v>9</v>
      </c>
      <c r="C8" s="10">
        <v>1672</v>
      </c>
      <c r="D8" s="10">
        <f t="shared" si="0"/>
        <v>1469</v>
      </c>
      <c r="E8" s="10">
        <v>1268</v>
      </c>
      <c r="F8" s="10">
        <v>201</v>
      </c>
      <c r="G8" s="10">
        <v>203</v>
      </c>
      <c r="H8" s="22">
        <f t="shared" si="4"/>
        <v>87.9</v>
      </c>
      <c r="I8" s="13">
        <f t="shared" ref="I8:I16" si="7">ROUND(E8/C8*100,1)</f>
        <v>75.8</v>
      </c>
      <c r="J8" s="13">
        <f t="shared" si="5"/>
        <v>12.1</v>
      </c>
      <c r="K8" s="22">
        <f t="shared" si="6"/>
        <v>12.100000000000009</v>
      </c>
      <c r="L8" s="22">
        <f t="shared" si="1"/>
        <v>12</v>
      </c>
      <c r="M8" s="24">
        <f t="shared" si="2"/>
        <v>99.899999999999991</v>
      </c>
      <c r="N8" s="24">
        <f t="shared" si="3"/>
        <v>100</v>
      </c>
    </row>
    <row r="9" spans="1:15" s="7" customFormat="1" ht="24.95" customHeight="1">
      <c r="A9" s="146"/>
      <c r="B9" s="20" t="s">
        <v>10</v>
      </c>
      <c r="C9" s="10">
        <v>2102</v>
      </c>
      <c r="D9" s="10">
        <f t="shared" si="0"/>
        <v>1839</v>
      </c>
      <c r="E9" s="10">
        <v>1377</v>
      </c>
      <c r="F9" s="10">
        <v>462</v>
      </c>
      <c r="G9" s="10">
        <v>263</v>
      </c>
      <c r="H9" s="22">
        <f t="shared" si="4"/>
        <v>87.5</v>
      </c>
      <c r="I9" s="13">
        <f t="shared" si="7"/>
        <v>65.5</v>
      </c>
      <c r="J9" s="13">
        <f t="shared" si="5"/>
        <v>12.5</v>
      </c>
      <c r="K9" s="22">
        <f t="shared" si="6"/>
        <v>22</v>
      </c>
      <c r="L9" s="22">
        <f t="shared" si="1"/>
        <v>22</v>
      </c>
      <c r="M9" s="24">
        <f t="shared" si="2"/>
        <v>100</v>
      </c>
      <c r="N9" s="24">
        <f t="shared" si="3"/>
        <v>100</v>
      </c>
    </row>
    <row r="10" spans="1:15" s="7" customFormat="1" ht="24.95" customHeight="1">
      <c r="A10" s="146"/>
      <c r="B10" s="20" t="s">
        <v>11</v>
      </c>
      <c r="C10" s="10">
        <v>2943</v>
      </c>
      <c r="D10" s="10">
        <f t="shared" si="0"/>
        <v>2018</v>
      </c>
      <c r="E10" s="10">
        <v>1503</v>
      </c>
      <c r="F10" s="10">
        <v>515</v>
      </c>
      <c r="G10" s="10">
        <v>925</v>
      </c>
      <c r="H10" s="22">
        <f t="shared" si="4"/>
        <v>68.599999999999994</v>
      </c>
      <c r="I10" s="13">
        <f t="shared" si="7"/>
        <v>51.1</v>
      </c>
      <c r="J10" s="13">
        <f t="shared" si="5"/>
        <v>31.4</v>
      </c>
      <c r="K10" s="22">
        <f t="shared" si="6"/>
        <v>17.499999999999993</v>
      </c>
      <c r="L10" s="22">
        <f t="shared" si="1"/>
        <v>17.5</v>
      </c>
      <c r="M10" s="24">
        <f t="shared" si="2"/>
        <v>100</v>
      </c>
      <c r="N10" s="24">
        <f t="shared" si="3"/>
        <v>100</v>
      </c>
    </row>
    <row r="11" spans="1:15" s="7" customFormat="1" ht="24.95" customHeight="1">
      <c r="A11" s="146"/>
      <c r="B11" s="20" t="s">
        <v>12</v>
      </c>
      <c r="C11" s="10">
        <v>2860</v>
      </c>
      <c r="D11" s="10">
        <f t="shared" si="0"/>
        <v>2080</v>
      </c>
      <c r="E11" s="10">
        <v>1541</v>
      </c>
      <c r="F11" s="10">
        <v>539</v>
      </c>
      <c r="G11" s="10">
        <v>780</v>
      </c>
      <c r="H11" s="22">
        <f t="shared" si="4"/>
        <v>72.7</v>
      </c>
      <c r="I11" s="13">
        <f t="shared" si="7"/>
        <v>53.9</v>
      </c>
      <c r="J11" s="13">
        <f t="shared" si="5"/>
        <v>27.3</v>
      </c>
      <c r="K11" s="22">
        <f t="shared" si="6"/>
        <v>18.800000000000004</v>
      </c>
      <c r="L11" s="22">
        <f t="shared" si="1"/>
        <v>18.8</v>
      </c>
      <c r="M11" s="24">
        <f t="shared" si="2"/>
        <v>100</v>
      </c>
      <c r="N11" s="24">
        <f t="shared" si="3"/>
        <v>100</v>
      </c>
    </row>
    <row r="12" spans="1:15" s="7" customFormat="1" ht="24.95" customHeight="1">
      <c r="A12" s="146"/>
      <c r="B12" s="20" t="s">
        <v>13</v>
      </c>
      <c r="C12" s="10">
        <v>2650</v>
      </c>
      <c r="D12" s="10">
        <f t="shared" si="0"/>
        <v>1859</v>
      </c>
      <c r="E12" s="10">
        <v>1673</v>
      </c>
      <c r="F12" s="10">
        <v>186</v>
      </c>
      <c r="G12" s="10">
        <v>791</v>
      </c>
      <c r="H12" s="22">
        <f t="shared" si="4"/>
        <v>70.2</v>
      </c>
      <c r="I12" s="13">
        <f t="shared" si="7"/>
        <v>63.1</v>
      </c>
      <c r="J12" s="13">
        <f t="shared" si="5"/>
        <v>29.8</v>
      </c>
      <c r="K12" s="22">
        <f t="shared" si="6"/>
        <v>7.1000000000000014</v>
      </c>
      <c r="L12" s="22">
        <f t="shared" si="1"/>
        <v>7</v>
      </c>
      <c r="M12" s="24">
        <f t="shared" si="2"/>
        <v>99.899999999999991</v>
      </c>
      <c r="N12" s="24">
        <f t="shared" si="3"/>
        <v>100</v>
      </c>
    </row>
    <row r="13" spans="1:15" s="7" customFormat="1" ht="24.95" customHeight="1">
      <c r="A13" s="146"/>
      <c r="B13" s="20" t="s">
        <v>14</v>
      </c>
      <c r="C13" s="10">
        <v>2856</v>
      </c>
      <c r="D13" s="10">
        <f t="shared" si="0"/>
        <v>1941</v>
      </c>
      <c r="E13" s="10">
        <v>1684</v>
      </c>
      <c r="F13" s="10">
        <v>257</v>
      </c>
      <c r="G13" s="10">
        <v>912</v>
      </c>
      <c r="H13" s="22">
        <f t="shared" si="4"/>
        <v>68</v>
      </c>
      <c r="I13" s="13">
        <f t="shared" si="7"/>
        <v>59</v>
      </c>
      <c r="J13" s="13">
        <f>ROUND(G13/C13*100,1)+0.1</f>
        <v>32</v>
      </c>
      <c r="K13" s="22">
        <f t="shared" si="6"/>
        <v>9</v>
      </c>
      <c r="L13" s="22">
        <f t="shared" si="1"/>
        <v>9</v>
      </c>
      <c r="M13" s="24">
        <f t="shared" si="2"/>
        <v>100</v>
      </c>
      <c r="N13" s="24">
        <f t="shared" si="3"/>
        <v>100</v>
      </c>
    </row>
    <row r="14" spans="1:15" s="7" customFormat="1" ht="24.95" customHeight="1">
      <c r="A14" s="146"/>
      <c r="B14" s="20" t="s">
        <v>15</v>
      </c>
      <c r="C14" s="10">
        <v>2783</v>
      </c>
      <c r="D14" s="10">
        <f t="shared" si="0"/>
        <v>1973</v>
      </c>
      <c r="E14" s="10">
        <v>1723</v>
      </c>
      <c r="F14" s="10">
        <v>250</v>
      </c>
      <c r="G14" s="10">
        <v>810</v>
      </c>
      <c r="H14" s="22">
        <f t="shared" si="4"/>
        <v>70.900000000000006</v>
      </c>
      <c r="I14" s="13">
        <f t="shared" si="7"/>
        <v>61.9</v>
      </c>
      <c r="J14" s="13">
        <f t="shared" si="5"/>
        <v>29.1</v>
      </c>
      <c r="K14" s="22">
        <f t="shared" si="6"/>
        <v>9.0000000000000071</v>
      </c>
      <c r="L14" s="22">
        <f t="shared" si="1"/>
        <v>9</v>
      </c>
      <c r="M14" s="24">
        <f t="shared" si="2"/>
        <v>100</v>
      </c>
      <c r="N14" s="24">
        <f t="shared" si="3"/>
        <v>100</v>
      </c>
    </row>
    <row r="15" spans="1:15" s="7" customFormat="1" ht="24.95" customHeight="1">
      <c r="A15" s="146"/>
      <c r="B15" s="20" t="s">
        <v>16</v>
      </c>
      <c r="C15" s="10">
        <f>+E15+F15+G15</f>
        <v>2930</v>
      </c>
      <c r="D15" s="10">
        <f t="shared" si="0"/>
        <v>2062</v>
      </c>
      <c r="E15" s="10">
        <v>1798</v>
      </c>
      <c r="F15" s="10">
        <v>264</v>
      </c>
      <c r="G15" s="10">
        <v>868</v>
      </c>
      <c r="H15" s="22">
        <f t="shared" si="4"/>
        <v>70.400000000000006</v>
      </c>
      <c r="I15" s="13">
        <f t="shared" si="7"/>
        <v>61.4</v>
      </c>
      <c r="J15" s="13">
        <f t="shared" si="5"/>
        <v>29.6</v>
      </c>
      <c r="K15" s="22">
        <f t="shared" si="6"/>
        <v>9.0000000000000071</v>
      </c>
      <c r="L15" s="22">
        <f t="shared" si="1"/>
        <v>9</v>
      </c>
      <c r="M15" s="24">
        <f t="shared" si="2"/>
        <v>100</v>
      </c>
      <c r="N15" s="24">
        <f t="shared" si="3"/>
        <v>100</v>
      </c>
    </row>
    <row r="16" spans="1:15" s="7" customFormat="1" ht="24.95" customHeight="1">
      <c r="A16" s="146"/>
      <c r="B16" s="20" t="s">
        <v>26</v>
      </c>
      <c r="C16" s="10">
        <f>+E16+F16+G16</f>
        <v>2895</v>
      </c>
      <c r="D16" s="10">
        <f t="shared" si="0"/>
        <v>2225</v>
      </c>
      <c r="E16" s="10">
        <v>1964</v>
      </c>
      <c r="F16" s="10">
        <v>261</v>
      </c>
      <c r="G16" s="10">
        <v>670</v>
      </c>
      <c r="H16" s="22">
        <f t="shared" si="4"/>
        <v>76.900000000000006</v>
      </c>
      <c r="I16" s="13">
        <f t="shared" si="7"/>
        <v>67.8</v>
      </c>
      <c r="J16" s="13">
        <f t="shared" si="5"/>
        <v>23.1</v>
      </c>
      <c r="K16" s="22">
        <f t="shared" si="6"/>
        <v>9.1000000000000085</v>
      </c>
      <c r="L16" s="22">
        <f t="shared" si="1"/>
        <v>9</v>
      </c>
      <c r="M16" s="24">
        <f t="shared" si="2"/>
        <v>99.9</v>
      </c>
      <c r="N16" s="24">
        <f t="shared" si="3"/>
        <v>100</v>
      </c>
    </row>
    <row r="17" spans="1:12" s="7" customFormat="1" ht="24.95" customHeight="1">
      <c r="A17" s="146"/>
      <c r="B17" s="11" t="s">
        <v>17</v>
      </c>
      <c r="C17" s="12">
        <f>ROUND(AVERAGE(C6:C16),)</f>
        <v>2467</v>
      </c>
      <c r="D17" s="10">
        <f t="shared" si="0"/>
        <v>1862</v>
      </c>
      <c r="E17" s="12">
        <f t="shared" ref="E17:K17" si="8">ROUND(AVERAGE(E6:E16),)</f>
        <v>1576</v>
      </c>
      <c r="F17" s="12">
        <f t="shared" si="8"/>
        <v>286</v>
      </c>
      <c r="G17" s="12">
        <f t="shared" si="8"/>
        <v>605</v>
      </c>
      <c r="H17" s="23">
        <f t="shared" si="8"/>
        <v>77</v>
      </c>
      <c r="I17" s="25">
        <f t="shared" si="8"/>
        <v>66</v>
      </c>
      <c r="J17" s="25">
        <f t="shared" si="8"/>
        <v>23</v>
      </c>
      <c r="K17" s="23">
        <f t="shared" si="8"/>
        <v>11</v>
      </c>
      <c r="L17" s="15">
        <f t="shared" si="1"/>
        <v>11.6</v>
      </c>
    </row>
    <row r="18" spans="1:12" s="7" customFormat="1" ht="24.95" customHeight="1">
      <c r="A18" s="146"/>
      <c r="B18" s="11" t="s">
        <v>18</v>
      </c>
      <c r="C18" s="12">
        <f>ROUND(AVERAGE(C12:C16),)</f>
        <v>2823</v>
      </c>
      <c r="D18" s="10">
        <f t="shared" si="0"/>
        <v>2012</v>
      </c>
      <c r="E18" s="12">
        <f t="shared" ref="E18:K18" si="9">ROUND(AVERAGE(E12:E16),)</f>
        <v>1768</v>
      </c>
      <c r="F18" s="12">
        <f t="shared" si="9"/>
        <v>244</v>
      </c>
      <c r="G18" s="12">
        <f t="shared" si="9"/>
        <v>810</v>
      </c>
      <c r="H18" s="23">
        <f t="shared" si="9"/>
        <v>71</v>
      </c>
      <c r="I18" s="25">
        <f t="shared" si="9"/>
        <v>63</v>
      </c>
      <c r="J18" s="25">
        <f t="shared" si="9"/>
        <v>29</v>
      </c>
      <c r="K18" s="23">
        <f t="shared" si="9"/>
        <v>9</v>
      </c>
      <c r="L18" s="15">
        <f t="shared" si="1"/>
        <v>8.6</v>
      </c>
    </row>
    <row r="19" spans="1:12" s="7" customFormat="1" ht="23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2" s="7" customFormat="1" ht="23.25" customHeight="1"/>
  </sheetData>
  <mergeCells count="10">
    <mergeCell ref="A6:A18"/>
    <mergeCell ref="D4:F4"/>
    <mergeCell ref="A4:A5"/>
    <mergeCell ref="B4:B5"/>
    <mergeCell ref="C4:C5"/>
    <mergeCell ref="G4:G5"/>
    <mergeCell ref="H4:H5"/>
    <mergeCell ref="I4:I5"/>
    <mergeCell ref="K4:K5"/>
    <mergeCell ref="J4:J5"/>
  </mergeCells>
  <phoneticPr fontId="2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BreakPreview" zoomScaleNormal="100" zoomScaleSheetLayoutView="100" workbookViewId="0">
      <selection activeCell="Q14" sqref="Q14"/>
    </sheetView>
  </sheetViews>
  <sheetFormatPr defaultRowHeight="18" customHeight="1"/>
  <cols>
    <col min="1" max="1" width="16.375" style="113" customWidth="1"/>
    <col min="2" max="2" width="9.875" style="113" customWidth="1"/>
    <col min="3" max="11" width="9.625" style="113" customWidth="1"/>
    <col min="12" max="16384" width="9" style="113"/>
  </cols>
  <sheetData>
    <row r="1" spans="1:12" s="106" customFormat="1" ht="18" customHeight="1">
      <c r="A1" s="86" t="s">
        <v>57</v>
      </c>
    </row>
    <row r="2" spans="1:12" s="106" customFormat="1" ht="17.850000000000001" customHeight="1">
      <c r="L2" s="107" t="s">
        <v>97</v>
      </c>
    </row>
    <row r="3" spans="1:12" s="106" customFormat="1" ht="17.850000000000001" customHeight="1">
      <c r="A3" s="150" t="s">
        <v>98</v>
      </c>
      <c r="B3" s="152" t="s">
        <v>99</v>
      </c>
      <c r="C3" s="154" t="s">
        <v>100</v>
      </c>
      <c r="D3" s="154"/>
      <c r="E3" s="154"/>
      <c r="F3" s="147" t="s">
        <v>107</v>
      </c>
      <c r="G3" s="147"/>
      <c r="H3" s="147"/>
      <c r="I3" s="155" t="s">
        <v>116</v>
      </c>
      <c r="J3" s="155" t="s">
        <v>101</v>
      </c>
      <c r="K3" s="155" t="s">
        <v>102</v>
      </c>
      <c r="L3" s="148" t="s">
        <v>118</v>
      </c>
    </row>
    <row r="4" spans="1:12" s="106" customFormat="1" ht="17.850000000000001" customHeight="1" thickBot="1">
      <c r="A4" s="151"/>
      <c r="B4" s="153"/>
      <c r="C4" s="108" t="s">
        <v>96</v>
      </c>
      <c r="D4" s="109" t="s">
        <v>103</v>
      </c>
      <c r="E4" s="109" t="s">
        <v>104</v>
      </c>
      <c r="F4" s="108" t="s">
        <v>38</v>
      </c>
      <c r="G4" s="109" t="s">
        <v>117</v>
      </c>
      <c r="H4" s="109" t="s">
        <v>50</v>
      </c>
      <c r="I4" s="156"/>
      <c r="J4" s="156"/>
      <c r="K4" s="156"/>
      <c r="L4" s="149"/>
    </row>
    <row r="5" spans="1:12" s="106" customFormat="1" ht="17.850000000000001" customHeight="1" thickTop="1">
      <c r="A5" s="110">
        <v>2003</v>
      </c>
      <c r="B5" s="129">
        <f>C5+F5</f>
        <v>15119</v>
      </c>
      <c r="C5" s="129">
        <f>D5+E5</f>
        <v>12174</v>
      </c>
      <c r="D5" s="130">
        <f>ROUND(상수도통계!D8,0)</f>
        <v>9317</v>
      </c>
      <c r="E5" s="130">
        <f>ROUND(상수도통계!I8,0)</f>
        <v>2857</v>
      </c>
      <c r="F5" s="130">
        <f>ROUND(상수도통계!N8,0)</f>
        <v>2945</v>
      </c>
      <c r="G5" s="130">
        <f>ROUND(상수도통계!O8,0)</f>
        <v>0</v>
      </c>
      <c r="H5" s="130">
        <f>ROUND(상수도통계!P8,0)</f>
        <v>2945</v>
      </c>
      <c r="I5" s="132">
        <f>ROUND(C5*100/B5,1)</f>
        <v>80.5</v>
      </c>
      <c r="J5" s="132">
        <f t="shared" ref="J5:J15" si="0">ROUND(D5*100/B5,1)</f>
        <v>61.6</v>
      </c>
      <c r="K5" s="132">
        <f t="shared" ref="K5:K15" si="1">ROUND((E5+F5)*100/B5,1)</f>
        <v>38.4</v>
      </c>
      <c r="L5" s="133">
        <f>ROUND(H5*100/B5,1)</f>
        <v>19.5</v>
      </c>
    </row>
    <row r="6" spans="1:12" s="106" customFormat="1" ht="17.850000000000001" customHeight="1">
      <c r="A6" s="111">
        <f>A5+1</f>
        <v>2004</v>
      </c>
      <c r="B6" s="130">
        <f t="shared" ref="B6:B14" si="2">C6+F6</f>
        <v>14654</v>
      </c>
      <c r="C6" s="130">
        <f t="shared" ref="C6:C15" si="3">D6+E6</f>
        <v>12149</v>
      </c>
      <c r="D6" s="130">
        <f>ROUND(상수도통계!D9,0)</f>
        <v>9379</v>
      </c>
      <c r="E6" s="130">
        <f>ROUND(상수도통계!I9,0)</f>
        <v>2770</v>
      </c>
      <c r="F6" s="130">
        <f>ROUND(상수도통계!N9,0)</f>
        <v>2505</v>
      </c>
      <c r="G6" s="130">
        <f>ROUND(상수도통계!O9,0)</f>
        <v>0</v>
      </c>
      <c r="H6" s="130">
        <f>ROUND(상수도통계!P9,0)</f>
        <v>2505</v>
      </c>
      <c r="I6" s="132">
        <f>ROUND(C6*100/B6,1)</f>
        <v>82.9</v>
      </c>
      <c r="J6" s="134">
        <f t="shared" si="0"/>
        <v>64</v>
      </c>
      <c r="K6" s="134">
        <f t="shared" si="1"/>
        <v>36</v>
      </c>
      <c r="L6" s="133">
        <f t="shared" ref="L6:L15" si="4">ROUND(H6*100/B6,1)</f>
        <v>17.100000000000001</v>
      </c>
    </row>
    <row r="7" spans="1:12" s="106" customFormat="1" ht="17.850000000000001" customHeight="1">
      <c r="A7" s="111">
        <f t="shared" ref="A7:A15" si="5">A6+1</f>
        <v>2005</v>
      </c>
      <c r="B7" s="130">
        <f t="shared" si="2"/>
        <v>16975</v>
      </c>
      <c r="C7" s="130">
        <f t="shared" si="3"/>
        <v>14882</v>
      </c>
      <c r="D7" s="130">
        <f>ROUND(상수도통계!D10,0)</f>
        <v>12010</v>
      </c>
      <c r="E7" s="130">
        <f>ROUND(상수도통계!I10,0)</f>
        <v>2872</v>
      </c>
      <c r="F7" s="130">
        <f>ROUND(상수도통계!N10,0)</f>
        <v>2093</v>
      </c>
      <c r="G7" s="130">
        <f>ROUND(상수도통계!O10,0)</f>
        <v>0</v>
      </c>
      <c r="H7" s="130">
        <f>ROUND(상수도통계!P10,0)</f>
        <v>2093</v>
      </c>
      <c r="I7" s="132">
        <f>ROUND(C7*100/B7,1)</f>
        <v>87.7</v>
      </c>
      <c r="J7" s="134">
        <f t="shared" si="0"/>
        <v>70.8</v>
      </c>
      <c r="K7" s="134">
        <f t="shared" si="1"/>
        <v>29.2</v>
      </c>
      <c r="L7" s="133">
        <f t="shared" si="4"/>
        <v>12.3</v>
      </c>
    </row>
    <row r="8" spans="1:12" s="106" customFormat="1" ht="17.850000000000001" customHeight="1">
      <c r="A8" s="111">
        <f t="shared" si="5"/>
        <v>2006</v>
      </c>
      <c r="B8" s="130">
        <f t="shared" si="2"/>
        <v>16275</v>
      </c>
      <c r="C8" s="130">
        <f t="shared" si="3"/>
        <v>14257</v>
      </c>
      <c r="D8" s="130">
        <f>ROUND(상수도통계!D11/1000,0)</f>
        <v>11914</v>
      </c>
      <c r="E8" s="130">
        <f>ROUND(상수도통계!I11/1000,0)</f>
        <v>2343</v>
      </c>
      <c r="F8" s="130">
        <f>ROUND(상수도통계!N11/1000,0)</f>
        <v>2018</v>
      </c>
      <c r="G8" s="130">
        <f>ROUND(상수도통계!O11/1000,0)</f>
        <v>0</v>
      </c>
      <c r="H8" s="130">
        <f>ROUND(상수도통계!P11/1000,0)</f>
        <v>2018</v>
      </c>
      <c r="I8" s="132">
        <f t="shared" ref="I8:I15" si="6">ROUND(C8*100/B8,1)</f>
        <v>87.6</v>
      </c>
      <c r="J8" s="134">
        <f t="shared" si="0"/>
        <v>73.2</v>
      </c>
      <c r="K8" s="134">
        <f t="shared" si="1"/>
        <v>26.8</v>
      </c>
      <c r="L8" s="133">
        <f t="shared" si="4"/>
        <v>12.4</v>
      </c>
    </row>
    <row r="9" spans="1:12" s="106" customFormat="1" ht="17.850000000000001" customHeight="1">
      <c r="A9" s="111">
        <f t="shared" si="5"/>
        <v>2007</v>
      </c>
      <c r="B9" s="130">
        <f t="shared" si="2"/>
        <v>17070</v>
      </c>
      <c r="C9" s="130">
        <f t="shared" si="3"/>
        <v>15064</v>
      </c>
      <c r="D9" s="130">
        <f>ROUND(상수도통계!D12/1000,0)</f>
        <v>12081</v>
      </c>
      <c r="E9" s="130">
        <f>ROUND(상수도통계!I12/1000,0)</f>
        <v>2983</v>
      </c>
      <c r="F9" s="130">
        <f>ROUND(상수도통계!N12/1000,0)</f>
        <v>2006</v>
      </c>
      <c r="G9" s="130">
        <f>ROUND(상수도통계!O12/1000,0)</f>
        <v>0</v>
      </c>
      <c r="H9" s="130">
        <f>ROUND(상수도통계!P12/1000,0)</f>
        <v>2006</v>
      </c>
      <c r="I9" s="132">
        <f t="shared" si="6"/>
        <v>88.2</v>
      </c>
      <c r="J9" s="134">
        <f t="shared" si="0"/>
        <v>70.8</v>
      </c>
      <c r="K9" s="134">
        <f t="shared" si="1"/>
        <v>29.2</v>
      </c>
      <c r="L9" s="133">
        <f t="shared" si="4"/>
        <v>11.8</v>
      </c>
    </row>
    <row r="10" spans="1:12" s="106" customFormat="1" ht="17.850000000000001" customHeight="1">
      <c r="A10" s="111">
        <f t="shared" si="5"/>
        <v>2008</v>
      </c>
      <c r="B10" s="130">
        <f t="shared" si="2"/>
        <v>17286</v>
      </c>
      <c r="C10" s="130">
        <f t="shared" si="3"/>
        <v>15241</v>
      </c>
      <c r="D10" s="130">
        <f>ROUND(상수도통계!D13/1000,0)</f>
        <v>12368</v>
      </c>
      <c r="E10" s="130">
        <f>ROUND(상수도통계!I13/1000,0)</f>
        <v>2873</v>
      </c>
      <c r="F10" s="130">
        <f>ROUND(상수도통계!N13/1000,0)</f>
        <v>2045</v>
      </c>
      <c r="G10" s="130">
        <f>ROUND(상수도통계!O13/1000,0)</f>
        <v>0</v>
      </c>
      <c r="H10" s="130">
        <f>ROUND(상수도통계!P13/1000,0)</f>
        <v>2045</v>
      </c>
      <c r="I10" s="132">
        <f t="shared" si="6"/>
        <v>88.2</v>
      </c>
      <c r="J10" s="134">
        <f t="shared" si="0"/>
        <v>71.5</v>
      </c>
      <c r="K10" s="134">
        <f t="shared" si="1"/>
        <v>28.5</v>
      </c>
      <c r="L10" s="133">
        <f t="shared" si="4"/>
        <v>11.8</v>
      </c>
    </row>
    <row r="11" spans="1:12" s="106" customFormat="1" ht="17.850000000000001" customHeight="1">
      <c r="A11" s="111">
        <f t="shared" si="5"/>
        <v>2009</v>
      </c>
      <c r="B11" s="130">
        <f t="shared" si="2"/>
        <v>13895</v>
      </c>
      <c r="C11" s="130">
        <f t="shared" si="3"/>
        <v>12283</v>
      </c>
      <c r="D11" s="130">
        <f>ROUND(상수도통계!D14/1000,0)</f>
        <v>10023</v>
      </c>
      <c r="E11" s="130">
        <f>ROUND(상수도통계!I14/1000,0)</f>
        <v>2260</v>
      </c>
      <c r="F11" s="130">
        <f>ROUND(상수도통계!N14/1000,0)</f>
        <v>1612</v>
      </c>
      <c r="G11" s="130">
        <f>ROUND(상수도통계!O14/1000,0)</f>
        <v>0</v>
      </c>
      <c r="H11" s="130">
        <f>ROUND(상수도통계!P14/1000,0)</f>
        <v>1612</v>
      </c>
      <c r="I11" s="132">
        <f t="shared" si="6"/>
        <v>88.4</v>
      </c>
      <c r="J11" s="134">
        <f t="shared" si="0"/>
        <v>72.099999999999994</v>
      </c>
      <c r="K11" s="134">
        <f t="shared" si="1"/>
        <v>27.9</v>
      </c>
      <c r="L11" s="133">
        <f t="shared" si="4"/>
        <v>11.6</v>
      </c>
    </row>
    <row r="12" spans="1:12" s="106" customFormat="1" ht="17.850000000000001" customHeight="1">
      <c r="A12" s="111">
        <f t="shared" si="5"/>
        <v>2010</v>
      </c>
      <c r="B12" s="130">
        <f t="shared" si="2"/>
        <v>16837</v>
      </c>
      <c r="C12" s="130">
        <f t="shared" si="3"/>
        <v>14811</v>
      </c>
      <c r="D12" s="130">
        <f>ROUND(상수도통계!D15/1000,0)</f>
        <v>12762</v>
      </c>
      <c r="E12" s="130">
        <f>ROUND(상수도통계!I15/1000,0)</f>
        <v>2049</v>
      </c>
      <c r="F12" s="130">
        <f>ROUND(상수도통계!N15/1000,0)</f>
        <v>2026</v>
      </c>
      <c r="G12" s="130">
        <f>ROUND(상수도통계!O15/1000,0)</f>
        <v>103</v>
      </c>
      <c r="H12" s="130">
        <f>ROUND(상수도통계!P15/1000,0)</f>
        <v>1923</v>
      </c>
      <c r="I12" s="132">
        <f t="shared" si="6"/>
        <v>88</v>
      </c>
      <c r="J12" s="134">
        <f t="shared" si="0"/>
        <v>75.8</v>
      </c>
      <c r="K12" s="134">
        <f t="shared" si="1"/>
        <v>24.2</v>
      </c>
      <c r="L12" s="133">
        <f t="shared" si="4"/>
        <v>11.4</v>
      </c>
    </row>
    <row r="13" spans="1:12" s="106" customFormat="1" ht="17.850000000000001" customHeight="1">
      <c r="A13" s="111">
        <f t="shared" si="5"/>
        <v>2011</v>
      </c>
      <c r="B13" s="130">
        <f t="shared" si="2"/>
        <v>16352</v>
      </c>
      <c r="C13" s="130">
        <f t="shared" si="3"/>
        <v>14667</v>
      </c>
      <c r="D13" s="130">
        <f>ROUND(상수도통계!D16/1000,0)</f>
        <v>13093</v>
      </c>
      <c r="E13" s="130">
        <f>ROUND(상수도통계!I16/1000,0)</f>
        <v>1574</v>
      </c>
      <c r="F13" s="130">
        <f>ROUND(상수도통계!N16/1000,0)</f>
        <v>1685</v>
      </c>
      <c r="G13" s="130">
        <f>ROUND(상수도통계!O16/1000,0)</f>
        <v>143</v>
      </c>
      <c r="H13" s="130">
        <f>ROUND(상수도통계!P16/1000,0)</f>
        <v>1542</v>
      </c>
      <c r="I13" s="132">
        <f t="shared" si="6"/>
        <v>89.7</v>
      </c>
      <c r="J13" s="134">
        <f t="shared" si="0"/>
        <v>80.099999999999994</v>
      </c>
      <c r="K13" s="134">
        <f t="shared" si="1"/>
        <v>19.899999999999999</v>
      </c>
      <c r="L13" s="133">
        <f t="shared" si="4"/>
        <v>9.4</v>
      </c>
    </row>
    <row r="14" spans="1:12" s="106" customFormat="1" ht="17.850000000000001" customHeight="1">
      <c r="A14" s="111">
        <f t="shared" si="5"/>
        <v>2012</v>
      </c>
      <c r="B14" s="130">
        <f t="shared" si="2"/>
        <v>17812</v>
      </c>
      <c r="C14" s="130">
        <f t="shared" si="3"/>
        <v>14248</v>
      </c>
      <c r="D14" s="130">
        <f>ROUND(상수도통계!D17/1000,0)</f>
        <v>13634</v>
      </c>
      <c r="E14" s="130">
        <f>ROUND(상수도통계!I17/1000,0)</f>
        <v>614</v>
      </c>
      <c r="F14" s="130">
        <f>ROUND(상수도통계!N17/1000,0)</f>
        <v>3564</v>
      </c>
      <c r="G14" s="130">
        <f>ROUND(상수도통계!O17/1000,0)</f>
        <v>0</v>
      </c>
      <c r="H14" s="130">
        <f>ROUND(상수도통계!P17/1000,0)</f>
        <v>3564</v>
      </c>
      <c r="I14" s="132">
        <f t="shared" si="6"/>
        <v>80</v>
      </c>
      <c r="J14" s="134">
        <f t="shared" si="0"/>
        <v>76.5</v>
      </c>
      <c r="K14" s="134">
        <f t="shared" si="1"/>
        <v>23.5</v>
      </c>
      <c r="L14" s="133">
        <f t="shared" si="4"/>
        <v>20</v>
      </c>
    </row>
    <row r="15" spans="1:12" s="106" customFormat="1" ht="17.850000000000001" customHeight="1">
      <c r="A15" s="111">
        <f t="shared" si="5"/>
        <v>2013</v>
      </c>
      <c r="B15" s="130">
        <f>C15+F15</f>
        <v>19185</v>
      </c>
      <c r="C15" s="130">
        <f t="shared" si="3"/>
        <v>16033</v>
      </c>
      <c r="D15" s="130">
        <f>ROUND(상수도통계!D18/1000,0)</f>
        <v>15170</v>
      </c>
      <c r="E15" s="130">
        <f>ROUND(상수도통계!I18/1000,0)</f>
        <v>863</v>
      </c>
      <c r="F15" s="130">
        <f>ROUND(상수도통계!N18/1000,0)</f>
        <v>3152</v>
      </c>
      <c r="G15" s="130">
        <f>ROUND(상수도통계!O18/1000,0)</f>
        <v>0</v>
      </c>
      <c r="H15" s="130">
        <f>ROUND(상수도통계!P18/1000,0)</f>
        <v>3152</v>
      </c>
      <c r="I15" s="132">
        <f t="shared" si="6"/>
        <v>83.6</v>
      </c>
      <c r="J15" s="134">
        <f t="shared" si="0"/>
        <v>79.099999999999994</v>
      </c>
      <c r="K15" s="134">
        <f t="shared" si="1"/>
        <v>20.9</v>
      </c>
      <c r="L15" s="133">
        <f t="shared" si="4"/>
        <v>16.399999999999999</v>
      </c>
    </row>
    <row r="16" spans="1:12" s="106" customFormat="1" ht="17.850000000000001" customHeight="1">
      <c r="A16" s="111" t="s">
        <v>105</v>
      </c>
      <c r="B16" s="130">
        <f t="shared" ref="B16:H16" si="7">AVERAGE(B5:B15)</f>
        <v>16496.363636363636</v>
      </c>
      <c r="C16" s="130">
        <f t="shared" si="7"/>
        <v>14164.454545454546</v>
      </c>
      <c r="D16" s="130">
        <f t="shared" si="7"/>
        <v>11977.363636363636</v>
      </c>
      <c r="E16" s="130">
        <f t="shared" si="7"/>
        <v>2187.090909090909</v>
      </c>
      <c r="F16" s="130">
        <f t="shared" si="7"/>
        <v>2331.909090909091</v>
      </c>
      <c r="G16" s="130">
        <f t="shared" si="7"/>
        <v>22.363636363636363</v>
      </c>
      <c r="H16" s="130">
        <f t="shared" si="7"/>
        <v>2309.5454545454545</v>
      </c>
      <c r="I16" s="134">
        <f>ROUND(AVERAGE(I5:I15),1)</f>
        <v>85.9</v>
      </c>
      <c r="J16" s="134">
        <f>ROUND(AVERAGE(J5:J15),1)</f>
        <v>72.3</v>
      </c>
      <c r="K16" s="134">
        <f>ROUND(AVERAGE(K5:K15),1)</f>
        <v>27.7</v>
      </c>
      <c r="L16" s="135">
        <f>ROUND(AVERAGE(L5:L15),1)</f>
        <v>14</v>
      </c>
    </row>
    <row r="17" spans="1:12" s="106" customFormat="1" ht="17.850000000000001" customHeight="1">
      <c r="A17" s="112" t="s">
        <v>106</v>
      </c>
      <c r="B17" s="131">
        <f t="shared" ref="B17:H17" si="8">AVERAGE(B11:B15)</f>
        <v>16816.2</v>
      </c>
      <c r="C17" s="131">
        <f t="shared" si="8"/>
        <v>14408.4</v>
      </c>
      <c r="D17" s="131">
        <f t="shared" si="8"/>
        <v>12936.4</v>
      </c>
      <c r="E17" s="131">
        <f t="shared" si="8"/>
        <v>1472</v>
      </c>
      <c r="F17" s="131">
        <f t="shared" si="8"/>
        <v>2407.8000000000002</v>
      </c>
      <c r="G17" s="131">
        <f t="shared" si="8"/>
        <v>49.2</v>
      </c>
      <c r="H17" s="131">
        <f t="shared" si="8"/>
        <v>2358.6</v>
      </c>
      <c r="I17" s="136">
        <f>ROUND(AVERAGE(I11:I15),1)</f>
        <v>85.9</v>
      </c>
      <c r="J17" s="136">
        <f>ROUND(AVERAGE(J11:J15),1)</f>
        <v>76.7</v>
      </c>
      <c r="K17" s="136">
        <f>ROUND(AVERAGE(K11:K15),1)</f>
        <v>23.3</v>
      </c>
      <c r="L17" s="137">
        <f>ROUND(AVERAGE(L11:L15),1)</f>
        <v>13.8</v>
      </c>
    </row>
  </sheetData>
  <mergeCells count="8">
    <mergeCell ref="F3:H3"/>
    <mergeCell ref="L3:L4"/>
    <mergeCell ref="A3:A4"/>
    <mergeCell ref="B3:B4"/>
    <mergeCell ref="C3:E3"/>
    <mergeCell ref="J3:J4"/>
    <mergeCell ref="K3:K4"/>
    <mergeCell ref="I3:I4"/>
  </mergeCells>
  <phoneticPr fontId="23" type="noConversion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view="pageBreakPreview" zoomScale="85" zoomScaleNormal="100" zoomScaleSheetLayoutView="85" workbookViewId="0">
      <selection activeCell="Q14" sqref="Q14"/>
    </sheetView>
  </sheetViews>
  <sheetFormatPr defaultRowHeight="24.95" customHeight="1"/>
  <cols>
    <col min="1" max="2" width="3.125" style="90" customWidth="1"/>
    <col min="3" max="3" width="8" style="90" bestFit="1" customWidth="1"/>
    <col min="4" max="4" width="7.125" style="90" customWidth="1"/>
    <col min="5" max="5" width="5.375" style="90" customWidth="1"/>
    <col min="6" max="6" width="7.125" style="90" customWidth="1"/>
    <col min="7" max="7" width="5.375" style="90" customWidth="1"/>
    <col min="8" max="8" width="7.125" style="90" customWidth="1"/>
    <col min="9" max="9" width="5.375" style="90" customWidth="1"/>
    <col min="10" max="10" width="7.125" style="102" customWidth="1"/>
    <col min="11" max="11" width="5.375" style="102" customWidth="1"/>
    <col min="12" max="12" width="7.125" style="90" customWidth="1"/>
    <col min="13" max="13" width="5.375" style="90" customWidth="1"/>
    <col min="14" max="14" width="7.125" style="90" customWidth="1"/>
    <col min="15" max="15" width="5.375" style="90" customWidth="1"/>
    <col min="16" max="16" width="7.125" style="90" customWidth="1"/>
    <col min="17" max="17" width="5.375" style="90" customWidth="1"/>
    <col min="18" max="18" width="7.125" style="90" customWidth="1"/>
    <col min="19" max="19" width="5.375" style="90" customWidth="1"/>
    <col min="20" max="20" width="7.125" style="90" customWidth="1"/>
    <col min="21" max="21" width="5.375" style="90" customWidth="1"/>
    <col min="22" max="22" width="7.125" style="90" customWidth="1"/>
    <col min="23" max="23" width="5.375" style="90" customWidth="1"/>
    <col min="24" max="24" width="7.125" style="90" customWidth="1"/>
    <col min="25" max="25" width="5.375" style="90" customWidth="1"/>
    <col min="26" max="27" width="7.125" style="90" customWidth="1"/>
  </cols>
  <sheetData>
    <row r="1" spans="1:27" ht="24.95" customHeight="1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ht="24.95" customHeight="1">
      <c r="A2" s="175" t="s">
        <v>33</v>
      </c>
      <c r="B2" s="176"/>
      <c r="C2" s="176"/>
      <c r="D2" s="173" t="s">
        <v>10</v>
      </c>
      <c r="E2" s="174"/>
      <c r="F2" s="173" t="s">
        <v>11</v>
      </c>
      <c r="G2" s="174"/>
      <c r="H2" s="173" t="s">
        <v>12</v>
      </c>
      <c r="I2" s="174"/>
      <c r="J2" s="173" t="s">
        <v>13</v>
      </c>
      <c r="K2" s="174"/>
      <c r="L2" s="173" t="s">
        <v>14</v>
      </c>
      <c r="M2" s="174"/>
      <c r="N2" s="173" t="s">
        <v>15</v>
      </c>
      <c r="O2" s="174"/>
      <c r="P2" s="173" t="s">
        <v>16</v>
      </c>
      <c r="Q2" s="174"/>
      <c r="R2" s="173" t="s">
        <v>112</v>
      </c>
      <c r="S2" s="174"/>
      <c r="T2" s="173" t="s">
        <v>113</v>
      </c>
      <c r="U2" s="174"/>
      <c r="V2" s="173" t="s">
        <v>114</v>
      </c>
      <c r="W2" s="174"/>
      <c r="X2" s="173" t="s">
        <v>119</v>
      </c>
      <c r="Y2" s="174"/>
      <c r="Z2" s="88" t="s">
        <v>61</v>
      </c>
      <c r="AA2" s="89" t="s">
        <v>62</v>
      </c>
    </row>
    <row r="3" spans="1:27" ht="26.25" thickBot="1">
      <c r="A3" s="177"/>
      <c r="B3" s="178"/>
      <c r="C3" s="178"/>
      <c r="D3" s="91" t="s">
        <v>34</v>
      </c>
      <c r="E3" s="91" t="s">
        <v>35</v>
      </c>
      <c r="F3" s="91" t="s">
        <v>34</v>
      </c>
      <c r="G3" s="91" t="s">
        <v>35</v>
      </c>
      <c r="H3" s="91" t="s">
        <v>34</v>
      </c>
      <c r="I3" s="91" t="s">
        <v>35</v>
      </c>
      <c r="J3" s="91" t="s">
        <v>34</v>
      </c>
      <c r="K3" s="91" t="s">
        <v>35</v>
      </c>
      <c r="L3" s="91" t="s">
        <v>34</v>
      </c>
      <c r="M3" s="91" t="s">
        <v>35</v>
      </c>
      <c r="N3" s="91" t="s">
        <v>34</v>
      </c>
      <c r="O3" s="91" t="s">
        <v>35</v>
      </c>
      <c r="P3" s="91" t="s">
        <v>34</v>
      </c>
      <c r="Q3" s="91" t="s">
        <v>35</v>
      </c>
      <c r="R3" s="91" t="s">
        <v>34</v>
      </c>
      <c r="S3" s="91" t="s">
        <v>35</v>
      </c>
      <c r="T3" s="91" t="s">
        <v>34</v>
      </c>
      <c r="U3" s="91" t="s">
        <v>35</v>
      </c>
      <c r="V3" s="91" t="s">
        <v>34</v>
      </c>
      <c r="W3" s="91" t="s">
        <v>35</v>
      </c>
      <c r="X3" s="91" t="s">
        <v>34</v>
      </c>
      <c r="Y3" s="91" t="s">
        <v>35</v>
      </c>
      <c r="Z3" s="91" t="s">
        <v>59</v>
      </c>
      <c r="AA3" s="92" t="s">
        <v>59</v>
      </c>
    </row>
    <row r="4" spans="1:27" ht="24.95" customHeight="1" thickTop="1">
      <c r="A4" s="169" t="s">
        <v>36</v>
      </c>
      <c r="B4" s="170"/>
      <c r="C4" s="170"/>
      <c r="D4" s="138">
        <f>D5+D15</f>
        <v>15119</v>
      </c>
      <c r="E4" s="139">
        <f>+E5+E15</f>
        <v>100</v>
      </c>
      <c r="F4" s="138">
        <f>F5+F15</f>
        <v>14654</v>
      </c>
      <c r="G4" s="139">
        <f>+G5+G15</f>
        <v>99.999999999999986</v>
      </c>
      <c r="H4" s="138">
        <f>H5+H15</f>
        <v>16975</v>
      </c>
      <c r="I4" s="139">
        <f>+I5+I15</f>
        <v>100</v>
      </c>
      <c r="J4" s="138">
        <f>J5+J15</f>
        <v>16275</v>
      </c>
      <c r="K4" s="139">
        <f>+K5+K15</f>
        <v>100</v>
      </c>
      <c r="L4" s="138">
        <f>L5+L15</f>
        <v>17070</v>
      </c>
      <c r="M4" s="139">
        <f>+M5+M15</f>
        <v>100</v>
      </c>
      <c r="N4" s="138">
        <f>N5+N15</f>
        <v>17286</v>
      </c>
      <c r="O4" s="139">
        <f>+O5+O15</f>
        <v>100</v>
      </c>
      <c r="P4" s="138">
        <f>P5+P15</f>
        <v>13895</v>
      </c>
      <c r="Q4" s="139">
        <f>+Q5+Q15</f>
        <v>100</v>
      </c>
      <c r="R4" s="138">
        <f>R5+R15</f>
        <v>16838</v>
      </c>
      <c r="S4" s="139">
        <f>+S5+S15</f>
        <v>99.999999999999986</v>
      </c>
      <c r="T4" s="138">
        <f>T5+T15</f>
        <v>16352</v>
      </c>
      <c r="U4" s="139">
        <f>+U5+U15</f>
        <v>100</v>
      </c>
      <c r="V4" s="138">
        <f>V5+V15</f>
        <v>17812</v>
      </c>
      <c r="W4" s="139">
        <f>+W5+W15</f>
        <v>100</v>
      </c>
      <c r="X4" s="138">
        <f>X5+X15</f>
        <v>19185</v>
      </c>
      <c r="Y4" s="139">
        <f>+Y5+Y15</f>
        <v>100</v>
      </c>
      <c r="Z4" s="93">
        <f>ROUND(AVERAGE(Q4,S4,U4,W4,Y4),1)</f>
        <v>100</v>
      </c>
      <c r="AA4" s="94">
        <f>ROUND(AVERAGE(W4,U4,S4,Q4,O4,M4,K4,I4,G4,E4,Y4),1)</f>
        <v>100</v>
      </c>
    </row>
    <row r="5" spans="1:27" ht="24.95" customHeight="1">
      <c r="A5" s="171" t="s">
        <v>37</v>
      </c>
      <c r="B5" s="162" t="s">
        <v>38</v>
      </c>
      <c r="C5" s="162"/>
      <c r="D5" s="138">
        <f>D6+D10</f>
        <v>12174</v>
      </c>
      <c r="E5" s="139">
        <f t="shared" ref="E5:E18" si="0">+D5/D$4*100</f>
        <v>80.521198491963759</v>
      </c>
      <c r="F5" s="138">
        <f>F6+F10</f>
        <v>12149</v>
      </c>
      <c r="G5" s="139">
        <f t="shared" ref="G5:G18" si="1">+F5/F$4*100</f>
        <v>82.905691278831711</v>
      </c>
      <c r="H5" s="138">
        <f>H6+H10</f>
        <v>14882</v>
      </c>
      <c r="I5" s="139">
        <f t="shared" ref="I5:I18" si="2">+H5/H$4*100</f>
        <v>87.670103092783506</v>
      </c>
      <c r="J5" s="138">
        <f>J6+J10</f>
        <v>14257</v>
      </c>
      <c r="K5" s="139">
        <f t="shared" ref="K5:K18" si="3">+J5/J$4*100</f>
        <v>87.600614439324119</v>
      </c>
      <c r="L5" s="138">
        <f>L6+L10</f>
        <v>15064</v>
      </c>
      <c r="M5" s="139">
        <f t="shared" ref="M5:M18" si="4">+L5/L$4*100</f>
        <v>88.248388986526066</v>
      </c>
      <c r="N5" s="138">
        <f>N6+N10</f>
        <v>15241</v>
      </c>
      <c r="O5" s="139">
        <f t="shared" ref="O5:O18" si="5">+N5/N$4*100</f>
        <v>88.169617031123451</v>
      </c>
      <c r="P5" s="138">
        <f>P6+P10</f>
        <v>12283</v>
      </c>
      <c r="Q5" s="139">
        <f t="shared" ref="Q5:Q18" si="6">+P5/P$4*100</f>
        <v>88.398704569989206</v>
      </c>
      <c r="R5" s="138">
        <f>R6+R10</f>
        <v>14812</v>
      </c>
      <c r="S5" s="139">
        <f t="shared" ref="S5:S18" si="7">+R5/R$4*100</f>
        <v>87.967692124955448</v>
      </c>
      <c r="T5" s="138">
        <f>T6+T10</f>
        <v>14667</v>
      </c>
      <c r="U5" s="139">
        <f t="shared" ref="U5:U18" si="8">+T5/T$4*100</f>
        <v>89.695450097847356</v>
      </c>
      <c r="V5" s="138">
        <f>V6+V10</f>
        <v>14248</v>
      </c>
      <c r="W5" s="139">
        <f t="shared" ref="W5:W18" si="9">+V5/V$4*100</f>
        <v>79.991017291713447</v>
      </c>
      <c r="X5" s="138">
        <f>X6+X10</f>
        <v>16033</v>
      </c>
      <c r="Y5" s="139">
        <f t="shared" ref="Y5:Y18" si="10">+X5/X$4*100</f>
        <v>83.57049778472765</v>
      </c>
      <c r="Z5" s="96">
        <f t="shared" ref="Z5:Z17" si="11">ROUND(AVERAGE(Q5,S5,U5,W5,Y5),1)</f>
        <v>85.9</v>
      </c>
      <c r="AA5" s="97">
        <f>ROUND(AVERAGE(W5,U5,S5,Q5,O5,M5,K5,I5,G5,E5,Y5),1)</f>
        <v>85.9</v>
      </c>
    </row>
    <row r="6" spans="1:27" ht="24.95" customHeight="1">
      <c r="A6" s="171"/>
      <c r="B6" s="172" t="s">
        <v>39</v>
      </c>
      <c r="C6" s="95" t="s">
        <v>40</v>
      </c>
      <c r="D6" s="138">
        <f>SUM(D7:D9)</f>
        <v>9317</v>
      </c>
      <c r="E6" s="139">
        <f t="shared" si="0"/>
        <v>61.62444606124744</v>
      </c>
      <c r="F6" s="138">
        <f>SUM(F7:F9)</f>
        <v>9379</v>
      </c>
      <c r="G6" s="139">
        <f t="shared" si="1"/>
        <v>64.003002593148622</v>
      </c>
      <c r="H6" s="138">
        <f>SUM(H7:H9)</f>
        <v>12010</v>
      </c>
      <c r="I6" s="139">
        <f t="shared" si="2"/>
        <v>70.75110456553756</v>
      </c>
      <c r="J6" s="138">
        <f>SUM(J7:J9)</f>
        <v>11914</v>
      </c>
      <c r="K6" s="139">
        <f t="shared" si="3"/>
        <v>73.204301075268816</v>
      </c>
      <c r="L6" s="138">
        <f>SUM(L7:L9)</f>
        <v>12081</v>
      </c>
      <c r="M6" s="139">
        <f t="shared" si="4"/>
        <v>70.773286467486813</v>
      </c>
      <c r="N6" s="138">
        <f>SUM(N7:N9)</f>
        <v>12368</v>
      </c>
      <c r="O6" s="139">
        <f t="shared" si="5"/>
        <v>71.5492305912299</v>
      </c>
      <c r="P6" s="138">
        <f>SUM(P7:P9)</f>
        <v>10023</v>
      </c>
      <c r="Q6" s="139">
        <f t="shared" si="6"/>
        <v>72.1338611011155</v>
      </c>
      <c r="R6" s="138">
        <f>SUM(R7:R9)</f>
        <v>12762</v>
      </c>
      <c r="S6" s="139">
        <f t="shared" si="7"/>
        <v>75.792849507067345</v>
      </c>
      <c r="T6" s="138">
        <f>SUM(T7:T9)</f>
        <v>13093</v>
      </c>
      <c r="U6" s="139">
        <f t="shared" si="8"/>
        <v>80.069716242661443</v>
      </c>
      <c r="V6" s="138">
        <f>SUM(V7:V9)</f>
        <v>13634</v>
      </c>
      <c r="W6" s="139">
        <f t="shared" si="9"/>
        <v>76.543902986750496</v>
      </c>
      <c r="X6" s="138">
        <f>SUM(X7:X9)</f>
        <v>15170</v>
      </c>
      <c r="Y6" s="139">
        <f t="shared" si="10"/>
        <v>79.072191816523329</v>
      </c>
      <c r="Z6" s="116">
        <f t="shared" si="11"/>
        <v>76.7</v>
      </c>
      <c r="AA6" s="117">
        <f>ROUND(AVERAGE(W6,U6,S6,Q6,O6,M6,K6,I6,G6,E6,Y6),1)</f>
        <v>72.3</v>
      </c>
    </row>
    <row r="7" spans="1:27" ht="24.95" customHeight="1">
      <c r="A7" s="171"/>
      <c r="B7" s="162"/>
      <c r="C7" s="95" t="s">
        <v>41</v>
      </c>
      <c r="D7" s="138">
        <v>9317</v>
      </c>
      <c r="E7" s="139">
        <f t="shared" si="0"/>
        <v>61.62444606124744</v>
      </c>
      <c r="F7" s="138">
        <v>9379</v>
      </c>
      <c r="G7" s="139">
        <f t="shared" si="1"/>
        <v>64.003002593148622</v>
      </c>
      <c r="H7" s="138">
        <v>12010</v>
      </c>
      <c r="I7" s="139">
        <f t="shared" si="2"/>
        <v>70.75110456553756</v>
      </c>
      <c r="J7" s="138">
        <v>11914</v>
      </c>
      <c r="K7" s="139">
        <f t="shared" si="3"/>
        <v>73.204301075268816</v>
      </c>
      <c r="L7" s="138">
        <v>12081</v>
      </c>
      <c r="M7" s="139">
        <f t="shared" si="4"/>
        <v>70.773286467486813</v>
      </c>
      <c r="N7" s="138">
        <v>12368</v>
      </c>
      <c r="O7" s="139">
        <f t="shared" si="5"/>
        <v>71.5492305912299</v>
      </c>
      <c r="P7" s="138">
        <v>10023</v>
      </c>
      <c r="Q7" s="139">
        <f t="shared" si="6"/>
        <v>72.1338611011155</v>
      </c>
      <c r="R7" s="138">
        <v>12762</v>
      </c>
      <c r="S7" s="139">
        <f t="shared" si="7"/>
        <v>75.792849507067345</v>
      </c>
      <c r="T7" s="138">
        <v>13093</v>
      </c>
      <c r="U7" s="139">
        <f t="shared" si="8"/>
        <v>80.069716242661443</v>
      </c>
      <c r="V7" s="138">
        <v>13634</v>
      </c>
      <c r="W7" s="139">
        <f t="shared" si="9"/>
        <v>76.543902986750496</v>
      </c>
      <c r="X7" s="138">
        <v>15170</v>
      </c>
      <c r="Y7" s="139">
        <f t="shared" si="10"/>
        <v>79.072191816523329</v>
      </c>
      <c r="Z7" s="96">
        <f t="shared" si="11"/>
        <v>76.7</v>
      </c>
      <c r="AA7" s="97">
        <v>0</v>
      </c>
    </row>
    <row r="8" spans="1:27" ht="24.95" customHeight="1">
      <c r="A8" s="171"/>
      <c r="B8" s="162"/>
      <c r="C8" s="95" t="s">
        <v>42</v>
      </c>
      <c r="D8" s="138">
        <v>0</v>
      </c>
      <c r="E8" s="139">
        <f t="shared" si="0"/>
        <v>0</v>
      </c>
      <c r="F8" s="138">
        <v>0</v>
      </c>
      <c r="G8" s="139">
        <f t="shared" si="1"/>
        <v>0</v>
      </c>
      <c r="H8" s="138">
        <v>0</v>
      </c>
      <c r="I8" s="139">
        <f t="shared" si="2"/>
        <v>0</v>
      </c>
      <c r="J8" s="138">
        <v>0</v>
      </c>
      <c r="K8" s="139">
        <f t="shared" si="3"/>
        <v>0</v>
      </c>
      <c r="L8" s="138">
        <v>0</v>
      </c>
      <c r="M8" s="139">
        <f t="shared" si="4"/>
        <v>0</v>
      </c>
      <c r="N8" s="138">
        <v>0</v>
      </c>
      <c r="O8" s="139">
        <f t="shared" si="5"/>
        <v>0</v>
      </c>
      <c r="P8" s="138">
        <v>0</v>
      </c>
      <c r="Q8" s="139">
        <f t="shared" si="6"/>
        <v>0</v>
      </c>
      <c r="R8" s="138">
        <v>0</v>
      </c>
      <c r="S8" s="139">
        <f t="shared" si="7"/>
        <v>0</v>
      </c>
      <c r="T8" s="138">
        <v>0</v>
      </c>
      <c r="U8" s="139">
        <f t="shared" si="8"/>
        <v>0</v>
      </c>
      <c r="V8" s="138">
        <v>0</v>
      </c>
      <c r="W8" s="139">
        <f t="shared" si="9"/>
        <v>0</v>
      </c>
      <c r="X8" s="138">
        <v>0</v>
      </c>
      <c r="Y8" s="139">
        <f t="shared" si="10"/>
        <v>0</v>
      </c>
      <c r="Z8" s="96">
        <f t="shared" si="11"/>
        <v>0</v>
      </c>
      <c r="AA8" s="97">
        <f t="shared" ref="AA8:AA17" si="12">ROUND(AVERAGE(W8,U8,S8,Q8,O8,M8,K8,I8,G8,E8,Y8),1)</f>
        <v>0</v>
      </c>
    </row>
    <row r="9" spans="1:27" ht="24.95" customHeight="1">
      <c r="A9" s="171"/>
      <c r="B9" s="162"/>
      <c r="C9" s="95" t="s">
        <v>43</v>
      </c>
      <c r="D9" s="138">
        <v>0</v>
      </c>
      <c r="E9" s="139">
        <f t="shared" si="0"/>
        <v>0</v>
      </c>
      <c r="F9" s="138">
        <v>0</v>
      </c>
      <c r="G9" s="139">
        <f t="shared" si="1"/>
        <v>0</v>
      </c>
      <c r="H9" s="138">
        <v>0</v>
      </c>
      <c r="I9" s="139">
        <f t="shared" si="2"/>
        <v>0</v>
      </c>
      <c r="J9" s="138">
        <v>0</v>
      </c>
      <c r="K9" s="139">
        <f t="shared" si="3"/>
        <v>0</v>
      </c>
      <c r="L9" s="138">
        <v>0</v>
      </c>
      <c r="M9" s="139">
        <f t="shared" si="4"/>
        <v>0</v>
      </c>
      <c r="N9" s="138">
        <v>0</v>
      </c>
      <c r="O9" s="139">
        <f t="shared" si="5"/>
        <v>0</v>
      </c>
      <c r="P9" s="138">
        <v>0</v>
      </c>
      <c r="Q9" s="139">
        <f t="shared" si="6"/>
        <v>0</v>
      </c>
      <c r="R9" s="138">
        <v>0</v>
      </c>
      <c r="S9" s="139">
        <f t="shared" si="7"/>
        <v>0</v>
      </c>
      <c r="T9" s="138">
        <v>0</v>
      </c>
      <c r="U9" s="139">
        <f t="shared" si="8"/>
        <v>0</v>
      </c>
      <c r="V9" s="138">
        <v>0</v>
      </c>
      <c r="W9" s="139">
        <f t="shared" si="9"/>
        <v>0</v>
      </c>
      <c r="X9" s="138">
        <v>0</v>
      </c>
      <c r="Y9" s="139">
        <f t="shared" si="10"/>
        <v>0</v>
      </c>
      <c r="Z9" s="96">
        <f t="shared" si="11"/>
        <v>0</v>
      </c>
      <c r="AA9" s="97">
        <f t="shared" si="12"/>
        <v>0</v>
      </c>
    </row>
    <row r="10" spans="1:27" ht="24.95" customHeight="1">
      <c r="A10" s="171"/>
      <c r="B10" s="172" t="s">
        <v>44</v>
      </c>
      <c r="C10" s="95" t="s">
        <v>40</v>
      </c>
      <c r="D10" s="138">
        <f>SUM(D11:D14)</f>
        <v>2857</v>
      </c>
      <c r="E10" s="139">
        <f t="shared" si="0"/>
        <v>18.896752430716319</v>
      </c>
      <c r="F10" s="138">
        <f>SUM(F11:F14)</f>
        <v>2770</v>
      </c>
      <c r="G10" s="139">
        <f t="shared" si="1"/>
        <v>18.902688685683088</v>
      </c>
      <c r="H10" s="138">
        <f>SUM(H11:H14)</f>
        <v>2872</v>
      </c>
      <c r="I10" s="139">
        <f t="shared" si="2"/>
        <v>16.91899852724595</v>
      </c>
      <c r="J10" s="138">
        <f>SUM(J11:J14)</f>
        <v>2343</v>
      </c>
      <c r="K10" s="139">
        <f t="shared" si="3"/>
        <v>14.396313364055299</v>
      </c>
      <c r="L10" s="138">
        <f>SUM(L11:L14)</f>
        <v>2983</v>
      </c>
      <c r="M10" s="139">
        <f t="shared" si="4"/>
        <v>17.47510251903925</v>
      </c>
      <c r="N10" s="138">
        <f>SUM(N11:N14)</f>
        <v>2873</v>
      </c>
      <c r="O10" s="139">
        <f t="shared" si="5"/>
        <v>16.620386439893554</v>
      </c>
      <c r="P10" s="138">
        <f>SUM(P11:P14)</f>
        <v>2260</v>
      </c>
      <c r="Q10" s="139">
        <f t="shared" si="6"/>
        <v>16.264843468873696</v>
      </c>
      <c r="R10" s="138">
        <f>SUM(R11:R14)</f>
        <v>2050</v>
      </c>
      <c r="S10" s="139">
        <f t="shared" si="7"/>
        <v>12.17484261788811</v>
      </c>
      <c r="T10" s="138">
        <f>SUM(T11:T14)</f>
        <v>1574</v>
      </c>
      <c r="U10" s="139">
        <f t="shared" si="8"/>
        <v>9.62573385518591</v>
      </c>
      <c r="V10" s="138">
        <f>SUM(V11:V14)</f>
        <v>614</v>
      </c>
      <c r="W10" s="139">
        <f t="shared" si="9"/>
        <v>3.4471143049629465</v>
      </c>
      <c r="X10" s="138">
        <f>SUM(X11:X14)</f>
        <v>863</v>
      </c>
      <c r="Y10" s="139">
        <f t="shared" si="10"/>
        <v>4.4983059682043258</v>
      </c>
      <c r="Z10" s="96">
        <f>ROUND(AVERAGE(Q10,S10,U10,W10,Y10),1)</f>
        <v>9.1999999999999993</v>
      </c>
      <c r="AA10" s="97">
        <f t="shared" si="12"/>
        <v>13.6</v>
      </c>
    </row>
    <row r="11" spans="1:27" ht="24.95" customHeight="1">
      <c r="A11" s="171"/>
      <c r="B11" s="162"/>
      <c r="C11" s="98" t="s">
        <v>45</v>
      </c>
      <c r="D11" s="138">
        <v>2246</v>
      </c>
      <c r="E11" s="139">
        <f t="shared" si="0"/>
        <v>14.855479859779086</v>
      </c>
      <c r="F11" s="138">
        <v>2176</v>
      </c>
      <c r="G11" s="139">
        <f t="shared" si="1"/>
        <v>14.849187935034802</v>
      </c>
      <c r="H11" s="138">
        <v>823</v>
      </c>
      <c r="I11" s="139">
        <f t="shared" si="2"/>
        <v>4.8483063328424159</v>
      </c>
      <c r="J11" s="138">
        <v>684</v>
      </c>
      <c r="K11" s="139">
        <f t="shared" si="3"/>
        <v>4.2027649769585258</v>
      </c>
      <c r="L11" s="138">
        <v>1156</v>
      </c>
      <c r="M11" s="139">
        <f t="shared" si="4"/>
        <v>6.7721148213239601</v>
      </c>
      <c r="N11" s="138">
        <v>1071</v>
      </c>
      <c r="O11" s="139">
        <f t="shared" si="5"/>
        <v>6.1957653592502604</v>
      </c>
      <c r="P11" s="138">
        <v>625</v>
      </c>
      <c r="Q11" s="139">
        <f t="shared" si="6"/>
        <v>4.4980208708168403</v>
      </c>
      <c r="R11" s="138">
        <v>669</v>
      </c>
      <c r="S11" s="139">
        <f t="shared" si="7"/>
        <v>3.9731559567644612</v>
      </c>
      <c r="T11" s="138">
        <v>596</v>
      </c>
      <c r="U11" s="139">
        <f t="shared" si="8"/>
        <v>3.6448140900195694</v>
      </c>
      <c r="V11" s="138">
        <v>614</v>
      </c>
      <c r="W11" s="139">
        <f t="shared" si="9"/>
        <v>3.4471143049629465</v>
      </c>
      <c r="X11" s="138">
        <v>863</v>
      </c>
      <c r="Y11" s="139">
        <f t="shared" si="10"/>
        <v>4.4983059682043258</v>
      </c>
      <c r="Z11" s="96">
        <f t="shared" si="11"/>
        <v>4</v>
      </c>
      <c r="AA11" s="97">
        <f t="shared" si="12"/>
        <v>6.5</v>
      </c>
    </row>
    <row r="12" spans="1:27" ht="24.95" customHeight="1">
      <c r="A12" s="171"/>
      <c r="B12" s="162"/>
      <c r="C12" s="98" t="s">
        <v>46</v>
      </c>
      <c r="D12" s="138">
        <v>187</v>
      </c>
      <c r="E12" s="139">
        <f t="shared" si="0"/>
        <v>1.2368542893048482</v>
      </c>
      <c r="F12" s="138">
        <v>183</v>
      </c>
      <c r="G12" s="139">
        <f t="shared" si="1"/>
        <v>1.2488057868158864</v>
      </c>
      <c r="H12" s="138">
        <v>183</v>
      </c>
      <c r="I12" s="139">
        <f t="shared" si="2"/>
        <v>1.0780559646539027</v>
      </c>
      <c r="J12" s="138">
        <v>851</v>
      </c>
      <c r="K12" s="139">
        <f t="shared" si="3"/>
        <v>5.2288786482334872</v>
      </c>
      <c r="L12" s="138">
        <v>931</v>
      </c>
      <c r="M12" s="139">
        <f t="shared" si="4"/>
        <v>5.4540128881077914</v>
      </c>
      <c r="N12" s="138">
        <v>501</v>
      </c>
      <c r="O12" s="139">
        <f t="shared" si="5"/>
        <v>2.898299201666088</v>
      </c>
      <c r="P12" s="138">
        <v>353</v>
      </c>
      <c r="Q12" s="139">
        <f t="shared" si="6"/>
        <v>2.5404821878373518</v>
      </c>
      <c r="R12" s="138">
        <v>413</v>
      </c>
      <c r="S12" s="139">
        <f t="shared" si="7"/>
        <v>2.4527853664330679</v>
      </c>
      <c r="T12" s="138">
        <v>321</v>
      </c>
      <c r="U12" s="139">
        <f t="shared" si="8"/>
        <v>1.9630626223091978</v>
      </c>
      <c r="V12" s="138">
        <v>0</v>
      </c>
      <c r="W12" s="139">
        <f t="shared" si="9"/>
        <v>0</v>
      </c>
      <c r="X12" s="138">
        <v>0</v>
      </c>
      <c r="Y12" s="139">
        <f t="shared" si="10"/>
        <v>0</v>
      </c>
      <c r="Z12" s="96">
        <f t="shared" si="11"/>
        <v>1.4</v>
      </c>
      <c r="AA12" s="97">
        <f t="shared" si="12"/>
        <v>2.2000000000000002</v>
      </c>
    </row>
    <row r="13" spans="1:27" ht="24.95" customHeight="1">
      <c r="A13" s="171"/>
      <c r="B13" s="162"/>
      <c r="C13" s="95" t="s">
        <v>47</v>
      </c>
      <c r="D13" s="138">
        <v>424</v>
      </c>
      <c r="E13" s="139">
        <f t="shared" si="0"/>
        <v>2.8044182816323833</v>
      </c>
      <c r="F13" s="138">
        <v>411</v>
      </c>
      <c r="G13" s="139">
        <f t="shared" si="1"/>
        <v>2.8046949638324006</v>
      </c>
      <c r="H13" s="138">
        <v>1866</v>
      </c>
      <c r="I13" s="139">
        <f t="shared" si="2"/>
        <v>10.992636229749632</v>
      </c>
      <c r="J13" s="138">
        <v>808</v>
      </c>
      <c r="K13" s="139">
        <f t="shared" si="3"/>
        <v>4.9646697388632877</v>
      </c>
      <c r="L13" s="138">
        <v>896</v>
      </c>
      <c r="M13" s="139">
        <f t="shared" si="4"/>
        <v>5.248974809607498</v>
      </c>
      <c r="N13" s="138">
        <v>1301</v>
      </c>
      <c r="O13" s="139">
        <f t="shared" si="5"/>
        <v>7.5263218789772077</v>
      </c>
      <c r="P13" s="138">
        <v>1282</v>
      </c>
      <c r="Q13" s="139">
        <f t="shared" si="6"/>
        <v>9.2263404102195032</v>
      </c>
      <c r="R13" s="138">
        <v>968</v>
      </c>
      <c r="S13" s="139">
        <f t="shared" si="7"/>
        <v>5.7489012946905813</v>
      </c>
      <c r="T13" s="138">
        <v>657</v>
      </c>
      <c r="U13" s="139">
        <f t="shared" si="8"/>
        <v>4.0178571428571432</v>
      </c>
      <c r="V13" s="138">
        <v>0</v>
      </c>
      <c r="W13" s="139">
        <f t="shared" si="9"/>
        <v>0</v>
      </c>
      <c r="X13" s="138">
        <v>0</v>
      </c>
      <c r="Y13" s="139">
        <f t="shared" si="10"/>
        <v>0</v>
      </c>
      <c r="Z13" s="96">
        <f t="shared" si="11"/>
        <v>3.8</v>
      </c>
      <c r="AA13" s="97">
        <f t="shared" si="12"/>
        <v>4.8</v>
      </c>
    </row>
    <row r="14" spans="1:27" ht="24.95" customHeight="1">
      <c r="A14" s="171"/>
      <c r="B14" s="162"/>
      <c r="C14" s="98" t="s">
        <v>48</v>
      </c>
      <c r="D14" s="138">
        <v>0</v>
      </c>
      <c r="E14" s="139">
        <f t="shared" si="0"/>
        <v>0</v>
      </c>
      <c r="F14" s="138">
        <v>0</v>
      </c>
      <c r="G14" s="139">
        <f t="shared" si="1"/>
        <v>0</v>
      </c>
      <c r="H14" s="138">
        <v>0</v>
      </c>
      <c r="I14" s="139">
        <f t="shared" si="2"/>
        <v>0</v>
      </c>
      <c r="J14" s="138">
        <v>0</v>
      </c>
      <c r="K14" s="139">
        <f t="shared" si="3"/>
        <v>0</v>
      </c>
      <c r="L14" s="138">
        <v>0</v>
      </c>
      <c r="M14" s="139">
        <f t="shared" si="4"/>
        <v>0</v>
      </c>
      <c r="N14" s="138">
        <v>0</v>
      </c>
      <c r="O14" s="139">
        <f t="shared" si="5"/>
        <v>0</v>
      </c>
      <c r="P14" s="138">
        <v>0</v>
      </c>
      <c r="Q14" s="139">
        <f t="shared" si="6"/>
        <v>0</v>
      </c>
      <c r="R14" s="138">
        <v>0</v>
      </c>
      <c r="S14" s="139">
        <f t="shared" si="7"/>
        <v>0</v>
      </c>
      <c r="T14" s="138">
        <v>0</v>
      </c>
      <c r="U14" s="139">
        <f t="shared" si="8"/>
        <v>0</v>
      </c>
      <c r="V14" s="138">
        <v>0</v>
      </c>
      <c r="W14" s="139">
        <f t="shared" si="9"/>
        <v>0</v>
      </c>
      <c r="X14" s="138">
        <v>0</v>
      </c>
      <c r="Y14" s="139">
        <f t="shared" si="10"/>
        <v>0</v>
      </c>
      <c r="Z14" s="96">
        <f t="shared" si="11"/>
        <v>0</v>
      </c>
      <c r="AA14" s="97">
        <f t="shared" si="12"/>
        <v>0</v>
      </c>
    </row>
    <row r="15" spans="1:27" ht="24.95" customHeight="1">
      <c r="A15" s="171" t="s">
        <v>60</v>
      </c>
      <c r="B15" s="162"/>
      <c r="C15" s="95" t="s">
        <v>40</v>
      </c>
      <c r="D15" s="138">
        <f>SUM(D16:D18)</f>
        <v>2945</v>
      </c>
      <c r="E15" s="139">
        <f t="shared" si="0"/>
        <v>19.478801508036245</v>
      </c>
      <c r="F15" s="138">
        <v>2505</v>
      </c>
      <c r="G15" s="139">
        <f t="shared" si="1"/>
        <v>17.094308721168279</v>
      </c>
      <c r="H15" s="138">
        <f>SUM(H16:H18)</f>
        <v>2093</v>
      </c>
      <c r="I15" s="139">
        <f t="shared" si="2"/>
        <v>12.329896907216495</v>
      </c>
      <c r="J15" s="138">
        <f>SUM(J16:J18)</f>
        <v>2018</v>
      </c>
      <c r="K15" s="139">
        <f t="shared" si="3"/>
        <v>12.399385560675883</v>
      </c>
      <c r="L15" s="138">
        <f>SUM(L16:L18)</f>
        <v>2006</v>
      </c>
      <c r="M15" s="139">
        <f t="shared" si="4"/>
        <v>11.751611013473932</v>
      </c>
      <c r="N15" s="138">
        <f>SUM(N16:N18)</f>
        <v>2045</v>
      </c>
      <c r="O15" s="139">
        <f t="shared" si="5"/>
        <v>11.830382968876547</v>
      </c>
      <c r="P15" s="138">
        <f>SUM(P16:P18)</f>
        <v>1612</v>
      </c>
      <c r="Q15" s="139">
        <f t="shared" si="6"/>
        <v>11.601295430010795</v>
      </c>
      <c r="R15" s="138">
        <f>SUM(R16:R18)</f>
        <v>2026</v>
      </c>
      <c r="S15" s="139">
        <f t="shared" si="7"/>
        <v>12.032307875044543</v>
      </c>
      <c r="T15" s="138">
        <f>SUM(T16:T18)</f>
        <v>1685</v>
      </c>
      <c r="U15" s="139">
        <f t="shared" si="8"/>
        <v>10.304549902152642</v>
      </c>
      <c r="V15" s="138">
        <f>SUM(V16:V18)</f>
        <v>3564</v>
      </c>
      <c r="W15" s="139">
        <f t="shared" si="9"/>
        <v>20.008982708286549</v>
      </c>
      <c r="X15" s="138">
        <f>SUM(X16:X18)</f>
        <v>3152</v>
      </c>
      <c r="Y15" s="139">
        <f t="shared" si="10"/>
        <v>16.429502215272347</v>
      </c>
      <c r="Z15" s="96">
        <f>ROUND(AVERAGE(Q15,S15,U15,W15,Y15),1)</f>
        <v>14.1</v>
      </c>
      <c r="AA15" s="97">
        <f t="shared" si="12"/>
        <v>14.1</v>
      </c>
    </row>
    <row r="16" spans="1:27" ht="24.95" customHeight="1">
      <c r="A16" s="161"/>
      <c r="B16" s="162"/>
      <c r="C16" s="98" t="s">
        <v>49</v>
      </c>
      <c r="D16" s="138">
        <v>0</v>
      </c>
      <c r="E16" s="139">
        <f t="shared" si="0"/>
        <v>0</v>
      </c>
      <c r="F16" s="138">
        <v>0</v>
      </c>
      <c r="G16" s="139">
        <f t="shared" si="1"/>
        <v>0</v>
      </c>
      <c r="H16" s="138">
        <v>0</v>
      </c>
      <c r="I16" s="139">
        <f t="shared" si="2"/>
        <v>0</v>
      </c>
      <c r="J16" s="138">
        <v>0</v>
      </c>
      <c r="K16" s="139">
        <f t="shared" si="3"/>
        <v>0</v>
      </c>
      <c r="L16" s="138">
        <v>0</v>
      </c>
      <c r="M16" s="139">
        <f t="shared" si="4"/>
        <v>0</v>
      </c>
      <c r="N16" s="138">
        <v>0</v>
      </c>
      <c r="O16" s="139">
        <f t="shared" si="5"/>
        <v>0</v>
      </c>
      <c r="P16" s="138">
        <v>0</v>
      </c>
      <c r="Q16" s="139">
        <f t="shared" si="6"/>
        <v>0</v>
      </c>
      <c r="R16" s="138">
        <v>103</v>
      </c>
      <c r="S16" s="139">
        <f t="shared" si="7"/>
        <v>0.61171160470364661</v>
      </c>
      <c r="T16" s="138">
        <v>143</v>
      </c>
      <c r="U16" s="139">
        <f t="shared" si="8"/>
        <v>0.87451076320939325</v>
      </c>
      <c r="V16" s="138">
        <v>0</v>
      </c>
      <c r="W16" s="139">
        <f t="shared" si="9"/>
        <v>0</v>
      </c>
      <c r="X16" s="138">
        <v>0</v>
      </c>
      <c r="Y16" s="139">
        <f t="shared" si="10"/>
        <v>0</v>
      </c>
      <c r="Z16" s="96">
        <f t="shared" si="11"/>
        <v>0.3</v>
      </c>
      <c r="AA16" s="97">
        <f t="shared" si="12"/>
        <v>0.1</v>
      </c>
    </row>
    <row r="17" spans="1:27" ht="24.95" customHeight="1">
      <c r="A17" s="161"/>
      <c r="B17" s="162"/>
      <c r="C17" s="95" t="s">
        <v>50</v>
      </c>
      <c r="D17" s="138">
        <v>2945</v>
      </c>
      <c r="E17" s="139">
        <f t="shared" si="0"/>
        <v>19.478801508036245</v>
      </c>
      <c r="F17" s="138">
        <v>3012</v>
      </c>
      <c r="G17" s="139">
        <f t="shared" si="1"/>
        <v>20.554114917428691</v>
      </c>
      <c r="H17" s="138">
        <v>2093</v>
      </c>
      <c r="I17" s="139">
        <f t="shared" si="2"/>
        <v>12.329896907216495</v>
      </c>
      <c r="J17" s="138">
        <v>2018</v>
      </c>
      <c r="K17" s="139">
        <f t="shared" si="3"/>
        <v>12.399385560675883</v>
      </c>
      <c r="L17" s="138">
        <v>2006</v>
      </c>
      <c r="M17" s="139">
        <f t="shared" si="4"/>
        <v>11.751611013473932</v>
      </c>
      <c r="N17" s="138">
        <v>2045</v>
      </c>
      <c r="O17" s="139">
        <f t="shared" si="5"/>
        <v>11.830382968876547</v>
      </c>
      <c r="P17" s="138">
        <v>1612</v>
      </c>
      <c r="Q17" s="139">
        <f t="shared" si="6"/>
        <v>11.601295430010795</v>
      </c>
      <c r="R17" s="138">
        <v>1923</v>
      </c>
      <c r="S17" s="139">
        <f t="shared" si="7"/>
        <v>11.420596270340894</v>
      </c>
      <c r="T17" s="138">
        <v>1542</v>
      </c>
      <c r="U17" s="139">
        <f t="shared" si="8"/>
        <v>9.4300391389432487</v>
      </c>
      <c r="V17" s="138">
        <v>3564</v>
      </c>
      <c r="W17" s="139">
        <f t="shared" si="9"/>
        <v>20.008982708286549</v>
      </c>
      <c r="X17" s="138">
        <v>3152</v>
      </c>
      <c r="Y17" s="139">
        <f t="shared" si="10"/>
        <v>16.429502215272347</v>
      </c>
      <c r="Z17" s="96">
        <f t="shared" si="11"/>
        <v>13.8</v>
      </c>
      <c r="AA17" s="97">
        <f t="shared" si="12"/>
        <v>14.3</v>
      </c>
    </row>
    <row r="18" spans="1:27" ht="24.95" customHeight="1">
      <c r="A18" s="161"/>
      <c r="B18" s="162"/>
      <c r="C18" s="95" t="s">
        <v>51</v>
      </c>
      <c r="D18" s="138">
        <v>0</v>
      </c>
      <c r="E18" s="139">
        <f t="shared" si="0"/>
        <v>0</v>
      </c>
      <c r="F18" s="138">
        <v>0</v>
      </c>
      <c r="G18" s="139">
        <f t="shared" si="1"/>
        <v>0</v>
      </c>
      <c r="H18" s="138">
        <v>0</v>
      </c>
      <c r="I18" s="139">
        <f t="shared" si="2"/>
        <v>0</v>
      </c>
      <c r="J18" s="138">
        <v>0</v>
      </c>
      <c r="K18" s="139">
        <f t="shared" si="3"/>
        <v>0</v>
      </c>
      <c r="L18" s="138">
        <v>0</v>
      </c>
      <c r="M18" s="139">
        <f t="shared" si="4"/>
        <v>0</v>
      </c>
      <c r="N18" s="138">
        <v>0</v>
      </c>
      <c r="O18" s="139">
        <f t="shared" si="5"/>
        <v>0</v>
      </c>
      <c r="P18" s="138">
        <v>0</v>
      </c>
      <c r="Q18" s="139">
        <f t="shared" si="6"/>
        <v>0</v>
      </c>
      <c r="R18" s="138">
        <v>0</v>
      </c>
      <c r="S18" s="139">
        <f t="shared" si="7"/>
        <v>0</v>
      </c>
      <c r="T18" s="138">
        <v>0</v>
      </c>
      <c r="U18" s="139">
        <f t="shared" si="8"/>
        <v>0</v>
      </c>
      <c r="V18" s="138">
        <v>0</v>
      </c>
      <c r="W18" s="139">
        <f t="shared" si="9"/>
        <v>0</v>
      </c>
      <c r="X18" s="138">
        <v>0</v>
      </c>
      <c r="Y18" s="139">
        <f t="shared" si="10"/>
        <v>0</v>
      </c>
      <c r="Z18" s="96">
        <f>AVERAGE(Q18,S18,U18,W18,Y18)</f>
        <v>0</v>
      </c>
      <c r="AA18" s="97">
        <f>AVERAGE(W18,U18,S18,Q18,O18,M18,K18,I18,G18,E18,Y18)</f>
        <v>0</v>
      </c>
    </row>
    <row r="19" spans="1:27" ht="24.95" customHeight="1">
      <c r="A19" s="161" t="s">
        <v>58</v>
      </c>
      <c r="B19" s="162"/>
      <c r="C19" s="162"/>
      <c r="D19" s="157">
        <f>ROUND(D4*1000/365,0)</f>
        <v>41422</v>
      </c>
      <c r="E19" s="158"/>
      <c r="F19" s="157">
        <f>ROUND(F4*1000/365,0)</f>
        <v>40148</v>
      </c>
      <c r="G19" s="158"/>
      <c r="H19" s="157">
        <f>ROUND(H4*1000/365,0)</f>
        <v>46507</v>
      </c>
      <c r="I19" s="158"/>
      <c r="J19" s="157">
        <f>ROUND(J4*1000/365,0)</f>
        <v>44589</v>
      </c>
      <c r="K19" s="158"/>
      <c r="L19" s="157">
        <f>ROUND(L4*1000/365,0)</f>
        <v>46767</v>
      </c>
      <c r="M19" s="158"/>
      <c r="N19" s="157">
        <f>ROUND(N4*1000/365,0)</f>
        <v>47359</v>
      </c>
      <c r="O19" s="158"/>
      <c r="P19" s="157">
        <f>ROUND(P4*1000/365,0)</f>
        <v>38068</v>
      </c>
      <c r="Q19" s="158"/>
      <c r="R19" s="157">
        <f>ROUND(R4*1000/365,0)</f>
        <v>46132</v>
      </c>
      <c r="S19" s="158"/>
      <c r="T19" s="157">
        <f>ROUND(T4*1000/365,0)</f>
        <v>44800</v>
      </c>
      <c r="U19" s="158"/>
      <c r="V19" s="157">
        <f>ROUND(V4*1000/365,0)</f>
        <v>48800</v>
      </c>
      <c r="W19" s="158"/>
      <c r="X19" s="157">
        <f>ROUND(X4*1000/365,0)</f>
        <v>52562</v>
      </c>
      <c r="Y19" s="158"/>
      <c r="Z19" s="163" t="s">
        <v>110</v>
      </c>
      <c r="AA19" s="164"/>
    </row>
    <row r="20" spans="1:27" ht="24.95" customHeight="1">
      <c r="A20" s="161" t="s">
        <v>52</v>
      </c>
      <c r="B20" s="162"/>
      <c r="C20" s="162"/>
      <c r="D20" s="157">
        <f>ROUND(D5*1000/365,0)</f>
        <v>33353</v>
      </c>
      <c r="E20" s="158"/>
      <c r="F20" s="157">
        <f>ROUND(F5*1000/365,0)</f>
        <v>33285</v>
      </c>
      <c r="G20" s="158"/>
      <c r="H20" s="157">
        <f>ROUND(H5*1000/365,0)</f>
        <v>40773</v>
      </c>
      <c r="I20" s="158"/>
      <c r="J20" s="157">
        <f>ROUND(J5*1000/365,0)</f>
        <v>39060</v>
      </c>
      <c r="K20" s="158"/>
      <c r="L20" s="157">
        <f>ROUND(L5*1000/365,0)</f>
        <v>41271</v>
      </c>
      <c r="M20" s="158"/>
      <c r="N20" s="157">
        <f>ROUND(N5*1000/365,0)</f>
        <v>41756</v>
      </c>
      <c r="O20" s="158"/>
      <c r="P20" s="157">
        <f>ROUND(P5*1000/365,0)</f>
        <v>33652</v>
      </c>
      <c r="Q20" s="158"/>
      <c r="R20" s="157">
        <f>ROUND(R5*1000/365,0)</f>
        <v>40581</v>
      </c>
      <c r="S20" s="158"/>
      <c r="T20" s="157">
        <f>ROUND(T5*1000/365,0)</f>
        <v>40184</v>
      </c>
      <c r="U20" s="158"/>
      <c r="V20" s="157">
        <f>ROUND(V5*1000/365,0)</f>
        <v>39036</v>
      </c>
      <c r="W20" s="158"/>
      <c r="X20" s="157">
        <f>ROUND(X5*1000/365,0)</f>
        <v>43926</v>
      </c>
      <c r="Y20" s="158"/>
      <c r="Z20" s="163"/>
      <c r="AA20" s="164"/>
    </row>
    <row r="21" spans="1:27" ht="24.95" customHeight="1">
      <c r="A21" s="161" t="s">
        <v>53</v>
      </c>
      <c r="B21" s="162"/>
      <c r="C21" s="162"/>
      <c r="D21" s="157">
        <f>ROUND(D6*1000/365,0)</f>
        <v>25526</v>
      </c>
      <c r="E21" s="158"/>
      <c r="F21" s="157">
        <f>ROUND(F6*1000/365,0)</f>
        <v>25696</v>
      </c>
      <c r="G21" s="158"/>
      <c r="H21" s="157">
        <f>ROUND(H6*1000/365,0)</f>
        <v>32904</v>
      </c>
      <c r="I21" s="158"/>
      <c r="J21" s="157">
        <f>ROUND(J6*1000/365,0)</f>
        <v>32641</v>
      </c>
      <c r="K21" s="158"/>
      <c r="L21" s="157">
        <f>ROUND(L6*1000/365,0)</f>
        <v>33099</v>
      </c>
      <c r="M21" s="158"/>
      <c r="N21" s="157">
        <f>ROUND(N6*1000/365,0)</f>
        <v>33885</v>
      </c>
      <c r="O21" s="158"/>
      <c r="P21" s="157">
        <f>ROUND(P6*1000/365,0)</f>
        <v>27460</v>
      </c>
      <c r="Q21" s="158"/>
      <c r="R21" s="157">
        <f>ROUND(R6*1000/365,0)</f>
        <v>34964</v>
      </c>
      <c r="S21" s="158"/>
      <c r="T21" s="157">
        <f>ROUND(T6*1000/365,0)</f>
        <v>35871</v>
      </c>
      <c r="U21" s="158"/>
      <c r="V21" s="157">
        <f>ROUND(V6*1000/365,0)</f>
        <v>37353</v>
      </c>
      <c r="W21" s="158"/>
      <c r="X21" s="157">
        <f>ROUND(X6*1000/365,0)</f>
        <v>41562</v>
      </c>
      <c r="Y21" s="158"/>
      <c r="Z21" s="163"/>
      <c r="AA21" s="164"/>
    </row>
    <row r="22" spans="1:27" ht="24.95" customHeight="1">
      <c r="A22" s="167" t="s">
        <v>81</v>
      </c>
      <c r="B22" s="168"/>
      <c r="C22" s="168"/>
      <c r="D22" s="159">
        <f>ROUND(D15*1000/365,0)</f>
        <v>8068</v>
      </c>
      <c r="E22" s="160"/>
      <c r="F22" s="159">
        <f>ROUND(F15*1000/365,0)</f>
        <v>6863</v>
      </c>
      <c r="G22" s="160"/>
      <c r="H22" s="159">
        <f>ROUND(H15*1000/365,0)</f>
        <v>5734</v>
      </c>
      <c r="I22" s="160"/>
      <c r="J22" s="159">
        <f>ROUND(J15*1000/365,0)</f>
        <v>5529</v>
      </c>
      <c r="K22" s="160"/>
      <c r="L22" s="159">
        <f>ROUND(L15*1000/365,0)</f>
        <v>5496</v>
      </c>
      <c r="M22" s="160"/>
      <c r="N22" s="159">
        <f>ROUND(N15*1000/365,0)</f>
        <v>5603</v>
      </c>
      <c r="O22" s="160"/>
      <c r="P22" s="159">
        <f>ROUND(P15*1000/365,0)</f>
        <v>4416</v>
      </c>
      <c r="Q22" s="160"/>
      <c r="R22" s="159">
        <f>ROUND(R15*1000/365,0)</f>
        <v>5551</v>
      </c>
      <c r="S22" s="160"/>
      <c r="T22" s="159">
        <f>ROUND(T15*1000/365,0)</f>
        <v>4616</v>
      </c>
      <c r="U22" s="160"/>
      <c r="V22" s="159">
        <f>ROUND(V15*1000/365,0)</f>
        <v>9764</v>
      </c>
      <c r="W22" s="160"/>
      <c r="X22" s="159">
        <f>ROUND(X15*1000/365,0)</f>
        <v>8636</v>
      </c>
      <c r="Y22" s="160"/>
      <c r="Z22" s="165"/>
      <c r="AA22" s="166"/>
    </row>
    <row r="23" spans="1:27" ht="24.95" customHeight="1">
      <c r="D23" s="99"/>
      <c r="F23" s="99"/>
      <c r="H23" s="99"/>
      <c r="J23" s="99"/>
      <c r="K23" s="90"/>
      <c r="L23" s="99"/>
      <c r="N23" s="99"/>
      <c r="P23" s="99"/>
      <c r="R23" s="99"/>
      <c r="T23" s="99"/>
      <c r="V23" s="99"/>
      <c r="X23" s="99"/>
      <c r="Z23" s="99"/>
      <c r="AA23" s="99"/>
    </row>
    <row r="25" spans="1:27" ht="24.95" customHeight="1">
      <c r="D25" s="100"/>
      <c r="E25" s="101"/>
      <c r="F25" s="101"/>
      <c r="G25" s="101"/>
      <c r="H25" s="101"/>
      <c r="I25" s="101"/>
    </row>
    <row r="26" spans="1:27" ht="24.95" customHeight="1">
      <c r="D26" s="100"/>
      <c r="E26" s="101"/>
      <c r="F26" s="101"/>
      <c r="G26" s="101"/>
      <c r="H26" s="101"/>
      <c r="I26" s="101"/>
    </row>
    <row r="27" spans="1:27" ht="24.95" customHeight="1">
      <c r="D27" s="103"/>
      <c r="E27" s="103"/>
      <c r="F27" s="103"/>
      <c r="G27" s="103"/>
      <c r="H27" s="103"/>
      <c r="I27" s="103"/>
    </row>
    <row r="28" spans="1:27" ht="24.95" customHeight="1">
      <c r="D28" s="100"/>
      <c r="E28" s="101"/>
      <c r="F28" s="101"/>
      <c r="G28" s="101"/>
      <c r="H28" s="101"/>
      <c r="I28" s="101"/>
    </row>
    <row r="29" spans="1:27" ht="24.95" customHeight="1">
      <c r="D29" s="104"/>
      <c r="E29" s="103"/>
      <c r="F29" s="103"/>
      <c r="G29" s="103"/>
      <c r="H29" s="103"/>
      <c r="I29" s="103"/>
    </row>
    <row r="30" spans="1:27" ht="24.95" customHeight="1">
      <c r="D30" s="105"/>
      <c r="E30" s="105"/>
      <c r="F30" s="105"/>
      <c r="G30" s="105"/>
      <c r="H30" s="105"/>
      <c r="I30" s="105"/>
    </row>
  </sheetData>
  <mergeCells count="67">
    <mergeCell ref="V2:W2"/>
    <mergeCell ref="X2:Y2"/>
    <mergeCell ref="A2:C3"/>
    <mergeCell ref="D2:E2"/>
    <mergeCell ref="F2:G2"/>
    <mergeCell ref="H2:I2"/>
    <mergeCell ref="J2:K2"/>
    <mergeCell ref="L2:M2"/>
    <mergeCell ref="A15:B18"/>
    <mergeCell ref="N2:O2"/>
    <mergeCell ref="P2:Q2"/>
    <mergeCell ref="R2:S2"/>
    <mergeCell ref="T2:U2"/>
    <mergeCell ref="A4:C4"/>
    <mergeCell ref="A5:A14"/>
    <mergeCell ref="B5:C5"/>
    <mergeCell ref="B6:B9"/>
    <mergeCell ref="B10:B14"/>
    <mergeCell ref="Z19:AA22"/>
    <mergeCell ref="A20:C20"/>
    <mergeCell ref="V20:W20"/>
    <mergeCell ref="X20:Y20"/>
    <mergeCell ref="A21:C21"/>
    <mergeCell ref="V21:W21"/>
    <mergeCell ref="X21:Y21"/>
    <mergeCell ref="A22:C22"/>
    <mergeCell ref="V22:W22"/>
    <mergeCell ref="X22:Y22"/>
    <mergeCell ref="A19:C19"/>
    <mergeCell ref="V19:W19"/>
    <mergeCell ref="X19:Y19"/>
    <mergeCell ref="D19:E19"/>
    <mergeCell ref="D20:E20"/>
    <mergeCell ref="J19:K19"/>
    <mergeCell ref="J20:K20"/>
    <mergeCell ref="P19:Q19"/>
    <mergeCell ref="N19:O19"/>
    <mergeCell ref="N20:O20"/>
    <mergeCell ref="N21:O21"/>
    <mergeCell ref="N22:O22"/>
    <mergeCell ref="D22:E22"/>
    <mergeCell ref="F19:G19"/>
    <mergeCell ref="F20:G20"/>
    <mergeCell ref="F21:G21"/>
    <mergeCell ref="F22:G22"/>
    <mergeCell ref="H19:I19"/>
    <mergeCell ref="H20:I20"/>
    <mergeCell ref="H21:I21"/>
    <mergeCell ref="H22:I22"/>
    <mergeCell ref="D21:E21"/>
    <mergeCell ref="J21:K21"/>
    <mergeCell ref="J22:K22"/>
    <mergeCell ref="L19:M19"/>
    <mergeCell ref="L20:M20"/>
    <mergeCell ref="L21:M21"/>
    <mergeCell ref="L22:M22"/>
    <mergeCell ref="T19:U19"/>
    <mergeCell ref="T20:U20"/>
    <mergeCell ref="T21:U21"/>
    <mergeCell ref="T22:U22"/>
    <mergeCell ref="P20:Q20"/>
    <mergeCell ref="P21:Q21"/>
    <mergeCell ref="P22:Q22"/>
    <mergeCell ref="R19:S19"/>
    <mergeCell ref="R20:S20"/>
    <mergeCell ref="R21:S21"/>
    <mergeCell ref="R22:S22"/>
  </mergeCells>
  <phoneticPr fontId="34" type="noConversion"/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RowHeight="14.25"/>
  <cols>
    <col min="1" max="16384" width="9" style="40"/>
  </cols>
  <sheetData/>
  <phoneticPr fontId="2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topLeftCell="A4" zoomScale="90" zoomScaleNormal="85" zoomScaleSheetLayoutView="90" workbookViewId="0">
      <selection activeCell="G27" sqref="G27"/>
    </sheetView>
  </sheetViews>
  <sheetFormatPr defaultRowHeight="20.100000000000001" customHeight="1"/>
  <cols>
    <col min="1" max="1" width="11.125" style="68" customWidth="1"/>
    <col min="2" max="2" width="13.625" style="62" bestFit="1" customWidth="1"/>
    <col min="3" max="3" width="12" style="62" customWidth="1"/>
    <col min="4" max="6" width="12.25" style="62" customWidth="1"/>
    <col min="7" max="7" width="8.625" style="62" customWidth="1"/>
    <col min="8" max="8" width="8.375" style="62" customWidth="1"/>
    <col min="9" max="9" width="11.125" style="62" customWidth="1"/>
    <col min="10" max="10" width="11" style="62" customWidth="1"/>
    <col min="11" max="11" width="13.625" style="62" customWidth="1"/>
    <col min="12" max="12" width="12" style="62" customWidth="1"/>
    <col min="13" max="13" width="11.75" style="62" customWidth="1"/>
    <col min="14" max="14" width="10.75" style="62" customWidth="1"/>
    <col min="15" max="15" width="11.25" style="62" customWidth="1"/>
    <col min="16" max="16" width="12" style="62" customWidth="1"/>
    <col min="17" max="17" width="12.125" style="62" customWidth="1"/>
    <col min="18" max="16384" width="9" style="62"/>
  </cols>
  <sheetData>
    <row r="1" spans="1:17" ht="20.100000000000001" customHeight="1">
      <c r="A1" s="61"/>
      <c r="G1" s="179" t="s">
        <v>64</v>
      </c>
      <c r="H1" s="179"/>
      <c r="I1" s="179"/>
      <c r="J1" s="179"/>
      <c r="K1" s="63" t="s">
        <v>65</v>
      </c>
      <c r="L1" s="63"/>
    </row>
    <row r="2" spans="1:17" ht="20.100000000000001" customHeight="1">
      <c r="A2" s="61"/>
      <c r="Q2" s="64" t="s">
        <v>66</v>
      </c>
    </row>
    <row r="3" spans="1:17" s="66" customFormat="1" ht="20.100000000000001" customHeight="1">
      <c r="A3" s="65"/>
      <c r="B3" s="66" t="s">
        <v>67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20.100000000000001" customHeight="1">
      <c r="B4" s="69"/>
      <c r="C4" s="70" t="s">
        <v>68</v>
      </c>
      <c r="D4" s="67"/>
      <c r="E4" s="67"/>
      <c r="F4" s="67"/>
      <c r="G4" s="67"/>
      <c r="H4" s="67"/>
      <c r="I4" s="67"/>
      <c r="J4" s="71"/>
      <c r="K4" s="71"/>
      <c r="L4" s="71"/>
      <c r="M4" s="72"/>
      <c r="N4" s="70" t="s">
        <v>69</v>
      </c>
      <c r="O4" s="67"/>
      <c r="P4" s="67"/>
      <c r="Q4" s="67"/>
    </row>
    <row r="5" spans="1:17" ht="20.100000000000001" customHeight="1">
      <c r="B5" s="69"/>
      <c r="C5" s="73"/>
      <c r="D5" s="70" t="s">
        <v>70</v>
      </c>
      <c r="E5" s="67"/>
      <c r="F5" s="67"/>
      <c r="G5" s="67"/>
      <c r="H5" s="72"/>
      <c r="I5" s="66" t="s">
        <v>71</v>
      </c>
      <c r="J5" s="70"/>
      <c r="K5" s="70"/>
      <c r="L5" s="70"/>
      <c r="M5" s="74"/>
      <c r="N5" s="73"/>
      <c r="O5" s="180" t="s">
        <v>72</v>
      </c>
      <c r="P5" s="182" t="s">
        <v>73</v>
      </c>
      <c r="Q5" s="184" t="s">
        <v>74</v>
      </c>
    </row>
    <row r="6" spans="1:17" s="71" customFormat="1" ht="20.100000000000001" customHeight="1">
      <c r="A6" s="75"/>
      <c r="B6" s="74"/>
      <c r="C6" s="76"/>
      <c r="D6" s="76"/>
      <c r="E6" s="77" t="s">
        <v>108</v>
      </c>
      <c r="F6" s="77" t="s">
        <v>109</v>
      </c>
      <c r="G6" s="77" t="s">
        <v>75</v>
      </c>
      <c r="H6" s="78" t="s">
        <v>76</v>
      </c>
      <c r="I6" s="76"/>
      <c r="J6" s="77" t="s">
        <v>77</v>
      </c>
      <c r="K6" s="77" t="s">
        <v>78</v>
      </c>
      <c r="L6" s="77" t="s">
        <v>79</v>
      </c>
      <c r="M6" s="77" t="s">
        <v>80</v>
      </c>
      <c r="N6" s="76"/>
      <c r="O6" s="181"/>
      <c r="P6" s="183"/>
      <c r="Q6" s="185"/>
    </row>
    <row r="7" spans="1:17" s="82" customFormat="1" ht="20.100000000000001" customHeight="1">
      <c r="A7" s="79">
        <v>2002</v>
      </c>
      <c r="B7" s="80">
        <f>SUM(C7,N7)</f>
        <v>15119.071</v>
      </c>
      <c r="C7" s="80">
        <f>SUM(D7,I7)</f>
        <v>12184.767</v>
      </c>
      <c r="D7" s="80">
        <f>SUM(E7:H7)</f>
        <v>9338.3449999999993</v>
      </c>
      <c r="E7" s="80">
        <v>9338.3449999999993</v>
      </c>
      <c r="F7" s="80"/>
      <c r="G7" s="80">
        <v>0</v>
      </c>
      <c r="H7" s="80">
        <v>0</v>
      </c>
      <c r="I7" s="80">
        <f>SUM(J7:M7)</f>
        <v>2846.4219999999996</v>
      </c>
      <c r="J7" s="80">
        <v>2241.0139999999997</v>
      </c>
      <c r="K7" s="80">
        <v>184.40799999999999</v>
      </c>
      <c r="L7" s="80">
        <v>421</v>
      </c>
      <c r="M7" s="80">
        <v>0</v>
      </c>
      <c r="N7" s="80">
        <f>SUM(O7:P7)</f>
        <v>2934.3040000000005</v>
      </c>
      <c r="O7" s="80">
        <v>0</v>
      </c>
      <c r="P7" s="80">
        <v>2934.3040000000005</v>
      </c>
      <c r="Q7" s="81">
        <f t="shared" ref="Q7:Q16" si="0">ROUND(P7*100/B7,1)</f>
        <v>19.399999999999999</v>
      </c>
    </row>
    <row r="8" spans="1:17" s="82" customFormat="1" ht="20.100000000000001" customHeight="1">
      <c r="A8" s="79">
        <f>A7+1</f>
        <v>2003</v>
      </c>
      <c r="B8" s="80">
        <f>SUM(C8,N8)</f>
        <v>15119</v>
      </c>
      <c r="C8" s="80">
        <f>SUM(D8,I8)</f>
        <v>12174</v>
      </c>
      <c r="D8" s="80">
        <f>SUM(E8:H8)</f>
        <v>9317</v>
      </c>
      <c r="E8" s="80">
        <v>9317</v>
      </c>
      <c r="F8" s="80"/>
      <c r="G8" s="80">
        <v>0</v>
      </c>
      <c r="H8" s="80">
        <v>0</v>
      </c>
      <c r="I8" s="80">
        <f>SUM(J8:M8)</f>
        <v>2857</v>
      </c>
      <c r="J8" s="80">
        <v>2246</v>
      </c>
      <c r="K8" s="80">
        <v>187</v>
      </c>
      <c r="L8" s="80">
        <v>424</v>
      </c>
      <c r="M8" s="80">
        <v>0</v>
      </c>
      <c r="N8" s="80">
        <f>SUM(O8:P8)</f>
        <v>2945</v>
      </c>
      <c r="O8" s="80">
        <v>0</v>
      </c>
      <c r="P8" s="80">
        <v>2945</v>
      </c>
      <c r="Q8" s="81">
        <f t="shared" si="0"/>
        <v>19.5</v>
      </c>
    </row>
    <row r="9" spans="1:17" s="82" customFormat="1" ht="20.100000000000001" customHeight="1">
      <c r="A9" s="79">
        <f t="shared" ref="A9:A18" si="1">A8+1</f>
        <v>2004</v>
      </c>
      <c r="B9" s="80">
        <f>C9+N9</f>
        <v>14654</v>
      </c>
      <c r="C9" s="80">
        <f>D9+I9</f>
        <v>12149</v>
      </c>
      <c r="D9" s="80">
        <f>E9+G9+H9</f>
        <v>9379</v>
      </c>
      <c r="E9" s="80">
        <v>9379</v>
      </c>
      <c r="F9" s="80"/>
      <c r="G9" s="80">
        <v>0</v>
      </c>
      <c r="H9" s="80">
        <v>0</v>
      </c>
      <c r="I9" s="80">
        <f>SUM(J9:M9)</f>
        <v>2770</v>
      </c>
      <c r="J9" s="80">
        <v>2176</v>
      </c>
      <c r="K9" s="80">
        <v>183</v>
      </c>
      <c r="L9" s="80">
        <v>411</v>
      </c>
      <c r="M9" s="80">
        <v>0</v>
      </c>
      <c r="N9" s="80">
        <f>O9+P9</f>
        <v>2505</v>
      </c>
      <c r="O9" s="80">
        <v>0</v>
      </c>
      <c r="P9" s="80">
        <v>2505</v>
      </c>
      <c r="Q9" s="81">
        <f t="shared" si="0"/>
        <v>17.100000000000001</v>
      </c>
    </row>
    <row r="10" spans="1:17" s="83" customFormat="1" ht="20.100000000000001" customHeight="1">
      <c r="A10" s="79">
        <f t="shared" si="1"/>
        <v>2005</v>
      </c>
      <c r="B10" s="80">
        <f>C10+N10</f>
        <v>16975</v>
      </c>
      <c r="C10" s="80">
        <f>D10+I10</f>
        <v>14882</v>
      </c>
      <c r="D10" s="80">
        <f>E10+G10+H10</f>
        <v>12010</v>
      </c>
      <c r="E10" s="80">
        <v>12010</v>
      </c>
      <c r="F10" s="80"/>
      <c r="G10" s="80">
        <v>0</v>
      </c>
      <c r="H10" s="80">
        <v>0</v>
      </c>
      <c r="I10" s="80">
        <f>SUM(J10:M10)</f>
        <v>2872</v>
      </c>
      <c r="J10" s="80">
        <v>823</v>
      </c>
      <c r="K10" s="80">
        <v>183</v>
      </c>
      <c r="L10" s="80">
        <v>1866</v>
      </c>
      <c r="M10" s="80">
        <v>0</v>
      </c>
      <c r="N10" s="80">
        <f>O10+P10</f>
        <v>2093</v>
      </c>
      <c r="O10" s="80">
        <v>0</v>
      </c>
      <c r="P10" s="80">
        <v>2093</v>
      </c>
      <c r="Q10" s="81">
        <f t="shared" si="0"/>
        <v>12.3</v>
      </c>
    </row>
    <row r="11" spans="1:17" s="84" customFormat="1" ht="20.100000000000001" customHeight="1">
      <c r="A11" s="79">
        <f t="shared" si="1"/>
        <v>2006</v>
      </c>
      <c r="B11" s="80">
        <v>16675047</v>
      </c>
      <c r="C11" s="80">
        <f>D11+I11</f>
        <v>14257367</v>
      </c>
      <c r="D11" s="80">
        <v>11914369</v>
      </c>
      <c r="E11" s="80">
        <v>11914369</v>
      </c>
      <c r="F11" s="80"/>
      <c r="G11" s="80"/>
      <c r="H11" s="80"/>
      <c r="I11" s="80">
        <f>(J11+K11+L11+M11)</f>
        <v>2342998</v>
      </c>
      <c r="J11" s="80">
        <v>684238</v>
      </c>
      <c r="K11" s="80">
        <v>850978</v>
      </c>
      <c r="L11" s="80">
        <v>807782</v>
      </c>
      <c r="M11" s="80"/>
      <c r="N11" s="80">
        <f>SUM(O11:P11)</f>
        <v>2017680</v>
      </c>
      <c r="O11" s="80"/>
      <c r="P11" s="80">
        <v>2017680</v>
      </c>
      <c r="Q11" s="81">
        <f t="shared" si="0"/>
        <v>12.1</v>
      </c>
    </row>
    <row r="12" spans="1:17" ht="20.100000000000001" customHeight="1">
      <c r="A12" s="79">
        <f t="shared" si="1"/>
        <v>2007</v>
      </c>
      <c r="B12" s="80">
        <v>17070116</v>
      </c>
      <c r="C12" s="80">
        <v>15064486</v>
      </c>
      <c r="D12" s="80">
        <v>12081337</v>
      </c>
      <c r="E12" s="80">
        <v>12081337</v>
      </c>
      <c r="F12" s="80">
        <v>0</v>
      </c>
      <c r="G12" s="80">
        <v>0</v>
      </c>
      <c r="H12" s="80">
        <v>0</v>
      </c>
      <c r="I12" s="80">
        <v>2983149</v>
      </c>
      <c r="J12" s="80">
        <v>1156240</v>
      </c>
      <c r="K12" s="80">
        <v>930587</v>
      </c>
      <c r="L12" s="80">
        <v>896322</v>
      </c>
      <c r="M12" s="80">
        <v>0</v>
      </c>
      <c r="N12" s="80">
        <v>2005630</v>
      </c>
      <c r="O12" s="80">
        <v>0</v>
      </c>
      <c r="P12" s="80">
        <v>2005630</v>
      </c>
      <c r="Q12" s="81">
        <f t="shared" si="0"/>
        <v>11.7</v>
      </c>
    </row>
    <row r="13" spans="1:17" ht="20.100000000000001" customHeight="1">
      <c r="A13" s="79">
        <f t="shared" si="1"/>
        <v>2008</v>
      </c>
      <c r="B13" s="80">
        <v>17286053</v>
      </c>
      <c r="C13" s="80">
        <v>15241157</v>
      </c>
      <c r="D13" s="80">
        <v>12368457</v>
      </c>
      <c r="E13" s="80">
        <v>12368457</v>
      </c>
      <c r="F13" s="80">
        <v>0</v>
      </c>
      <c r="G13" s="80">
        <v>0</v>
      </c>
      <c r="H13" s="80">
        <v>0</v>
      </c>
      <c r="I13" s="80">
        <v>2872700</v>
      </c>
      <c r="J13" s="80">
        <v>1071300</v>
      </c>
      <c r="K13" s="80">
        <v>500600</v>
      </c>
      <c r="L13" s="80">
        <v>1300800</v>
      </c>
      <c r="M13" s="80">
        <v>0</v>
      </c>
      <c r="N13" s="80">
        <v>2044896</v>
      </c>
      <c r="O13" s="80">
        <v>0</v>
      </c>
      <c r="P13" s="80">
        <v>2044896</v>
      </c>
      <c r="Q13" s="81">
        <f t="shared" si="0"/>
        <v>11.8</v>
      </c>
    </row>
    <row r="14" spans="1:17" ht="20.100000000000001" customHeight="1">
      <c r="A14" s="79">
        <f t="shared" si="1"/>
        <v>2009</v>
      </c>
      <c r="B14" s="80">
        <v>13894509</v>
      </c>
      <c r="C14" s="80">
        <v>12282746</v>
      </c>
      <c r="D14" s="80">
        <v>10023041</v>
      </c>
      <c r="E14" s="80">
        <v>10023041</v>
      </c>
      <c r="F14" s="80">
        <v>0</v>
      </c>
      <c r="G14" s="80">
        <v>0</v>
      </c>
      <c r="H14" s="80">
        <v>0</v>
      </c>
      <c r="I14" s="80">
        <v>2259705</v>
      </c>
      <c r="J14" s="80">
        <v>625253</v>
      </c>
      <c r="K14" s="80">
        <v>352500</v>
      </c>
      <c r="L14" s="80">
        <v>1281952</v>
      </c>
      <c r="M14" s="80">
        <v>0</v>
      </c>
      <c r="N14" s="80">
        <v>1611763</v>
      </c>
      <c r="O14" s="80">
        <v>0</v>
      </c>
      <c r="P14" s="80">
        <v>1611763</v>
      </c>
      <c r="Q14" s="81">
        <f t="shared" si="0"/>
        <v>11.6</v>
      </c>
    </row>
    <row r="15" spans="1:17" ht="20.100000000000001" customHeight="1">
      <c r="A15" s="79">
        <f t="shared" si="1"/>
        <v>2010</v>
      </c>
      <c r="B15" s="80">
        <v>16837625</v>
      </c>
      <c r="C15" s="80">
        <v>14811294</v>
      </c>
      <c r="D15" s="80">
        <v>12761990</v>
      </c>
      <c r="E15" s="80">
        <v>12761990</v>
      </c>
      <c r="F15" s="80"/>
      <c r="G15" s="80">
        <v>0</v>
      </c>
      <c r="H15" s="80">
        <v>0</v>
      </c>
      <c r="I15" s="80">
        <v>2049304</v>
      </c>
      <c r="J15" s="80">
        <v>668869</v>
      </c>
      <c r="K15" s="80">
        <v>412510</v>
      </c>
      <c r="L15" s="80">
        <v>967925</v>
      </c>
      <c r="M15" s="80">
        <v>0</v>
      </c>
      <c r="N15" s="80">
        <v>2026331</v>
      </c>
      <c r="O15" s="80">
        <v>103331</v>
      </c>
      <c r="P15" s="80">
        <v>1923000</v>
      </c>
      <c r="Q15" s="81">
        <f t="shared" si="0"/>
        <v>11.4</v>
      </c>
    </row>
    <row r="16" spans="1:17" ht="20.100000000000001" customHeight="1">
      <c r="A16" s="79">
        <f t="shared" si="1"/>
        <v>2011</v>
      </c>
      <c r="B16" s="80">
        <v>16351395</v>
      </c>
      <c r="C16" s="80">
        <v>14666545</v>
      </c>
      <c r="D16" s="80">
        <v>13092545</v>
      </c>
      <c r="E16" s="80">
        <v>13092545</v>
      </c>
      <c r="F16" s="80"/>
      <c r="G16" s="80">
        <v>0</v>
      </c>
      <c r="H16" s="80">
        <v>0</v>
      </c>
      <c r="I16" s="80">
        <v>1574000</v>
      </c>
      <c r="J16" s="80">
        <v>596000</v>
      </c>
      <c r="K16" s="80">
        <v>321000</v>
      </c>
      <c r="L16" s="80">
        <v>657000</v>
      </c>
      <c r="M16" s="80">
        <v>0</v>
      </c>
      <c r="N16" s="80">
        <v>1684850</v>
      </c>
      <c r="O16" s="80">
        <v>143000</v>
      </c>
      <c r="P16" s="80">
        <v>1541850</v>
      </c>
      <c r="Q16" s="81">
        <f t="shared" si="0"/>
        <v>9.4</v>
      </c>
    </row>
    <row r="17" spans="1:17" ht="20.100000000000001" customHeight="1">
      <c r="A17" s="79">
        <f t="shared" si="1"/>
        <v>2012</v>
      </c>
      <c r="B17" s="80">
        <v>17811488</v>
      </c>
      <c r="C17" s="80">
        <f>D17+I17</f>
        <v>14247830</v>
      </c>
      <c r="D17" s="80">
        <v>13634287</v>
      </c>
      <c r="E17" s="80">
        <v>13634287</v>
      </c>
      <c r="F17" s="80"/>
      <c r="G17" s="80">
        <v>0</v>
      </c>
      <c r="H17" s="80">
        <v>0</v>
      </c>
      <c r="I17" s="80">
        <f>SUM(J17:M17)</f>
        <v>613543</v>
      </c>
      <c r="J17" s="80">
        <v>613543</v>
      </c>
      <c r="K17" s="80">
        <v>0</v>
      </c>
      <c r="L17" s="80">
        <v>0</v>
      </c>
      <c r="M17" s="80">
        <v>0</v>
      </c>
      <c r="N17" s="80">
        <f>SUM(O17:P17)</f>
        <v>3563658</v>
      </c>
      <c r="O17" s="80">
        <v>0</v>
      </c>
      <c r="P17" s="80">
        <v>3563658</v>
      </c>
      <c r="Q17" s="81">
        <f>ROUND(P17*100/B17,1)</f>
        <v>20</v>
      </c>
    </row>
    <row r="18" spans="1:17" ht="20.100000000000001" customHeight="1">
      <c r="A18" s="79">
        <f t="shared" si="1"/>
        <v>2013</v>
      </c>
      <c r="B18" s="80">
        <v>19185097</v>
      </c>
      <c r="C18" s="80">
        <f>D18+I18</f>
        <v>16033155</v>
      </c>
      <c r="D18" s="80">
        <v>15169826</v>
      </c>
      <c r="E18" s="80">
        <v>15169826</v>
      </c>
      <c r="F18" s="80"/>
      <c r="G18" s="80">
        <v>0</v>
      </c>
      <c r="H18" s="80">
        <v>0</v>
      </c>
      <c r="I18" s="80">
        <f>SUM(J18:M18)</f>
        <v>863329</v>
      </c>
      <c r="J18" s="80">
        <v>863329</v>
      </c>
      <c r="K18" s="80">
        <v>0</v>
      </c>
      <c r="L18" s="80">
        <v>0</v>
      </c>
      <c r="M18" s="80">
        <v>0</v>
      </c>
      <c r="N18" s="80">
        <f>SUM(O18:P18)</f>
        <v>3151942</v>
      </c>
      <c r="O18" s="80">
        <v>0</v>
      </c>
      <c r="P18" s="80">
        <v>3151942</v>
      </c>
      <c r="Q18" s="81">
        <f>ROUND(P18*100/B18,1)</f>
        <v>16.399999999999999</v>
      </c>
    </row>
    <row r="19" spans="1:17" ht="20.100000000000001" customHeight="1">
      <c r="Q19" s="85"/>
    </row>
    <row r="20" spans="1:17" s="82" customFormat="1" ht="20.100000000000001" customHeight="1">
      <c r="A20" s="79">
        <v>2002</v>
      </c>
      <c r="B20" s="80">
        <f>C20+N20</f>
        <v>15119.071</v>
      </c>
      <c r="C20" s="80">
        <f>D20+I20</f>
        <v>12184.767</v>
      </c>
      <c r="D20" s="80">
        <f>SUM(E20:H20)</f>
        <v>9338.3449999999993</v>
      </c>
      <c r="E20" s="80">
        <f>E7</f>
        <v>9338.3449999999993</v>
      </c>
      <c r="F20" s="80"/>
      <c r="G20" s="80">
        <f>ROUND(G7/1000,0)</f>
        <v>0</v>
      </c>
      <c r="H20" s="80">
        <f>ROUND(H7/1000,0)</f>
        <v>0</v>
      </c>
      <c r="I20" s="80">
        <f>J20+K20+L20</f>
        <v>2846.4219999999996</v>
      </c>
      <c r="J20" s="80">
        <f>J7</f>
        <v>2241.0139999999997</v>
      </c>
      <c r="K20" s="80">
        <f>K7</f>
        <v>184.40799999999999</v>
      </c>
      <c r="L20" s="80">
        <f>L7</f>
        <v>421</v>
      </c>
      <c r="M20" s="80">
        <f>ROUND(M7/1000,0)</f>
        <v>0</v>
      </c>
      <c r="N20" s="80">
        <f>O20+P20</f>
        <v>2934.3040000000005</v>
      </c>
      <c r="O20" s="80">
        <f>ROUND(O7/1000,0)</f>
        <v>0</v>
      </c>
      <c r="P20" s="80">
        <f>P7</f>
        <v>2934.3040000000005</v>
      </c>
      <c r="Q20" s="81">
        <f>ROUND(P20*100/B20,1)</f>
        <v>19.399999999999999</v>
      </c>
    </row>
    <row r="21" spans="1:17" s="82" customFormat="1" ht="20.100000000000001" customHeight="1">
      <c r="A21" s="79"/>
      <c r="B21" s="80">
        <f t="shared" ref="B21:B40" si="2">C21+N21</f>
        <v>0</v>
      </c>
      <c r="C21" s="80"/>
      <c r="D21" s="80"/>
      <c r="E21" s="80"/>
      <c r="F21" s="80"/>
      <c r="G21" s="80"/>
      <c r="H21" s="80"/>
      <c r="I21" s="80">
        <f t="shared" ref="I21:I40" si="3">J21+K21+L21</f>
        <v>0</v>
      </c>
      <c r="J21" s="80"/>
      <c r="K21" s="80"/>
      <c r="L21" s="80"/>
      <c r="M21" s="80"/>
      <c r="N21" s="80">
        <f t="shared" ref="N21:N40" si="4">O21+P21</f>
        <v>0</v>
      </c>
      <c r="O21" s="80"/>
      <c r="P21" s="80"/>
      <c r="Q21" s="81"/>
    </row>
    <row r="22" spans="1:17" s="82" customFormat="1" ht="20.100000000000001" customHeight="1">
      <c r="A22" s="79">
        <f>A20+1</f>
        <v>2003</v>
      </c>
      <c r="B22" s="80">
        <f>C22+N22</f>
        <v>15119</v>
      </c>
      <c r="C22" s="80">
        <f>SUM(D22,I22)</f>
        <v>12174</v>
      </c>
      <c r="D22" s="80">
        <f>SUM(E22:H22)</f>
        <v>9317</v>
      </c>
      <c r="E22" s="80">
        <f>E8</f>
        <v>9317</v>
      </c>
      <c r="F22" s="80"/>
      <c r="G22" s="80">
        <v>0</v>
      </c>
      <c r="H22" s="80">
        <v>0</v>
      </c>
      <c r="I22" s="80">
        <f t="shared" si="3"/>
        <v>2857</v>
      </c>
      <c r="J22" s="80">
        <f>J8</f>
        <v>2246</v>
      </c>
      <c r="K22" s="80">
        <f>K8</f>
        <v>187</v>
      </c>
      <c r="L22" s="80">
        <f>L8</f>
        <v>424</v>
      </c>
      <c r="M22" s="80">
        <v>0</v>
      </c>
      <c r="N22" s="80">
        <f t="shared" si="4"/>
        <v>2945</v>
      </c>
      <c r="O22" s="80">
        <v>0</v>
      </c>
      <c r="P22" s="80">
        <f>P8</f>
        <v>2945</v>
      </c>
      <c r="Q22" s="81">
        <f t="shared" ref="Q22:Q40" si="5">ROUND(P22*100/B22,1)</f>
        <v>19.5</v>
      </c>
    </row>
    <row r="23" spans="1:17" s="82" customFormat="1" ht="20.100000000000001" customHeight="1">
      <c r="A23" s="79"/>
      <c r="B23" s="80">
        <f t="shared" si="2"/>
        <v>0</v>
      </c>
      <c r="C23" s="80"/>
      <c r="D23" s="80"/>
      <c r="E23" s="80"/>
      <c r="F23" s="80"/>
      <c r="G23" s="80"/>
      <c r="H23" s="80"/>
      <c r="I23" s="80">
        <f t="shared" si="3"/>
        <v>0</v>
      </c>
      <c r="J23" s="80"/>
      <c r="K23" s="80"/>
      <c r="L23" s="80"/>
      <c r="M23" s="80"/>
      <c r="N23" s="80">
        <f t="shared" si="4"/>
        <v>0</v>
      </c>
      <c r="O23" s="80"/>
      <c r="P23" s="80"/>
      <c r="Q23" s="81"/>
    </row>
    <row r="24" spans="1:17" s="82" customFormat="1" ht="20.100000000000001" customHeight="1">
      <c r="A24" s="79">
        <f>A22+1</f>
        <v>2004</v>
      </c>
      <c r="B24" s="80">
        <f t="shared" si="2"/>
        <v>14654</v>
      </c>
      <c r="C24" s="80">
        <f>SUM(D24,I24)</f>
        <v>12149</v>
      </c>
      <c r="D24" s="80">
        <f>SUM(E24:H24)</f>
        <v>9379</v>
      </c>
      <c r="E24" s="80">
        <f>E9</f>
        <v>9379</v>
      </c>
      <c r="F24" s="80"/>
      <c r="G24" s="80">
        <v>0</v>
      </c>
      <c r="H24" s="80">
        <v>0</v>
      </c>
      <c r="I24" s="80">
        <f t="shared" si="3"/>
        <v>2770</v>
      </c>
      <c r="J24" s="80">
        <f>J9</f>
        <v>2176</v>
      </c>
      <c r="K24" s="80">
        <f>K9</f>
        <v>183</v>
      </c>
      <c r="L24" s="80">
        <f>L9</f>
        <v>411</v>
      </c>
      <c r="M24" s="80">
        <v>0</v>
      </c>
      <c r="N24" s="80">
        <f t="shared" si="4"/>
        <v>2505</v>
      </c>
      <c r="O24" s="80">
        <v>0</v>
      </c>
      <c r="P24" s="80">
        <f>P9</f>
        <v>2505</v>
      </c>
      <c r="Q24" s="81">
        <f t="shared" si="5"/>
        <v>17.100000000000001</v>
      </c>
    </row>
    <row r="25" spans="1:17" s="82" customFormat="1" ht="20.100000000000001" customHeight="1">
      <c r="A25" s="79"/>
      <c r="B25" s="80">
        <f t="shared" si="2"/>
        <v>0</v>
      </c>
      <c r="C25" s="80"/>
      <c r="D25" s="80"/>
      <c r="E25" s="80"/>
      <c r="F25" s="80"/>
      <c r="G25" s="80"/>
      <c r="H25" s="80"/>
      <c r="I25" s="80">
        <f t="shared" si="3"/>
        <v>0</v>
      </c>
      <c r="J25" s="80"/>
      <c r="K25" s="80"/>
      <c r="L25" s="80"/>
      <c r="M25" s="80"/>
      <c r="N25" s="80">
        <f t="shared" si="4"/>
        <v>0</v>
      </c>
      <c r="O25" s="80"/>
      <c r="P25" s="80"/>
      <c r="Q25" s="81"/>
    </row>
    <row r="26" spans="1:17" s="83" customFormat="1" ht="20.100000000000001" customHeight="1">
      <c r="A26" s="79">
        <f>A24+1</f>
        <v>2005</v>
      </c>
      <c r="B26" s="80">
        <f t="shared" si="2"/>
        <v>16975</v>
      </c>
      <c r="C26" s="80">
        <f>D26+I26</f>
        <v>14882</v>
      </c>
      <c r="D26" s="80">
        <f>E26+G26+H26</f>
        <v>12010</v>
      </c>
      <c r="E26" s="80">
        <f>E10</f>
        <v>12010</v>
      </c>
      <c r="F26" s="80"/>
      <c r="G26" s="80">
        <v>0</v>
      </c>
      <c r="H26" s="80">
        <v>0</v>
      </c>
      <c r="I26" s="80">
        <f t="shared" si="3"/>
        <v>2872</v>
      </c>
      <c r="J26" s="80">
        <f>J10</f>
        <v>823</v>
      </c>
      <c r="K26" s="80">
        <f>K10</f>
        <v>183</v>
      </c>
      <c r="L26" s="80">
        <f>L10</f>
        <v>1866</v>
      </c>
      <c r="M26" s="80">
        <v>0</v>
      </c>
      <c r="N26" s="80">
        <f t="shared" si="4"/>
        <v>2093</v>
      </c>
      <c r="O26" s="80">
        <v>0</v>
      </c>
      <c r="P26" s="80">
        <f>P10</f>
        <v>2093</v>
      </c>
      <c r="Q26" s="81">
        <f t="shared" si="5"/>
        <v>12.3</v>
      </c>
    </row>
    <row r="27" spans="1:17" s="83" customFormat="1" ht="20.100000000000001" customHeight="1">
      <c r="A27" s="79"/>
      <c r="B27" s="80">
        <f t="shared" si="2"/>
        <v>0</v>
      </c>
      <c r="C27" s="80"/>
      <c r="D27" s="80"/>
      <c r="E27" s="80"/>
      <c r="F27" s="80"/>
      <c r="G27" s="80"/>
      <c r="H27" s="80"/>
      <c r="I27" s="80">
        <f t="shared" si="3"/>
        <v>0</v>
      </c>
      <c r="J27" s="80"/>
      <c r="K27" s="80"/>
      <c r="L27" s="80"/>
      <c r="M27" s="80"/>
      <c r="N27" s="80">
        <f t="shared" si="4"/>
        <v>0</v>
      </c>
      <c r="O27" s="80"/>
      <c r="P27" s="80"/>
      <c r="Q27" s="81"/>
    </row>
    <row r="28" spans="1:17" s="84" customFormat="1" ht="20.100000000000001" customHeight="1">
      <c r="A28" s="79">
        <f>A26+1</f>
        <v>2006</v>
      </c>
      <c r="B28" s="80">
        <f t="shared" si="2"/>
        <v>16275</v>
      </c>
      <c r="C28" s="80">
        <f>D28+I28</f>
        <v>14257</v>
      </c>
      <c r="D28" s="80">
        <f>E28+G28+H28</f>
        <v>11914</v>
      </c>
      <c r="E28" s="80">
        <f>ROUND(E11/1000,0)</f>
        <v>11914</v>
      </c>
      <c r="F28" s="80"/>
      <c r="G28" s="80">
        <v>0</v>
      </c>
      <c r="H28" s="80">
        <v>0</v>
      </c>
      <c r="I28" s="80">
        <f t="shared" si="3"/>
        <v>2343</v>
      </c>
      <c r="J28" s="80">
        <f>ROUND(J11/1000,0)</f>
        <v>684</v>
      </c>
      <c r="K28" s="80">
        <f>ROUND(K11/1000,0)</f>
        <v>851</v>
      </c>
      <c r="L28" s="80">
        <f>ROUND(L11/1000,0)</f>
        <v>808</v>
      </c>
      <c r="M28" s="80">
        <v>0</v>
      </c>
      <c r="N28" s="80">
        <f t="shared" si="4"/>
        <v>2018</v>
      </c>
      <c r="O28" s="80">
        <v>0</v>
      </c>
      <c r="P28" s="80">
        <f>ROUND(P11/1000,0)</f>
        <v>2018</v>
      </c>
      <c r="Q28" s="81">
        <f t="shared" si="5"/>
        <v>12.4</v>
      </c>
    </row>
    <row r="29" spans="1:17" s="84" customFormat="1" ht="20.100000000000001" customHeight="1">
      <c r="A29" s="79"/>
      <c r="B29" s="80">
        <f t="shared" si="2"/>
        <v>0</v>
      </c>
      <c r="C29" s="80"/>
      <c r="D29" s="80"/>
      <c r="E29" s="80"/>
      <c r="F29" s="80"/>
      <c r="G29" s="80"/>
      <c r="H29" s="80"/>
      <c r="I29" s="80">
        <f t="shared" si="3"/>
        <v>0</v>
      </c>
      <c r="J29" s="80"/>
      <c r="K29" s="80"/>
      <c r="L29" s="80"/>
      <c r="M29" s="80"/>
      <c r="N29" s="80">
        <f t="shared" si="4"/>
        <v>0</v>
      </c>
      <c r="O29" s="80"/>
      <c r="P29" s="80"/>
      <c r="Q29" s="81"/>
    </row>
    <row r="30" spans="1:17" ht="20.100000000000001" customHeight="1">
      <c r="A30" s="79">
        <f>A28+1</f>
        <v>2007</v>
      </c>
      <c r="B30" s="80">
        <f t="shared" si="2"/>
        <v>17070</v>
      </c>
      <c r="C30" s="80">
        <f>ROUND(C12/1000,0)</f>
        <v>15064</v>
      </c>
      <c r="D30" s="80">
        <f>ROUND(D12/1000,0)</f>
        <v>12081</v>
      </c>
      <c r="E30" s="80">
        <f>ROUND(E12/1000,0)</f>
        <v>12081</v>
      </c>
      <c r="F30" s="80"/>
      <c r="G30" s="80">
        <f>ROUND(G12/1000,0)</f>
        <v>0</v>
      </c>
      <c r="H30" s="80">
        <f>ROUND(H12/1000,0)</f>
        <v>0</v>
      </c>
      <c r="I30" s="80">
        <f t="shared" si="3"/>
        <v>2983</v>
      </c>
      <c r="J30" s="80">
        <f>ROUND(J12/1000,0)</f>
        <v>1156</v>
      </c>
      <c r="K30" s="80">
        <f>ROUND(K12/1000,0)</f>
        <v>931</v>
      </c>
      <c r="L30" s="80">
        <f>ROUND(L12/1000,0)</f>
        <v>896</v>
      </c>
      <c r="M30" s="80">
        <f>ROUND(M12/1000,0)</f>
        <v>0</v>
      </c>
      <c r="N30" s="80">
        <f t="shared" si="4"/>
        <v>2006</v>
      </c>
      <c r="O30" s="80">
        <f>ROUND(O12/1000,0)</f>
        <v>0</v>
      </c>
      <c r="P30" s="80">
        <f>ROUND(P12/1000,0)</f>
        <v>2006</v>
      </c>
      <c r="Q30" s="81">
        <f t="shared" si="5"/>
        <v>11.8</v>
      </c>
    </row>
    <row r="31" spans="1:17" ht="20.100000000000001" customHeight="1">
      <c r="A31" s="79"/>
      <c r="B31" s="80">
        <f t="shared" si="2"/>
        <v>0</v>
      </c>
      <c r="C31" s="80"/>
      <c r="D31" s="80"/>
      <c r="E31" s="80"/>
      <c r="F31" s="80"/>
      <c r="G31" s="80"/>
      <c r="H31" s="80"/>
      <c r="I31" s="80">
        <f t="shared" si="3"/>
        <v>0</v>
      </c>
      <c r="J31" s="80"/>
      <c r="K31" s="80"/>
      <c r="L31" s="80"/>
      <c r="M31" s="80"/>
      <c r="N31" s="80">
        <f t="shared" si="4"/>
        <v>0</v>
      </c>
      <c r="O31" s="80"/>
      <c r="P31" s="80"/>
      <c r="Q31" s="81"/>
    </row>
    <row r="32" spans="1:17" ht="20.100000000000001" customHeight="1">
      <c r="A32" s="79">
        <f>A30+1</f>
        <v>2008</v>
      </c>
      <c r="B32" s="80">
        <f t="shared" si="2"/>
        <v>17286</v>
      </c>
      <c r="C32" s="80">
        <f>ROUND(C13/1000,0)</f>
        <v>15241</v>
      </c>
      <c r="D32" s="80">
        <f>ROUND(D13/1000,0)</f>
        <v>12368</v>
      </c>
      <c r="E32" s="80">
        <f>ROUND(E13/1000,0)</f>
        <v>12368</v>
      </c>
      <c r="F32" s="80"/>
      <c r="G32" s="80">
        <f>ROUND(G13/1000,0)</f>
        <v>0</v>
      </c>
      <c r="H32" s="80">
        <f>ROUND(H13/1000,0)</f>
        <v>0</v>
      </c>
      <c r="I32" s="80">
        <f t="shared" si="3"/>
        <v>2873</v>
      </c>
      <c r="J32" s="80">
        <f>ROUND(J13/1000,0)</f>
        <v>1071</v>
      </c>
      <c r="K32" s="80">
        <f>ROUND(K13/1000,0)</f>
        <v>501</v>
      </c>
      <c r="L32" s="80">
        <f>ROUND(L13/1000,0)</f>
        <v>1301</v>
      </c>
      <c r="M32" s="80">
        <f>ROUND(M13/1000,0)</f>
        <v>0</v>
      </c>
      <c r="N32" s="80">
        <f t="shared" si="4"/>
        <v>2045</v>
      </c>
      <c r="O32" s="80">
        <f>ROUND(O13/1000,0)</f>
        <v>0</v>
      </c>
      <c r="P32" s="80">
        <f>ROUND(P13/1000,0)</f>
        <v>2045</v>
      </c>
      <c r="Q32" s="81">
        <f t="shared" si="5"/>
        <v>11.8</v>
      </c>
    </row>
    <row r="33" spans="1:17" ht="20.100000000000001" customHeight="1">
      <c r="A33" s="79"/>
      <c r="B33" s="80">
        <f t="shared" si="2"/>
        <v>0</v>
      </c>
      <c r="C33" s="80"/>
      <c r="D33" s="80"/>
      <c r="E33" s="80"/>
      <c r="F33" s="80"/>
      <c r="G33" s="80"/>
      <c r="H33" s="80"/>
      <c r="I33" s="80">
        <f t="shared" si="3"/>
        <v>0</v>
      </c>
      <c r="J33" s="80"/>
      <c r="K33" s="80"/>
      <c r="L33" s="80"/>
      <c r="M33" s="80"/>
      <c r="N33" s="80">
        <f t="shared" si="4"/>
        <v>0</v>
      </c>
      <c r="O33" s="80"/>
      <c r="P33" s="80"/>
      <c r="Q33" s="81"/>
    </row>
    <row r="34" spans="1:17" ht="20.100000000000001" customHeight="1">
      <c r="A34" s="79">
        <f>A32+1</f>
        <v>2009</v>
      </c>
      <c r="B34" s="80">
        <f t="shared" si="2"/>
        <v>13895</v>
      </c>
      <c r="C34" s="80">
        <f>ROUND(C14/1000,0)</f>
        <v>12283</v>
      </c>
      <c r="D34" s="80">
        <f>ROUND(D14/1000,0)</f>
        <v>10023</v>
      </c>
      <c r="E34" s="80">
        <f>ROUND(E14/1000,0)</f>
        <v>10023</v>
      </c>
      <c r="F34" s="80"/>
      <c r="G34" s="80">
        <f>ROUND(G14/1000,0)</f>
        <v>0</v>
      </c>
      <c r="H34" s="80">
        <f>ROUND(H14/1000,0)</f>
        <v>0</v>
      </c>
      <c r="I34" s="80">
        <f t="shared" si="3"/>
        <v>2260</v>
      </c>
      <c r="J34" s="80">
        <f>ROUND(J14/1000,0)</f>
        <v>625</v>
      </c>
      <c r="K34" s="80">
        <f>ROUND(K14/1000,0)</f>
        <v>353</v>
      </c>
      <c r="L34" s="80">
        <f>ROUND(L14/1000,0)</f>
        <v>1282</v>
      </c>
      <c r="M34" s="80">
        <f>ROUND(M14/1000,0)</f>
        <v>0</v>
      </c>
      <c r="N34" s="80">
        <f t="shared" si="4"/>
        <v>1612</v>
      </c>
      <c r="O34" s="80">
        <f>ROUND(O14/1000,0)</f>
        <v>0</v>
      </c>
      <c r="P34" s="80">
        <f>ROUND(P14/1000,0)</f>
        <v>1612</v>
      </c>
      <c r="Q34" s="81">
        <f t="shared" si="5"/>
        <v>11.6</v>
      </c>
    </row>
    <row r="35" spans="1:17" ht="20.100000000000001" customHeight="1">
      <c r="A35" s="79"/>
      <c r="B35" s="80">
        <f t="shared" si="2"/>
        <v>0</v>
      </c>
      <c r="C35" s="80"/>
      <c r="D35" s="80"/>
      <c r="E35" s="80"/>
      <c r="F35" s="80"/>
      <c r="G35" s="80"/>
      <c r="H35" s="80"/>
      <c r="I35" s="80">
        <f t="shared" si="3"/>
        <v>0</v>
      </c>
      <c r="J35" s="80"/>
      <c r="K35" s="80"/>
      <c r="L35" s="80"/>
      <c r="M35" s="80"/>
      <c r="N35" s="80">
        <f t="shared" si="4"/>
        <v>0</v>
      </c>
      <c r="O35" s="80"/>
      <c r="P35" s="80"/>
      <c r="Q35" s="81"/>
    </row>
    <row r="36" spans="1:17" ht="20.100000000000001" customHeight="1">
      <c r="A36" s="79">
        <f>A34+1</f>
        <v>2010</v>
      </c>
      <c r="B36" s="80">
        <f t="shared" si="2"/>
        <v>16837</v>
      </c>
      <c r="C36" s="80">
        <f>ROUND(C15/1000,0)</f>
        <v>14811</v>
      </c>
      <c r="D36" s="80">
        <f>ROUND(D15/1000,0)</f>
        <v>12762</v>
      </c>
      <c r="E36" s="80">
        <f>ROUND(E15/1000,0)</f>
        <v>12762</v>
      </c>
      <c r="F36" s="80"/>
      <c r="G36" s="80">
        <f>ROUND(G15/1000,0)</f>
        <v>0</v>
      </c>
      <c r="H36" s="80">
        <f>ROUND(H15/1000,0)</f>
        <v>0</v>
      </c>
      <c r="I36" s="80">
        <f t="shared" si="3"/>
        <v>2050</v>
      </c>
      <c r="J36" s="80">
        <f>ROUND(J15/1000,0)</f>
        <v>669</v>
      </c>
      <c r="K36" s="80">
        <f>ROUND(K15/1000,0)</f>
        <v>413</v>
      </c>
      <c r="L36" s="80">
        <f>ROUND(L15/1000,0)</f>
        <v>968</v>
      </c>
      <c r="M36" s="80">
        <f>ROUND(M15/1000,0)</f>
        <v>0</v>
      </c>
      <c r="N36" s="80">
        <f>O36+P36</f>
        <v>2026</v>
      </c>
      <c r="O36" s="80">
        <f>ROUND(O15/1000,0)</f>
        <v>103</v>
      </c>
      <c r="P36" s="80">
        <f>ROUND(P15/1000,0)</f>
        <v>1923</v>
      </c>
      <c r="Q36" s="81">
        <f t="shared" si="5"/>
        <v>11.4</v>
      </c>
    </row>
    <row r="37" spans="1:17" ht="20.100000000000001" customHeight="1">
      <c r="A37" s="79"/>
      <c r="B37" s="80">
        <f t="shared" si="2"/>
        <v>0</v>
      </c>
      <c r="C37" s="80"/>
      <c r="D37" s="80"/>
      <c r="E37" s="80"/>
      <c r="F37" s="80"/>
      <c r="G37" s="80"/>
      <c r="H37" s="80"/>
      <c r="I37" s="80">
        <f t="shared" si="3"/>
        <v>0</v>
      </c>
      <c r="J37" s="80"/>
      <c r="K37" s="80"/>
      <c r="L37" s="80"/>
      <c r="M37" s="80"/>
      <c r="N37" s="80">
        <f t="shared" si="4"/>
        <v>0</v>
      </c>
      <c r="O37" s="80"/>
      <c r="P37" s="80"/>
      <c r="Q37" s="81"/>
    </row>
    <row r="38" spans="1:17" ht="20.100000000000001" customHeight="1">
      <c r="A38" s="79">
        <f>A36+1</f>
        <v>2011</v>
      </c>
      <c r="B38" s="80">
        <f t="shared" si="2"/>
        <v>16352</v>
      </c>
      <c r="C38" s="80">
        <f>ROUND(C16/1000,0)</f>
        <v>14667</v>
      </c>
      <c r="D38" s="80">
        <f>ROUND(D16/1000,0)</f>
        <v>13093</v>
      </c>
      <c r="E38" s="80">
        <f>ROUND(E16/1000,0)</f>
        <v>13093</v>
      </c>
      <c r="F38" s="80"/>
      <c r="G38" s="80">
        <f>ROUND(G16/1000,0)</f>
        <v>0</v>
      </c>
      <c r="H38" s="80">
        <f>ROUND(H16/1000,0)</f>
        <v>0</v>
      </c>
      <c r="I38" s="80">
        <f t="shared" si="3"/>
        <v>1574</v>
      </c>
      <c r="J38" s="80">
        <f>ROUND(J16/1000,0)</f>
        <v>596</v>
      </c>
      <c r="K38" s="80">
        <f>ROUND(K16/1000,0)</f>
        <v>321</v>
      </c>
      <c r="L38" s="80">
        <f>ROUND(L16/1000,0)</f>
        <v>657</v>
      </c>
      <c r="M38" s="80">
        <f>ROUND(M16/1000,0)</f>
        <v>0</v>
      </c>
      <c r="N38" s="80">
        <f>O38+P38</f>
        <v>1685</v>
      </c>
      <c r="O38" s="80">
        <f>ROUND(O16/1000,0)</f>
        <v>143</v>
      </c>
      <c r="P38" s="80">
        <f>ROUND(P16/1000,0)</f>
        <v>1542</v>
      </c>
      <c r="Q38" s="81">
        <f t="shared" si="5"/>
        <v>9.4</v>
      </c>
    </row>
    <row r="39" spans="1:17" ht="20.100000000000001" customHeight="1">
      <c r="A39" s="79"/>
      <c r="B39" s="80">
        <f t="shared" si="2"/>
        <v>0</v>
      </c>
      <c r="C39" s="80"/>
      <c r="D39" s="80"/>
      <c r="E39" s="80"/>
      <c r="F39" s="80"/>
      <c r="G39" s="80"/>
      <c r="H39" s="80"/>
      <c r="I39" s="80">
        <f t="shared" si="3"/>
        <v>0</v>
      </c>
      <c r="J39" s="80"/>
      <c r="K39" s="80"/>
      <c r="L39" s="80"/>
      <c r="M39" s="80"/>
      <c r="N39" s="80">
        <f t="shared" si="4"/>
        <v>0</v>
      </c>
      <c r="O39" s="80"/>
      <c r="P39" s="80"/>
      <c r="Q39" s="81"/>
    </row>
    <row r="40" spans="1:17" ht="20.100000000000001" customHeight="1">
      <c r="A40" s="79">
        <f>A38+1</f>
        <v>2012</v>
      </c>
      <c r="B40" s="80">
        <f t="shared" si="2"/>
        <v>17812</v>
      </c>
      <c r="C40" s="80">
        <f>ROUND(C17/1000,0)</f>
        <v>14248</v>
      </c>
      <c r="D40" s="80">
        <f>ROUND(D17/1000,0)</f>
        <v>13634</v>
      </c>
      <c r="E40" s="80">
        <f>ROUND(E17/1000,0)</f>
        <v>13634</v>
      </c>
      <c r="F40" s="80"/>
      <c r="G40" s="80">
        <f>ROUND(G17/1000,0)</f>
        <v>0</v>
      </c>
      <c r="H40" s="80">
        <f>ROUND(H17/1000,0)</f>
        <v>0</v>
      </c>
      <c r="I40" s="80">
        <f t="shared" si="3"/>
        <v>614</v>
      </c>
      <c r="J40" s="80">
        <f>ROUND(J17/1000,0)</f>
        <v>614</v>
      </c>
      <c r="K40" s="80">
        <f>ROUND(K17/1000,0)</f>
        <v>0</v>
      </c>
      <c r="L40" s="80">
        <f>ROUND(L17/1000,0)</f>
        <v>0</v>
      </c>
      <c r="M40" s="80">
        <f>ROUND(M17/1000,0)</f>
        <v>0</v>
      </c>
      <c r="N40" s="80">
        <f t="shared" si="4"/>
        <v>3564</v>
      </c>
      <c r="O40" s="80">
        <f>ROUND(O17/1000,0)</f>
        <v>0</v>
      </c>
      <c r="P40" s="80">
        <f>ROUND(P17/1000,0)</f>
        <v>3564</v>
      </c>
      <c r="Q40" s="81">
        <f t="shared" si="5"/>
        <v>20</v>
      </c>
    </row>
    <row r="41" spans="1:17" ht="20.100000000000001" customHeight="1">
      <c r="A41" s="79"/>
      <c r="B41" s="80">
        <f>C41+N41</f>
        <v>0</v>
      </c>
      <c r="C41" s="80"/>
      <c r="D41" s="80"/>
      <c r="E41" s="80"/>
      <c r="F41" s="80"/>
      <c r="G41" s="80"/>
      <c r="H41" s="80"/>
      <c r="I41" s="80">
        <f>J41+K41+L41</f>
        <v>0</v>
      </c>
      <c r="J41" s="80"/>
      <c r="K41" s="80"/>
      <c r="L41" s="80"/>
      <c r="M41" s="80"/>
      <c r="N41" s="80">
        <f>O41+P41</f>
        <v>0</v>
      </c>
      <c r="O41" s="80"/>
      <c r="P41" s="80"/>
      <c r="Q41" s="81"/>
    </row>
    <row r="42" spans="1:17" ht="20.100000000000001" customHeight="1">
      <c r="A42" s="79">
        <f>A40+1</f>
        <v>2013</v>
      </c>
      <c r="B42" s="80">
        <f>C42+N42</f>
        <v>19185</v>
      </c>
      <c r="C42" s="80">
        <f>ROUND(C18/1000,0)</f>
        <v>16033</v>
      </c>
      <c r="D42" s="80">
        <f>ROUND(D18/1000,0)</f>
        <v>15170</v>
      </c>
      <c r="E42" s="80">
        <f>ROUND(E18/1000,0)</f>
        <v>15170</v>
      </c>
      <c r="F42" s="80"/>
      <c r="G42" s="80">
        <f>ROUND(G18/1000,0)</f>
        <v>0</v>
      </c>
      <c r="H42" s="80">
        <f>ROUND(H18/1000,0)</f>
        <v>0</v>
      </c>
      <c r="I42" s="80">
        <f>J42+K42+L42</f>
        <v>863</v>
      </c>
      <c r="J42" s="80">
        <f>ROUND(J18/1000,0)</f>
        <v>863</v>
      </c>
      <c r="K42" s="80">
        <f>ROUND(K18/1000,0)</f>
        <v>0</v>
      </c>
      <c r="L42" s="80">
        <f>ROUND(L18/1000,0)</f>
        <v>0</v>
      </c>
      <c r="M42" s="80">
        <f>ROUND(M18/1000,0)</f>
        <v>0</v>
      </c>
      <c r="N42" s="80">
        <f>O42+P42</f>
        <v>3152</v>
      </c>
      <c r="O42" s="80">
        <f>ROUND(O18/1000,0)</f>
        <v>0</v>
      </c>
      <c r="P42" s="80">
        <f>ROUND(P18/1000,0)</f>
        <v>3152</v>
      </c>
      <c r="Q42" s="81">
        <f>ROUND(P42*100/B42,1)</f>
        <v>16.399999999999999</v>
      </c>
    </row>
  </sheetData>
  <mergeCells count="4">
    <mergeCell ref="G1:J1"/>
    <mergeCell ref="O5:O6"/>
    <mergeCell ref="P5:P6"/>
    <mergeCell ref="Q5:Q6"/>
  </mergeCells>
  <phoneticPr fontId="21" type="noConversion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2.2과거급수실적</vt:lpstr>
      <vt:lpstr>3.3과거생산량</vt:lpstr>
      <vt:lpstr>상수도생산량분석(요약)</vt:lpstr>
      <vt:lpstr>생산량 분석 현황</vt:lpstr>
      <vt:lpstr>---</vt:lpstr>
      <vt:lpstr>상수도통계</vt:lpstr>
      <vt:lpstr>'2.2과거급수실적'!Print_Area</vt:lpstr>
      <vt:lpstr>'3.3과거생산량'!Print_Area</vt:lpstr>
      <vt:lpstr>'상수도생산량분석(요약)'!Print_Area</vt:lpstr>
      <vt:lpstr>상수도통계!Print_Area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124311</dc:creator>
  <cp:lastModifiedBy>solongoth</cp:lastModifiedBy>
  <cp:lastPrinted>2015-08-13T01:34:59Z</cp:lastPrinted>
  <dcterms:created xsi:type="dcterms:W3CDTF">2011-02-12T04:05:30Z</dcterms:created>
  <dcterms:modified xsi:type="dcterms:W3CDTF">2015-08-13T01:35:09Z</dcterms:modified>
</cp:coreProperties>
</file>