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D:\1.프로젝트\김천시 하수도정비 기본계획(변경) 수립용역\06.보고서\151008(선돌 김천처리구역 편입, 소규모 하수도 수정)\04.부록\"/>
    </mc:Choice>
  </mc:AlternateContent>
  <bookViews>
    <workbookView xWindow="-75" yWindow="840" windowWidth="9315" windowHeight="11655" tabRatio="938"/>
  </bookViews>
  <sheets>
    <sheet name="1.0 김천" sheetId="87" r:id="rId1"/>
    <sheet name="2.0 아포" sheetId="88" r:id="rId2"/>
    <sheet name="3.0 구미원평" sheetId="90" r:id="rId3"/>
    <sheet name="계획(일최대)집계" sheetId="82" r:id="rId4"/>
    <sheet name="계획(일최대)" sheetId="75" r:id="rId5"/>
    <sheet name="계획(일평균)집계" sheetId="83" r:id="rId6"/>
    <sheet name="계획(일평균)" sheetId="84" r:id="rId7"/>
    <sheet name="계획(시간최대)집계" sheetId="85" r:id="rId8"/>
    <sheet name="계획(시간최대)" sheetId="86" r:id="rId9"/>
    <sheet name="변동부하율" sheetId="89" r:id="rId10"/>
    <sheet name="생활하수" sheetId="71" r:id="rId11"/>
    <sheet name="지하수사용" sheetId="72" r:id="rId12"/>
    <sheet name="개발계획하수" sheetId="73" r:id="rId13"/>
    <sheet name="공장폐수" sheetId="81" r:id="rId14"/>
    <sheet name="보고서 표" sheetId="91" r:id="rId15"/>
    <sheet name="단계별 시설계획" sheetId="9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12" hidden="1">개발계획하수!$A$3:$H$10</definedName>
    <definedName name="_xlnm._FilterDatabase" localSheetId="8" hidden="1">'계획(시간최대)'!$A$3:$H$50</definedName>
    <definedName name="_xlnm._FilterDatabase" localSheetId="7" hidden="1">'계획(시간최대)집계'!$A$3:$H$48</definedName>
    <definedName name="_xlnm._FilterDatabase" localSheetId="4" hidden="1">'계획(일최대)'!$A$3:$H$52</definedName>
    <definedName name="_xlnm._FilterDatabase" localSheetId="3" hidden="1">'계획(일최대)집계'!$A$3:$H$52</definedName>
    <definedName name="_xlnm._FilterDatabase" localSheetId="6" hidden="1">'계획(일평균)'!$A$3:$H$48</definedName>
    <definedName name="_xlnm._FilterDatabase" localSheetId="5" hidden="1">'계획(일평균)집계'!$A$3:$H$52</definedName>
    <definedName name="_xlnm._FilterDatabase" localSheetId="13" hidden="1">공장폐수!$A$3:$H$7</definedName>
    <definedName name="_xlnm._FilterDatabase" localSheetId="9" hidden="1">변동부하율!$A$2:$E$9</definedName>
    <definedName name="_xlnm._FilterDatabase" localSheetId="10" hidden="1">생활하수!$A$3:$H$43</definedName>
    <definedName name="_xlnm._FilterDatabase" localSheetId="11" hidden="1">지하수사용!$A$3:$F$43</definedName>
    <definedName name="PR_수거분뇨삭감비">#REF!</definedName>
    <definedName name="PR_수거분뇨직접이송비">#REF!</definedName>
    <definedName name="PR_오수처리삭감비">#REF!</definedName>
    <definedName name="PR_정화오니직접이송비">#REF!</definedName>
    <definedName name="_xlnm.Print_Area" localSheetId="0">'1.0 김천'!$A$1:$J$656</definedName>
    <definedName name="_xlnm.Print_Area" localSheetId="1">'2.0 아포'!$A$1:$J$163</definedName>
    <definedName name="_xlnm.Print_Area" localSheetId="2">'3.0 구미원평'!$A$1:$J$41</definedName>
    <definedName name="_xlnm.Print_Area" localSheetId="12">개발계획하수!$A$1:$H$60</definedName>
    <definedName name="_xlnm.Print_Area" localSheetId="8">'계획(시간최대)'!$A$1:$K$336</definedName>
    <definedName name="_xlnm.Print_Area" localSheetId="7">'계획(시간최대)집계'!$A$1:$I$56</definedName>
    <definedName name="_xlnm.Print_Area" localSheetId="4">'계획(일최대)'!$A$1:$K$336</definedName>
    <definedName name="_xlnm.Print_Area" localSheetId="3">'계획(일최대)집계'!$A$1:$I$56</definedName>
    <definedName name="_xlnm.Print_Area" localSheetId="6">'계획(일평균)'!$A$1:$K$336</definedName>
    <definedName name="_xlnm.Print_Area" localSheetId="5">'계획(일평균)집계'!$A$1:$I$56</definedName>
    <definedName name="_xlnm.Print_Area" localSheetId="13">공장폐수!$A$1:$H$42</definedName>
    <definedName name="_xlnm.Print_Area" localSheetId="9">변동부하율!$A$1:$E$9</definedName>
    <definedName name="_xlnm.Print_Area" localSheetId="10">생활하수!$A$1:$H$270</definedName>
    <definedName name="_xlnm.Print_Area" localSheetId="11">지하수사용!$A$1:$G$270</definedName>
    <definedName name="_xlnm.Print_Area">#REF!</definedName>
    <definedName name="PRINT_AREA_MI">#REF!</definedName>
    <definedName name="가동여부">[1]DongCode!$E$10002:$E$10003</definedName>
    <definedName name="경기도">[1]DongCode!$B$101:$B$101</definedName>
    <definedName name="경기도용인시">[1]DongCode!$B$102:$B$127</definedName>
    <definedName name="경기도용인시포곡면">[1]DongCode!$J$202:$J$210</definedName>
    <definedName name="과거인구">#REF!</definedName>
    <definedName name="광주10년추정">#REF!</definedName>
    <definedName name="광주15년추정">#REF!</definedName>
    <definedName name="광주5년추정">#REF!</definedName>
    <definedName name="매립대상폐기물">[1]DongCode!$Z$10002:$Z$10005</definedName>
    <definedName name="매립장지정내역">[1]DongCode!$AC$10002:$AC$10005</definedName>
    <definedName name="매립장처리유형">[1]DongCode!$AI$10002:$AI$10005</definedName>
    <definedName name="면내">#REF!</definedName>
    <definedName name="면외">#REF!</definedName>
    <definedName name="배출허용기준">#REF!</definedName>
    <definedName name="산술통계">#REF!</definedName>
    <definedName name="시도명">[1]DongCode!$B$1:$B$1</definedName>
    <definedName name="읍">#REF!</definedName>
    <definedName name="점유율">#REF!</definedName>
    <definedName name="통계_강우배출비">#REF!</definedName>
    <definedName name="폐수배출시설발생원단위">#REF!</definedName>
    <definedName name="한글1" localSheetId="1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2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12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8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7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4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3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6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5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13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9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 localSheetId="11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1">LARGE((CODE(MID('[2]대책 '!#REF!,ROW(INDIRECT("1:"&amp;LEN('[2]대책 '!#REF!))),1))&gt;45216)*ROW(INDIRECT("1:"&amp;LEN('[2]대책 '!#REF!))),SUM(N(CODE(MID('[2]대책 '!#REF!,ROW(INDIRECT("1:"&amp;LEN('[2]대책 '!#REF!))),1))&gt;45216)))</definedName>
    <definedName name="한글2" localSheetId="1">MAX((CODE(MID('[2]대책 '!#REF!,ROW(INDIRECT("1:"&amp;LEN('[2]대책 '!#REF!))),1))&gt;45216)*ROW(INDIRECT("1:"&amp;LEN('[2]대책 '!#REF!))))</definedName>
    <definedName name="한글2" localSheetId="2">MAX((CODE(MID('[2]대책 '!#REF!,ROW(INDIRECT("1:"&amp;LEN('[2]대책 '!#REF!))),1))&gt;45216)*ROW(INDIRECT("1:"&amp;LEN('[2]대책 '!#REF!))))</definedName>
    <definedName name="한글2" localSheetId="12">MAX((CODE(MID('[2]대책 '!#REF!,ROW(INDIRECT("1:"&amp;LEN('[2]대책 '!#REF!))),1))&gt;45216)*ROW(INDIRECT("1:"&amp;LEN('[2]대책 '!#REF!))))</definedName>
    <definedName name="한글2" localSheetId="8">MAX((CODE(MID('[2]대책 '!#REF!,ROW(INDIRECT("1:"&amp;LEN('[2]대책 '!#REF!))),1))&gt;45216)*ROW(INDIRECT("1:"&amp;LEN('[2]대책 '!#REF!))))</definedName>
    <definedName name="한글2" localSheetId="7">MAX((CODE(MID('[2]대책 '!#REF!,ROW(INDIRECT("1:"&amp;LEN('[2]대책 '!#REF!))),1))&gt;45216)*ROW(INDIRECT("1:"&amp;LEN('[2]대책 '!#REF!))))</definedName>
    <definedName name="한글2" localSheetId="4">MAX((CODE(MID('[2]대책 '!#REF!,ROW(INDIRECT("1:"&amp;LEN('[2]대책 '!#REF!))),1))&gt;45216)*ROW(INDIRECT("1:"&amp;LEN('[2]대책 '!#REF!))))</definedName>
    <definedName name="한글2" localSheetId="3">MAX((CODE(MID('[2]대책 '!#REF!,ROW(INDIRECT("1:"&amp;LEN('[2]대책 '!#REF!))),1))&gt;45216)*ROW(INDIRECT("1:"&amp;LEN('[2]대책 '!#REF!))))</definedName>
    <definedName name="한글2" localSheetId="6">MAX((CODE(MID('[2]대책 '!#REF!,ROW(INDIRECT("1:"&amp;LEN('[2]대책 '!#REF!))),1))&gt;45216)*ROW(INDIRECT("1:"&amp;LEN('[2]대책 '!#REF!))))</definedName>
    <definedName name="한글2" localSheetId="5">MAX((CODE(MID('[2]대책 '!#REF!,ROW(INDIRECT("1:"&amp;LEN('[2]대책 '!#REF!))),1))&gt;45216)*ROW(INDIRECT("1:"&amp;LEN('[2]대책 '!#REF!))))</definedName>
    <definedName name="한글2" localSheetId="13">MAX((CODE(MID('[2]대책 '!#REF!,ROW(INDIRECT("1:"&amp;LEN('[2]대책 '!#REF!))),1))&gt;45216)*ROW(INDIRECT("1:"&amp;LEN('[2]대책 '!#REF!))))</definedName>
    <definedName name="한글2" localSheetId="9">MAX((CODE(MID('[2]대책 '!#REF!,ROW(INDIRECT("1:"&amp;LEN('[2]대책 '!#REF!))),1))&gt;45216)*ROW(INDIRECT("1:"&amp;LEN('[2]대책 '!#REF!))))</definedName>
    <definedName name="한글2" localSheetId="11">MAX((CODE(MID('[2]대책 '!#REF!,ROW(INDIRECT("1:"&amp;LEN('[2]대책 '!#REF!))),1))&gt;45216)*ROW(INDIRECT("1:"&amp;LEN('[2]대책 '!#REF!))))</definedName>
    <definedName name="한글2">MAX((CODE(MID('[2]대책 '!#REF!,ROW(INDIRECT("1:"&amp;LEN('[2]대책 '!#REF!))),1))&gt;45216)*ROW(INDIRECT("1:"&amp;LEN('[2]대책 '!#REF!))))</definedName>
  </definedNames>
  <calcPr calcId="152511" iterate="1"/>
</workbook>
</file>

<file path=xl/calcChain.xml><?xml version="1.0" encoding="utf-8"?>
<calcChain xmlns="http://schemas.openxmlformats.org/spreadsheetml/2006/main">
  <c r="I111" i="88" l="1"/>
  <c r="H111" i="88"/>
  <c r="G111" i="88"/>
  <c r="F111" i="88"/>
  <c r="E111" i="88"/>
  <c r="D111" i="88"/>
  <c r="I110" i="88"/>
  <c r="H110" i="88"/>
  <c r="G110" i="88"/>
  <c r="F110" i="88"/>
  <c r="E110" i="88"/>
  <c r="D110" i="88"/>
  <c r="I109" i="88"/>
  <c r="H109" i="88"/>
  <c r="G109" i="88"/>
  <c r="F109" i="88"/>
  <c r="E109" i="88"/>
  <c r="D109" i="88"/>
  <c r="I105" i="88"/>
  <c r="H105" i="88"/>
  <c r="G105" i="88"/>
  <c r="F105" i="88"/>
  <c r="E105" i="88"/>
  <c r="D105" i="88"/>
  <c r="I104" i="88"/>
  <c r="H104" i="88"/>
  <c r="G104" i="88"/>
  <c r="G102" i="88" s="1"/>
  <c r="G101" i="88" s="1"/>
  <c r="F104" i="88"/>
  <c r="E104" i="88"/>
  <c r="D104" i="88"/>
  <c r="D102" i="88" s="1"/>
  <c r="D101" i="88" s="1"/>
  <c r="I103" i="88"/>
  <c r="H103" i="88"/>
  <c r="G103" i="88"/>
  <c r="F103" i="88"/>
  <c r="E103" i="88"/>
  <c r="D103" i="88"/>
  <c r="I100" i="88"/>
  <c r="H100" i="88"/>
  <c r="G100" i="88"/>
  <c r="F100" i="88"/>
  <c r="E100" i="88"/>
  <c r="D100" i="88"/>
  <c r="I99" i="88"/>
  <c r="H99" i="88"/>
  <c r="G99" i="88"/>
  <c r="F99" i="88"/>
  <c r="E99" i="88"/>
  <c r="D99" i="88"/>
  <c r="I98" i="88"/>
  <c r="H98" i="88"/>
  <c r="G98" i="88"/>
  <c r="F98" i="88"/>
  <c r="E98" i="88"/>
  <c r="D98" i="88"/>
  <c r="I94" i="88"/>
  <c r="H94" i="88"/>
  <c r="G94" i="88"/>
  <c r="F94" i="88"/>
  <c r="E94" i="88"/>
  <c r="D94" i="88"/>
  <c r="I93" i="88"/>
  <c r="H93" i="88"/>
  <c r="G93" i="88"/>
  <c r="G91" i="88" s="1"/>
  <c r="G90" i="88" s="1"/>
  <c r="F93" i="88"/>
  <c r="F91" i="88" s="1"/>
  <c r="F90" i="88" s="1"/>
  <c r="E93" i="88"/>
  <c r="D93" i="88"/>
  <c r="I92" i="88"/>
  <c r="I91" i="88" s="1"/>
  <c r="I90" i="88" s="1"/>
  <c r="H92" i="88"/>
  <c r="H91" i="88" s="1"/>
  <c r="H90" i="88" s="1"/>
  <c r="G92" i="88"/>
  <c r="F92" i="88"/>
  <c r="E92" i="88"/>
  <c r="D92" i="88"/>
  <c r="I95" i="88"/>
  <c r="H95" i="88"/>
  <c r="G95" i="88"/>
  <c r="F95" i="88"/>
  <c r="E95" i="88"/>
  <c r="D95" i="88"/>
  <c r="E91" i="88"/>
  <c r="E90" i="88" s="1"/>
  <c r="D91" i="88"/>
  <c r="D90" i="88" s="1"/>
  <c r="I106" i="88"/>
  <c r="H106" i="88"/>
  <c r="G106" i="88"/>
  <c r="F106" i="88"/>
  <c r="E106" i="88"/>
  <c r="D106" i="88"/>
  <c r="I102" i="88"/>
  <c r="I101" i="88" s="1"/>
  <c r="H102" i="88"/>
  <c r="H101" i="88" s="1"/>
  <c r="F102" i="88"/>
  <c r="E102" i="88"/>
  <c r="I122" i="88"/>
  <c r="I121" i="88"/>
  <c r="I120" i="88"/>
  <c r="I116" i="88"/>
  <c r="I115" i="88"/>
  <c r="I114" i="88"/>
  <c r="H121" i="88"/>
  <c r="H120" i="88"/>
  <c r="H116" i="88"/>
  <c r="H115" i="88"/>
  <c r="H114" i="88"/>
  <c r="G122" i="88"/>
  <c r="G121" i="88"/>
  <c r="G120" i="88"/>
  <c r="G116" i="88"/>
  <c r="G115" i="88"/>
  <c r="G114" i="88"/>
  <c r="F122" i="88"/>
  <c r="F121" i="88"/>
  <c r="F120" i="88"/>
  <c r="F116" i="88"/>
  <c r="F115" i="88"/>
  <c r="F114" i="88"/>
  <c r="E122" i="88"/>
  <c r="E121" i="88"/>
  <c r="E120" i="88"/>
  <c r="E116" i="88"/>
  <c r="D122" i="88"/>
  <c r="D121" i="88"/>
  <c r="D120" i="88"/>
  <c r="D116" i="88"/>
  <c r="E115" i="88"/>
  <c r="E114" i="88"/>
  <c r="I59" i="88"/>
  <c r="H59" i="88"/>
  <c r="G59" i="88"/>
  <c r="F59" i="88"/>
  <c r="E59" i="88"/>
  <c r="D59" i="88"/>
  <c r="I58" i="88"/>
  <c r="H58" i="88"/>
  <c r="G58" i="88"/>
  <c r="F58" i="88"/>
  <c r="E58" i="88"/>
  <c r="D58" i="88"/>
  <c r="I57" i="88"/>
  <c r="H57" i="88"/>
  <c r="G57" i="88"/>
  <c r="F57" i="88"/>
  <c r="E57" i="88"/>
  <c r="D57" i="88"/>
  <c r="I53" i="88"/>
  <c r="H53" i="88"/>
  <c r="G53" i="88"/>
  <c r="F53" i="88"/>
  <c r="E53" i="88"/>
  <c r="D53" i="88"/>
  <c r="I52" i="88"/>
  <c r="H52" i="88"/>
  <c r="G52" i="88"/>
  <c r="G50" i="88" s="1"/>
  <c r="G49" i="88" s="1"/>
  <c r="F52" i="88"/>
  <c r="E52" i="88"/>
  <c r="D52" i="88"/>
  <c r="D50" i="88" s="1"/>
  <c r="D49" i="88" s="1"/>
  <c r="I51" i="88"/>
  <c r="H51" i="88"/>
  <c r="H50" i="88" s="1"/>
  <c r="H49" i="88" s="1"/>
  <c r="G51" i="88"/>
  <c r="F51" i="88"/>
  <c r="E51" i="88"/>
  <c r="E50" i="88" s="1"/>
  <c r="E49" i="88" s="1"/>
  <c r="D51" i="88"/>
  <c r="I70" i="88"/>
  <c r="H70" i="88"/>
  <c r="G70" i="88"/>
  <c r="F70" i="88"/>
  <c r="E70" i="88"/>
  <c r="D70" i="88"/>
  <c r="I69" i="88"/>
  <c r="H69" i="88"/>
  <c r="G69" i="88"/>
  <c r="F69" i="88"/>
  <c r="E69" i="88"/>
  <c r="D69" i="88"/>
  <c r="I68" i="88"/>
  <c r="H68" i="88"/>
  <c r="G68" i="88"/>
  <c r="F68" i="88"/>
  <c r="E68" i="88"/>
  <c r="D68" i="88"/>
  <c r="I64" i="88"/>
  <c r="H64" i="88"/>
  <c r="G64" i="88"/>
  <c r="F64" i="88"/>
  <c r="E64" i="88"/>
  <c r="D64" i="88"/>
  <c r="I63" i="88"/>
  <c r="H63" i="88"/>
  <c r="G63" i="88"/>
  <c r="F63" i="88"/>
  <c r="E63" i="88"/>
  <c r="E61" i="88" s="1"/>
  <c r="E60" i="88" s="1"/>
  <c r="D63" i="88"/>
  <c r="I62" i="88"/>
  <c r="I61" i="88" s="1"/>
  <c r="I60" i="88" s="1"/>
  <c r="H62" i="88"/>
  <c r="H61" i="88" s="1"/>
  <c r="H60" i="88" s="1"/>
  <c r="G62" i="88"/>
  <c r="F62" i="88"/>
  <c r="E62" i="88"/>
  <c r="D62" i="88"/>
  <c r="I65" i="88"/>
  <c r="H65" i="88"/>
  <c r="G65" i="88"/>
  <c r="F65" i="88"/>
  <c r="E65" i="88"/>
  <c r="D65" i="88"/>
  <c r="G61" i="88"/>
  <c r="F61" i="88"/>
  <c r="D61" i="88"/>
  <c r="D60" i="88" s="1"/>
  <c r="I54" i="88"/>
  <c r="H54" i="88"/>
  <c r="G54" i="88"/>
  <c r="F54" i="88"/>
  <c r="E54" i="88"/>
  <c r="D54" i="88"/>
  <c r="I50" i="88"/>
  <c r="I49" i="88" s="1"/>
  <c r="F50" i="88"/>
  <c r="D115" i="88"/>
  <c r="D114" i="88"/>
  <c r="I47" i="85"/>
  <c r="H47" i="85"/>
  <c r="G47" i="85"/>
  <c r="F47" i="85"/>
  <c r="E47" i="85"/>
  <c r="D47" i="85"/>
  <c r="I54" i="85"/>
  <c r="H54" i="85"/>
  <c r="G54" i="85"/>
  <c r="F54" i="85"/>
  <c r="E54" i="85"/>
  <c r="D54" i="85"/>
  <c r="I53" i="85"/>
  <c r="H53" i="85"/>
  <c r="G53" i="85"/>
  <c r="F53" i="85"/>
  <c r="E53" i="85"/>
  <c r="D53" i="85"/>
  <c r="I51" i="85"/>
  <c r="H51" i="85"/>
  <c r="G51" i="85"/>
  <c r="F51" i="85"/>
  <c r="E51" i="85"/>
  <c r="D51" i="85"/>
  <c r="I50" i="85"/>
  <c r="I49" i="85" s="1"/>
  <c r="H50" i="85"/>
  <c r="H49" i="85" s="1"/>
  <c r="G50" i="85"/>
  <c r="F50" i="85"/>
  <c r="E50" i="85"/>
  <c r="D50" i="85"/>
  <c r="I48" i="85"/>
  <c r="H48" i="85"/>
  <c r="G48" i="85"/>
  <c r="F48" i="85"/>
  <c r="E48" i="85"/>
  <c r="D48" i="85"/>
  <c r="G49" i="85"/>
  <c r="F49" i="85"/>
  <c r="E49" i="85"/>
  <c r="D49" i="85"/>
  <c r="J336" i="86"/>
  <c r="I336" i="86"/>
  <c r="H336" i="86"/>
  <c r="G336" i="86"/>
  <c r="F336" i="86"/>
  <c r="F335" i="86" s="1"/>
  <c r="E336" i="86"/>
  <c r="E335" i="86" s="1"/>
  <c r="D336" i="86"/>
  <c r="J334" i="86"/>
  <c r="I334" i="86"/>
  <c r="H334" i="86"/>
  <c r="G334" i="86"/>
  <c r="G332" i="86" s="1"/>
  <c r="F334" i="86"/>
  <c r="E334" i="86"/>
  <c r="E332" i="86" s="1"/>
  <c r="D334" i="86"/>
  <c r="J333" i="86"/>
  <c r="J332" i="86" s="1"/>
  <c r="I333" i="86"/>
  <c r="I332" i="86" s="1"/>
  <c r="H333" i="86"/>
  <c r="G333" i="86"/>
  <c r="F333" i="86"/>
  <c r="E333" i="86"/>
  <c r="D333" i="86"/>
  <c r="J331" i="86"/>
  <c r="I331" i="86"/>
  <c r="H331" i="86"/>
  <c r="G331" i="86"/>
  <c r="F331" i="86"/>
  <c r="E331" i="86"/>
  <c r="E329" i="86" s="1"/>
  <c r="D331" i="86"/>
  <c r="J330" i="86"/>
  <c r="I330" i="86"/>
  <c r="H330" i="86"/>
  <c r="G330" i="86"/>
  <c r="G329" i="86" s="1"/>
  <c r="F330" i="86"/>
  <c r="E330" i="86"/>
  <c r="D330" i="86"/>
  <c r="J328" i="86"/>
  <c r="I328" i="86"/>
  <c r="H328" i="86"/>
  <c r="G328" i="86"/>
  <c r="F328" i="86"/>
  <c r="E328" i="86"/>
  <c r="D328" i="86"/>
  <c r="J326" i="86"/>
  <c r="I326" i="86"/>
  <c r="H326" i="86"/>
  <c r="G326" i="86"/>
  <c r="F326" i="86"/>
  <c r="E326" i="86"/>
  <c r="D326" i="86"/>
  <c r="J325" i="86"/>
  <c r="I325" i="86"/>
  <c r="H325" i="86"/>
  <c r="G325" i="86"/>
  <c r="F325" i="86"/>
  <c r="E325" i="86"/>
  <c r="D325" i="86"/>
  <c r="J324" i="86"/>
  <c r="I324" i="86"/>
  <c r="H324" i="86"/>
  <c r="G324" i="86"/>
  <c r="F324" i="86"/>
  <c r="E324" i="86"/>
  <c r="E321" i="86" s="1"/>
  <c r="D324" i="86"/>
  <c r="J323" i="86"/>
  <c r="I323" i="86"/>
  <c r="H323" i="86"/>
  <c r="G323" i="86"/>
  <c r="F323" i="86"/>
  <c r="E323" i="86"/>
  <c r="D323" i="86"/>
  <c r="J322" i="86"/>
  <c r="I322" i="86"/>
  <c r="H322" i="86"/>
  <c r="G322" i="86"/>
  <c r="F322" i="86"/>
  <c r="E322" i="86"/>
  <c r="D322" i="86"/>
  <c r="J320" i="86"/>
  <c r="J318" i="86" s="1"/>
  <c r="I320" i="86"/>
  <c r="H320" i="86"/>
  <c r="H318" i="86" s="1"/>
  <c r="H317" i="86" s="1"/>
  <c r="G320" i="86"/>
  <c r="F320" i="86"/>
  <c r="E320" i="86"/>
  <c r="D320" i="86"/>
  <c r="J319" i="86"/>
  <c r="I319" i="86"/>
  <c r="H319" i="86"/>
  <c r="G319" i="86"/>
  <c r="G318" i="86" s="1"/>
  <c r="F319" i="86"/>
  <c r="E319" i="86"/>
  <c r="D319" i="86"/>
  <c r="J316" i="86"/>
  <c r="I316" i="86"/>
  <c r="H316" i="86"/>
  <c r="H313" i="86" s="1"/>
  <c r="G316" i="86"/>
  <c r="F316" i="86"/>
  <c r="E316" i="86"/>
  <c r="D316" i="86"/>
  <c r="J315" i="86"/>
  <c r="J313" i="86" s="1"/>
  <c r="I315" i="86"/>
  <c r="H315" i="86"/>
  <c r="G315" i="86"/>
  <c r="G313" i="86" s="1"/>
  <c r="F315" i="86"/>
  <c r="E315" i="86"/>
  <c r="D315" i="86"/>
  <c r="J314" i="86"/>
  <c r="I314" i="86"/>
  <c r="H314" i="86"/>
  <c r="G314" i="86"/>
  <c r="F314" i="86"/>
  <c r="E314" i="86"/>
  <c r="D314" i="86"/>
  <c r="D313" i="86" s="1"/>
  <c r="J312" i="86"/>
  <c r="I312" i="86"/>
  <c r="H312" i="86"/>
  <c r="G312" i="86"/>
  <c r="F312" i="86"/>
  <c r="F310" i="86" s="1"/>
  <c r="E312" i="86"/>
  <c r="E310" i="86" s="1"/>
  <c r="D312" i="86"/>
  <c r="J311" i="86"/>
  <c r="J310" i="86" s="1"/>
  <c r="I311" i="86"/>
  <c r="H311" i="86"/>
  <c r="G311" i="86"/>
  <c r="G310" i="86" s="1"/>
  <c r="F311" i="86"/>
  <c r="E311" i="86"/>
  <c r="D311" i="86"/>
  <c r="D310" i="86" s="1"/>
  <c r="J309" i="86"/>
  <c r="I309" i="86"/>
  <c r="H309" i="86"/>
  <c r="G309" i="86"/>
  <c r="F309" i="86"/>
  <c r="E309" i="86"/>
  <c r="D309" i="86"/>
  <c r="J308" i="86"/>
  <c r="I308" i="86"/>
  <c r="H308" i="86"/>
  <c r="H306" i="86" s="1"/>
  <c r="G308" i="86"/>
  <c r="F308" i="86"/>
  <c r="E308" i="86"/>
  <c r="E306" i="86" s="1"/>
  <c r="D308" i="86"/>
  <c r="J307" i="86"/>
  <c r="I307" i="86"/>
  <c r="H307" i="86"/>
  <c r="G307" i="86"/>
  <c r="F307" i="86"/>
  <c r="E307" i="86"/>
  <c r="D307" i="86"/>
  <c r="J305" i="86"/>
  <c r="I305" i="86"/>
  <c r="H305" i="86"/>
  <c r="G305" i="86"/>
  <c r="F305" i="86"/>
  <c r="K305" i="86" s="1"/>
  <c r="E305" i="86"/>
  <c r="D305" i="86"/>
  <c r="J304" i="86"/>
  <c r="I304" i="86"/>
  <c r="G304" i="86"/>
  <c r="F304" i="86"/>
  <c r="E304" i="86"/>
  <c r="D304" i="86"/>
  <c r="J303" i="86"/>
  <c r="I303" i="86"/>
  <c r="H303" i="86"/>
  <c r="G303" i="86"/>
  <c r="F303" i="86"/>
  <c r="E303" i="86"/>
  <c r="D303" i="86"/>
  <c r="J302" i="86"/>
  <c r="I302" i="86"/>
  <c r="H302" i="86"/>
  <c r="G302" i="86"/>
  <c r="F302" i="86"/>
  <c r="E302" i="86"/>
  <c r="D302" i="86"/>
  <c r="J300" i="86"/>
  <c r="I300" i="86"/>
  <c r="H300" i="86"/>
  <c r="G300" i="86"/>
  <c r="F300" i="86"/>
  <c r="E300" i="86"/>
  <c r="D300" i="86"/>
  <c r="D297" i="86" s="1"/>
  <c r="J299" i="86"/>
  <c r="I299" i="86"/>
  <c r="H299" i="86"/>
  <c r="G299" i="86"/>
  <c r="F299" i="86"/>
  <c r="E299" i="86"/>
  <c r="D299" i="86"/>
  <c r="J298" i="86"/>
  <c r="I298" i="86"/>
  <c r="H298" i="86"/>
  <c r="H297" i="86" s="1"/>
  <c r="G298" i="86"/>
  <c r="F298" i="86"/>
  <c r="E298" i="86"/>
  <c r="E297" i="86" s="1"/>
  <c r="D298" i="86"/>
  <c r="J296" i="86"/>
  <c r="I296" i="86"/>
  <c r="H296" i="86"/>
  <c r="G296" i="86"/>
  <c r="F296" i="86"/>
  <c r="E296" i="86"/>
  <c r="D296" i="86"/>
  <c r="J295" i="86"/>
  <c r="I295" i="86"/>
  <c r="H295" i="86"/>
  <c r="G295" i="86"/>
  <c r="F295" i="86"/>
  <c r="E295" i="86"/>
  <c r="D295" i="86"/>
  <c r="J294" i="86"/>
  <c r="I294" i="86"/>
  <c r="H294" i="86"/>
  <c r="G294" i="86"/>
  <c r="F294" i="86"/>
  <c r="E294" i="86"/>
  <c r="D294" i="86"/>
  <c r="J293" i="86"/>
  <c r="I293" i="86"/>
  <c r="H293" i="86"/>
  <c r="G293" i="86"/>
  <c r="F293" i="86"/>
  <c r="F292" i="86" s="1"/>
  <c r="E293" i="86"/>
  <c r="D293" i="86"/>
  <c r="J291" i="86"/>
  <c r="I291" i="86"/>
  <c r="H291" i="86"/>
  <c r="G291" i="86"/>
  <c r="F291" i="86"/>
  <c r="E291" i="86"/>
  <c r="D291" i="86"/>
  <c r="J290" i="86"/>
  <c r="I290" i="86"/>
  <c r="G290" i="86"/>
  <c r="G287" i="86" s="1"/>
  <c r="F290" i="86"/>
  <c r="E290" i="86"/>
  <c r="D290" i="86"/>
  <c r="D287" i="86" s="1"/>
  <c r="J289" i="86"/>
  <c r="I289" i="86"/>
  <c r="G289" i="86"/>
  <c r="F289" i="86"/>
  <c r="E289" i="86"/>
  <c r="D289" i="86"/>
  <c r="J288" i="86"/>
  <c r="I288" i="86"/>
  <c r="H288" i="86"/>
  <c r="G288" i="86"/>
  <c r="F288" i="86"/>
  <c r="E288" i="86"/>
  <c r="D288" i="86"/>
  <c r="J280" i="86"/>
  <c r="I280" i="86"/>
  <c r="I279" i="86" s="1"/>
  <c r="H280" i="86"/>
  <c r="H279" i="86" s="1"/>
  <c r="G280" i="86"/>
  <c r="G279" i="86" s="1"/>
  <c r="F280" i="86"/>
  <c r="E280" i="86"/>
  <c r="D280" i="86"/>
  <c r="D279" i="86" s="1"/>
  <c r="J278" i="86"/>
  <c r="I278" i="86"/>
  <c r="H278" i="86"/>
  <c r="H276" i="86" s="1"/>
  <c r="G278" i="86"/>
  <c r="F278" i="86"/>
  <c r="K278" i="86" s="1"/>
  <c r="E278" i="86"/>
  <c r="D278" i="86"/>
  <c r="J277" i="86"/>
  <c r="J276" i="86" s="1"/>
  <c r="I277" i="86"/>
  <c r="H277" i="86"/>
  <c r="G277" i="86"/>
  <c r="F277" i="86"/>
  <c r="E277" i="86"/>
  <c r="E276" i="86" s="1"/>
  <c r="D277" i="86"/>
  <c r="J275" i="86"/>
  <c r="I275" i="86"/>
  <c r="I273" i="86" s="1"/>
  <c r="H275" i="86"/>
  <c r="G275" i="86"/>
  <c r="F275" i="86"/>
  <c r="E275" i="86"/>
  <c r="D275" i="86"/>
  <c r="K275" i="86" s="1"/>
  <c r="J274" i="86"/>
  <c r="I274" i="86"/>
  <c r="H274" i="86"/>
  <c r="G274" i="86"/>
  <c r="F274" i="86"/>
  <c r="E274" i="86"/>
  <c r="D274" i="86"/>
  <c r="J272" i="86"/>
  <c r="I272" i="86"/>
  <c r="H272" i="86"/>
  <c r="G272" i="86"/>
  <c r="F272" i="86"/>
  <c r="E272" i="86"/>
  <c r="D272" i="86"/>
  <c r="J270" i="86"/>
  <c r="I270" i="86"/>
  <c r="H270" i="86"/>
  <c r="G270" i="86"/>
  <c r="F270" i="86"/>
  <c r="E270" i="86"/>
  <c r="D270" i="86"/>
  <c r="J269" i="86"/>
  <c r="I269" i="86"/>
  <c r="H269" i="86"/>
  <c r="K269" i="86" s="1"/>
  <c r="G269" i="86"/>
  <c r="F269" i="86"/>
  <c r="E269" i="86"/>
  <c r="D269" i="86"/>
  <c r="J268" i="86"/>
  <c r="I268" i="86"/>
  <c r="H268" i="86"/>
  <c r="G268" i="86"/>
  <c r="F268" i="86"/>
  <c r="E268" i="86"/>
  <c r="D268" i="86"/>
  <c r="J267" i="86"/>
  <c r="I267" i="86"/>
  <c r="H267" i="86"/>
  <c r="G267" i="86"/>
  <c r="F267" i="86"/>
  <c r="E267" i="86"/>
  <c r="D267" i="86"/>
  <c r="J266" i="86"/>
  <c r="I266" i="86"/>
  <c r="H266" i="86"/>
  <c r="G266" i="86"/>
  <c r="G265" i="86" s="1"/>
  <c r="F266" i="86"/>
  <c r="E266" i="86"/>
  <c r="E265" i="86" s="1"/>
  <c r="D266" i="86"/>
  <c r="J264" i="86"/>
  <c r="I264" i="86"/>
  <c r="H264" i="86"/>
  <c r="G264" i="86"/>
  <c r="F264" i="86"/>
  <c r="E264" i="86"/>
  <c r="D264" i="86"/>
  <c r="J263" i="86"/>
  <c r="I263" i="86"/>
  <c r="H263" i="86"/>
  <c r="H262" i="86" s="1"/>
  <c r="G263" i="86"/>
  <c r="F263" i="86"/>
  <c r="E263" i="86"/>
  <c r="D263" i="86"/>
  <c r="J260" i="86"/>
  <c r="I260" i="86"/>
  <c r="H260" i="86"/>
  <c r="G260" i="86"/>
  <c r="G257" i="86" s="1"/>
  <c r="F260" i="86"/>
  <c r="E260" i="86"/>
  <c r="D260" i="86"/>
  <c r="J259" i="86"/>
  <c r="I259" i="86"/>
  <c r="H259" i="86"/>
  <c r="G259" i="86"/>
  <c r="F259" i="86"/>
  <c r="E259" i="86"/>
  <c r="D259" i="86"/>
  <c r="J258" i="86"/>
  <c r="I258" i="86"/>
  <c r="H258" i="86"/>
  <c r="H257" i="86" s="1"/>
  <c r="G258" i="86"/>
  <c r="F258" i="86"/>
  <c r="E258" i="86"/>
  <c r="D258" i="86"/>
  <c r="J256" i="86"/>
  <c r="I256" i="86"/>
  <c r="H256" i="86"/>
  <c r="G256" i="86"/>
  <c r="F256" i="86"/>
  <c r="E256" i="86"/>
  <c r="D256" i="86"/>
  <c r="J255" i="86"/>
  <c r="I255" i="86"/>
  <c r="H255" i="86"/>
  <c r="G255" i="86"/>
  <c r="F255" i="86"/>
  <c r="F254" i="86" s="1"/>
  <c r="E255" i="86"/>
  <c r="D255" i="86"/>
  <c r="J253" i="86"/>
  <c r="J250" i="86" s="1"/>
  <c r="I253" i="86"/>
  <c r="H253" i="86"/>
  <c r="G253" i="86"/>
  <c r="G250" i="86" s="1"/>
  <c r="F253" i="86"/>
  <c r="E253" i="86"/>
  <c r="K253" i="86" s="1"/>
  <c r="D253" i="86"/>
  <c r="J252" i="86"/>
  <c r="I252" i="86"/>
  <c r="I250" i="86" s="1"/>
  <c r="H252" i="86"/>
  <c r="G252" i="86"/>
  <c r="F252" i="86"/>
  <c r="E252" i="86"/>
  <c r="D252" i="86"/>
  <c r="J251" i="86"/>
  <c r="I251" i="86"/>
  <c r="H251" i="86"/>
  <c r="G251" i="86"/>
  <c r="F251" i="86"/>
  <c r="E251" i="86"/>
  <c r="D251" i="86"/>
  <c r="J249" i="86"/>
  <c r="I249" i="86"/>
  <c r="H249" i="86"/>
  <c r="G249" i="86"/>
  <c r="F249" i="86"/>
  <c r="E249" i="86"/>
  <c r="D249" i="86"/>
  <c r="J248" i="86"/>
  <c r="I248" i="86"/>
  <c r="G248" i="86"/>
  <c r="F248" i="86"/>
  <c r="E248" i="86"/>
  <c r="D248" i="86"/>
  <c r="J247" i="86"/>
  <c r="I247" i="86"/>
  <c r="H247" i="86"/>
  <c r="G247" i="86"/>
  <c r="F247" i="86"/>
  <c r="E247" i="86"/>
  <c r="E245" i="86" s="1"/>
  <c r="D247" i="86"/>
  <c r="J246" i="86"/>
  <c r="I246" i="86"/>
  <c r="H246" i="86"/>
  <c r="G246" i="86"/>
  <c r="G245" i="86" s="1"/>
  <c r="F246" i="86"/>
  <c r="E246" i="86"/>
  <c r="D246" i="86"/>
  <c r="J244" i="86"/>
  <c r="I244" i="86"/>
  <c r="H244" i="86"/>
  <c r="H241" i="86" s="1"/>
  <c r="G244" i="86"/>
  <c r="F244" i="86"/>
  <c r="E244" i="86"/>
  <c r="D244" i="86"/>
  <c r="J243" i="86"/>
  <c r="J241" i="86" s="1"/>
  <c r="I243" i="86"/>
  <c r="H243" i="86"/>
  <c r="G243" i="86"/>
  <c r="F243" i="86"/>
  <c r="E243" i="86"/>
  <c r="D243" i="86"/>
  <c r="J242" i="86"/>
  <c r="I242" i="86"/>
  <c r="I241" i="86" s="1"/>
  <c r="H242" i="86"/>
  <c r="G242" i="86"/>
  <c r="F242" i="86"/>
  <c r="F241" i="86" s="1"/>
  <c r="E242" i="86"/>
  <c r="E241" i="86" s="1"/>
  <c r="D242" i="86"/>
  <c r="D241" i="86" s="1"/>
  <c r="J240" i="86"/>
  <c r="I240" i="86"/>
  <c r="H240" i="86"/>
  <c r="G240" i="86"/>
  <c r="F240" i="86"/>
  <c r="E240" i="86"/>
  <c r="D240" i="86"/>
  <c r="K240" i="86" s="1"/>
  <c r="J239" i="86"/>
  <c r="I239" i="86"/>
  <c r="H239" i="86"/>
  <c r="G239" i="86"/>
  <c r="F239" i="86"/>
  <c r="E239" i="86"/>
  <c r="D239" i="86"/>
  <c r="J238" i="86"/>
  <c r="I238" i="86"/>
  <c r="H238" i="86"/>
  <c r="G238" i="86"/>
  <c r="F238" i="86"/>
  <c r="F236" i="86" s="1"/>
  <c r="E238" i="86"/>
  <c r="D238" i="86"/>
  <c r="J237" i="86"/>
  <c r="I237" i="86"/>
  <c r="H237" i="86"/>
  <c r="G237" i="86"/>
  <c r="F237" i="86"/>
  <c r="E237" i="86"/>
  <c r="D237" i="86"/>
  <c r="J235" i="86"/>
  <c r="I235" i="86"/>
  <c r="H235" i="86"/>
  <c r="G235" i="86"/>
  <c r="F235" i="86"/>
  <c r="E235" i="86"/>
  <c r="D235" i="86"/>
  <c r="J234" i="86"/>
  <c r="I234" i="86"/>
  <c r="G234" i="86"/>
  <c r="F234" i="86"/>
  <c r="E234" i="86"/>
  <c r="D234" i="86"/>
  <c r="J233" i="86"/>
  <c r="I233" i="86"/>
  <c r="G233" i="86"/>
  <c r="F233" i="86"/>
  <c r="E233" i="86"/>
  <c r="E231" i="86" s="1"/>
  <c r="D233" i="86"/>
  <c r="J232" i="86"/>
  <c r="I232" i="86"/>
  <c r="H232" i="86"/>
  <c r="G232" i="86"/>
  <c r="F232" i="86"/>
  <c r="E232" i="86"/>
  <c r="D232" i="86"/>
  <c r="J224" i="86"/>
  <c r="I224" i="86"/>
  <c r="H224" i="86"/>
  <c r="G224" i="86"/>
  <c r="F224" i="86"/>
  <c r="F223" i="86" s="1"/>
  <c r="E224" i="86"/>
  <c r="E223" i="86" s="1"/>
  <c r="D224" i="86"/>
  <c r="D223" i="86" s="1"/>
  <c r="J222" i="86"/>
  <c r="I222" i="86"/>
  <c r="H222" i="86"/>
  <c r="G222" i="86"/>
  <c r="F222" i="86"/>
  <c r="E222" i="86"/>
  <c r="D222" i="86"/>
  <c r="J221" i="86"/>
  <c r="I221" i="86"/>
  <c r="I220" i="86" s="1"/>
  <c r="H221" i="86"/>
  <c r="G221" i="86"/>
  <c r="F221" i="86"/>
  <c r="E221" i="86"/>
  <c r="D221" i="86"/>
  <c r="J219" i="86"/>
  <c r="I219" i="86"/>
  <c r="H219" i="86"/>
  <c r="G219" i="86"/>
  <c r="F219" i="86"/>
  <c r="E219" i="86"/>
  <c r="D219" i="86"/>
  <c r="J218" i="86"/>
  <c r="I218" i="86"/>
  <c r="H218" i="86"/>
  <c r="G218" i="86"/>
  <c r="G217" i="86" s="1"/>
  <c r="F218" i="86"/>
  <c r="E218" i="86"/>
  <c r="D218" i="86"/>
  <c r="J216" i="86"/>
  <c r="I216" i="86"/>
  <c r="H216" i="86"/>
  <c r="G216" i="86"/>
  <c r="F216" i="86"/>
  <c r="E216" i="86"/>
  <c r="D216" i="86"/>
  <c r="J214" i="86"/>
  <c r="I214" i="86"/>
  <c r="H214" i="86"/>
  <c r="G214" i="86"/>
  <c r="F214" i="86"/>
  <c r="E214" i="86"/>
  <c r="D214" i="86"/>
  <c r="J213" i="86"/>
  <c r="I213" i="86"/>
  <c r="H213" i="86"/>
  <c r="G213" i="86"/>
  <c r="F213" i="86"/>
  <c r="F209" i="86" s="1"/>
  <c r="E213" i="86"/>
  <c r="D213" i="86"/>
  <c r="J212" i="86"/>
  <c r="I212" i="86"/>
  <c r="H212" i="86"/>
  <c r="G212" i="86"/>
  <c r="F212" i="86"/>
  <c r="E212" i="86"/>
  <c r="D212" i="86"/>
  <c r="K212" i="86" s="1"/>
  <c r="J211" i="86"/>
  <c r="I211" i="86"/>
  <c r="H211" i="86"/>
  <c r="G211" i="86"/>
  <c r="G209" i="86" s="1"/>
  <c r="F211" i="86"/>
  <c r="E211" i="86"/>
  <c r="D211" i="86"/>
  <c r="J210" i="86"/>
  <c r="I210" i="86"/>
  <c r="I209" i="86" s="1"/>
  <c r="H210" i="86"/>
  <c r="G210" i="86"/>
  <c r="F210" i="86"/>
  <c r="E210" i="86"/>
  <c r="D210" i="86"/>
  <c r="J208" i="86"/>
  <c r="I208" i="86"/>
  <c r="H208" i="86"/>
  <c r="K208" i="86" s="1"/>
  <c r="G208" i="86"/>
  <c r="F208" i="86"/>
  <c r="E208" i="86"/>
  <c r="D208" i="86"/>
  <c r="J207" i="86"/>
  <c r="I207" i="86"/>
  <c r="H207" i="86"/>
  <c r="G207" i="86"/>
  <c r="G206" i="86" s="1"/>
  <c r="G205" i="86" s="1"/>
  <c r="F207" i="86"/>
  <c r="E207" i="86"/>
  <c r="D207" i="86"/>
  <c r="J204" i="86"/>
  <c r="I204" i="86"/>
  <c r="H204" i="86"/>
  <c r="H201" i="86" s="1"/>
  <c r="G204" i="86"/>
  <c r="F204" i="86"/>
  <c r="K204" i="86" s="1"/>
  <c r="E204" i="86"/>
  <c r="D204" i="86"/>
  <c r="J203" i="86"/>
  <c r="I203" i="86"/>
  <c r="H203" i="86"/>
  <c r="G203" i="86"/>
  <c r="F203" i="86"/>
  <c r="E203" i="86"/>
  <c r="K203" i="86" s="1"/>
  <c r="D203" i="86"/>
  <c r="J202" i="86"/>
  <c r="I202" i="86"/>
  <c r="I201" i="86" s="1"/>
  <c r="H202" i="86"/>
  <c r="G202" i="86"/>
  <c r="F202" i="86"/>
  <c r="F201" i="86" s="1"/>
  <c r="E202" i="86"/>
  <c r="E201" i="86" s="1"/>
  <c r="D202" i="86"/>
  <c r="J200" i="86"/>
  <c r="I200" i="86"/>
  <c r="H200" i="86"/>
  <c r="G200" i="86"/>
  <c r="F200" i="86"/>
  <c r="E200" i="86"/>
  <c r="E198" i="86" s="1"/>
  <c r="D200" i="86"/>
  <c r="K200" i="86" s="1"/>
  <c r="J199" i="86"/>
  <c r="J198" i="86" s="1"/>
  <c r="I199" i="86"/>
  <c r="H199" i="86"/>
  <c r="G199" i="86"/>
  <c r="F199" i="86"/>
  <c r="E199" i="86"/>
  <c r="D199" i="86"/>
  <c r="J197" i="86"/>
  <c r="I197" i="86"/>
  <c r="H197" i="86"/>
  <c r="G197" i="86"/>
  <c r="F197" i="86"/>
  <c r="E197" i="86"/>
  <c r="D197" i="86"/>
  <c r="J196" i="86"/>
  <c r="I196" i="86"/>
  <c r="H196" i="86"/>
  <c r="G196" i="86"/>
  <c r="F196" i="86"/>
  <c r="E196" i="86"/>
  <c r="E194" i="86" s="1"/>
  <c r="D196" i="86"/>
  <c r="J195" i="86"/>
  <c r="I195" i="86"/>
  <c r="H195" i="86"/>
  <c r="G195" i="86"/>
  <c r="F195" i="86"/>
  <c r="E195" i="86"/>
  <c r="D195" i="86"/>
  <c r="D194" i="86" s="1"/>
  <c r="J193" i="86"/>
  <c r="I193" i="86"/>
  <c r="H193" i="86"/>
  <c r="G193" i="86"/>
  <c r="F193" i="86"/>
  <c r="K193" i="86" s="1"/>
  <c r="E193" i="86"/>
  <c r="D193" i="86"/>
  <c r="J192" i="86"/>
  <c r="I192" i="86"/>
  <c r="G192" i="86"/>
  <c r="G189" i="86" s="1"/>
  <c r="F192" i="86"/>
  <c r="E192" i="86"/>
  <c r="D192" i="86"/>
  <c r="J191" i="86"/>
  <c r="I191" i="86"/>
  <c r="I189" i="86" s="1"/>
  <c r="H191" i="86"/>
  <c r="G191" i="86"/>
  <c r="F191" i="86"/>
  <c r="E191" i="86"/>
  <c r="D191" i="86"/>
  <c r="K191" i="86" s="1"/>
  <c r="J190" i="86"/>
  <c r="I190" i="86"/>
  <c r="H190" i="86"/>
  <c r="G190" i="86"/>
  <c r="F190" i="86"/>
  <c r="E190" i="86"/>
  <c r="D190" i="86"/>
  <c r="K190" i="86" s="1"/>
  <c r="J188" i="86"/>
  <c r="I188" i="86"/>
  <c r="H188" i="86"/>
  <c r="G188" i="86"/>
  <c r="G185" i="86" s="1"/>
  <c r="F188" i="86"/>
  <c r="E188" i="86"/>
  <c r="D188" i="86"/>
  <c r="J187" i="86"/>
  <c r="I187" i="86"/>
  <c r="H187" i="86"/>
  <c r="G187" i="86"/>
  <c r="F187" i="86"/>
  <c r="E187" i="86"/>
  <c r="D187" i="86"/>
  <c r="J186" i="86"/>
  <c r="I186" i="86"/>
  <c r="I185" i="86" s="1"/>
  <c r="H186" i="86"/>
  <c r="H185" i="86" s="1"/>
  <c r="G186" i="86"/>
  <c r="F186" i="86"/>
  <c r="E186" i="86"/>
  <c r="E185" i="86" s="1"/>
  <c r="D186" i="86"/>
  <c r="J184" i="86"/>
  <c r="I184" i="86"/>
  <c r="H184" i="86"/>
  <c r="G184" i="86"/>
  <c r="K184" i="86" s="1"/>
  <c r="F184" i="86"/>
  <c r="E184" i="86"/>
  <c r="D184" i="86"/>
  <c r="J183" i="86"/>
  <c r="I183" i="86"/>
  <c r="H183" i="86"/>
  <c r="H180" i="86" s="1"/>
  <c r="G183" i="86"/>
  <c r="F183" i="86"/>
  <c r="K183" i="86" s="1"/>
  <c r="E183" i="86"/>
  <c r="D183" i="86"/>
  <c r="J182" i="86"/>
  <c r="J180" i="86" s="1"/>
  <c r="I182" i="86"/>
  <c r="H182" i="86"/>
  <c r="G182" i="86"/>
  <c r="F182" i="86"/>
  <c r="E182" i="86"/>
  <c r="D182" i="86"/>
  <c r="J181" i="86"/>
  <c r="I181" i="86"/>
  <c r="H181" i="86"/>
  <c r="G181" i="86"/>
  <c r="F181" i="86"/>
  <c r="E181" i="86"/>
  <c r="E180" i="86" s="1"/>
  <c r="D181" i="86"/>
  <c r="J179" i="86"/>
  <c r="I179" i="86"/>
  <c r="H179" i="86"/>
  <c r="G179" i="86"/>
  <c r="F179" i="86"/>
  <c r="E179" i="86"/>
  <c r="D179" i="86"/>
  <c r="K179" i="86" s="1"/>
  <c r="J178" i="86"/>
  <c r="I178" i="86"/>
  <c r="G178" i="86"/>
  <c r="F178" i="86"/>
  <c r="E178" i="86"/>
  <c r="D178" i="86"/>
  <c r="D175" i="86" s="1"/>
  <c r="J177" i="86"/>
  <c r="I177" i="86"/>
  <c r="G177" i="86"/>
  <c r="F177" i="86"/>
  <c r="E177" i="86"/>
  <c r="D177" i="86"/>
  <c r="J176" i="86"/>
  <c r="I176" i="86"/>
  <c r="H176" i="86"/>
  <c r="G176" i="86"/>
  <c r="F176" i="86"/>
  <c r="E176" i="86"/>
  <c r="D176" i="86"/>
  <c r="J168" i="86"/>
  <c r="I168" i="86"/>
  <c r="H168" i="86"/>
  <c r="H167" i="86" s="1"/>
  <c r="G168" i="86"/>
  <c r="F168" i="86"/>
  <c r="E168" i="86"/>
  <c r="D168" i="86"/>
  <c r="J166" i="86"/>
  <c r="I166" i="86"/>
  <c r="I164" i="86" s="1"/>
  <c r="H166" i="86"/>
  <c r="H164" i="86" s="1"/>
  <c r="G166" i="86"/>
  <c r="F166" i="86"/>
  <c r="K166" i="86" s="1"/>
  <c r="E166" i="86"/>
  <c r="D166" i="86"/>
  <c r="J165" i="86"/>
  <c r="J164" i="86" s="1"/>
  <c r="I165" i="86"/>
  <c r="H165" i="86"/>
  <c r="G165" i="86"/>
  <c r="F165" i="86"/>
  <c r="E165" i="86"/>
  <c r="E164" i="86" s="1"/>
  <c r="D165" i="86"/>
  <c r="J163" i="86"/>
  <c r="I163" i="86"/>
  <c r="H163" i="86"/>
  <c r="G163" i="86"/>
  <c r="G161" i="86" s="1"/>
  <c r="F163" i="86"/>
  <c r="E163" i="86"/>
  <c r="D163" i="86"/>
  <c r="J162" i="86"/>
  <c r="I162" i="86"/>
  <c r="H162" i="86"/>
  <c r="G162" i="86"/>
  <c r="F162" i="86"/>
  <c r="E162" i="86"/>
  <c r="D162" i="86"/>
  <c r="J160" i="86"/>
  <c r="I160" i="86"/>
  <c r="H160" i="86"/>
  <c r="G160" i="86"/>
  <c r="F160" i="86"/>
  <c r="E160" i="86"/>
  <c r="D160" i="86"/>
  <c r="J158" i="86"/>
  <c r="I158" i="86"/>
  <c r="H158" i="86"/>
  <c r="G158" i="86"/>
  <c r="F158" i="86"/>
  <c r="E158" i="86"/>
  <c r="D158" i="86"/>
  <c r="J157" i="86"/>
  <c r="J153" i="86" s="1"/>
  <c r="J149" i="86" s="1"/>
  <c r="I157" i="86"/>
  <c r="H157" i="86"/>
  <c r="G157" i="86"/>
  <c r="F157" i="86"/>
  <c r="E157" i="86"/>
  <c r="D157" i="86"/>
  <c r="J156" i="86"/>
  <c r="I156" i="86"/>
  <c r="H156" i="86"/>
  <c r="G156" i="86"/>
  <c r="K156" i="86" s="1"/>
  <c r="F156" i="86"/>
  <c r="E156" i="86"/>
  <c r="D156" i="86"/>
  <c r="J155" i="86"/>
  <c r="I155" i="86"/>
  <c r="H155" i="86"/>
  <c r="H153" i="86" s="1"/>
  <c r="H149" i="86" s="1"/>
  <c r="G155" i="86"/>
  <c r="F155" i="86"/>
  <c r="K155" i="86" s="1"/>
  <c r="E155" i="86"/>
  <c r="D155" i="86"/>
  <c r="J154" i="86"/>
  <c r="I154" i="86"/>
  <c r="H154" i="86"/>
  <c r="G154" i="86"/>
  <c r="F154" i="86"/>
  <c r="E154" i="86"/>
  <c r="E153" i="86" s="1"/>
  <c r="D154" i="86"/>
  <c r="J152" i="86"/>
  <c r="I152" i="86"/>
  <c r="H152" i="86"/>
  <c r="G152" i="86"/>
  <c r="F152" i="86"/>
  <c r="F150" i="86" s="1"/>
  <c r="E152" i="86"/>
  <c r="D152" i="86"/>
  <c r="K152" i="86" s="1"/>
  <c r="J151" i="86"/>
  <c r="I151" i="86"/>
  <c r="H151" i="86"/>
  <c r="G151" i="86"/>
  <c r="F151" i="86"/>
  <c r="E151" i="86"/>
  <c r="D151" i="86"/>
  <c r="J148" i="86"/>
  <c r="I148" i="86"/>
  <c r="H148" i="86"/>
  <c r="G148" i="86"/>
  <c r="F148" i="86"/>
  <c r="E148" i="86"/>
  <c r="D148" i="86"/>
  <c r="K148" i="86" s="1"/>
  <c r="J147" i="86"/>
  <c r="I147" i="86"/>
  <c r="K147" i="86" s="1"/>
  <c r="H147" i="86"/>
  <c r="G147" i="86"/>
  <c r="F147" i="86"/>
  <c r="F145" i="86" s="1"/>
  <c r="E147" i="86"/>
  <c r="D147" i="86"/>
  <c r="J146" i="86"/>
  <c r="I146" i="86"/>
  <c r="H146" i="86"/>
  <c r="G146" i="86"/>
  <c r="F146" i="86"/>
  <c r="E146" i="86"/>
  <c r="D146" i="86"/>
  <c r="J144" i="86"/>
  <c r="J142" i="86" s="1"/>
  <c r="I144" i="86"/>
  <c r="H144" i="86"/>
  <c r="G144" i="86"/>
  <c r="F144" i="86"/>
  <c r="E144" i="86"/>
  <c r="D144" i="86"/>
  <c r="J143" i="86"/>
  <c r="I143" i="86"/>
  <c r="H143" i="86"/>
  <c r="H142" i="86" s="1"/>
  <c r="G143" i="86"/>
  <c r="F143" i="86"/>
  <c r="F142" i="86" s="1"/>
  <c r="E143" i="86"/>
  <c r="D143" i="86"/>
  <c r="J141" i="86"/>
  <c r="J138" i="86" s="1"/>
  <c r="I141" i="86"/>
  <c r="H141" i="86"/>
  <c r="G141" i="86"/>
  <c r="F141" i="86"/>
  <c r="E141" i="86"/>
  <c r="K141" i="86" s="1"/>
  <c r="D141" i="86"/>
  <c r="J140" i="86"/>
  <c r="I140" i="86"/>
  <c r="H140" i="86"/>
  <c r="G140" i="86"/>
  <c r="F140" i="86"/>
  <c r="E140" i="86"/>
  <c r="D140" i="86"/>
  <c r="K140" i="86" s="1"/>
  <c r="J139" i="86"/>
  <c r="I139" i="86"/>
  <c r="H139" i="86"/>
  <c r="G139" i="86"/>
  <c r="F139" i="86"/>
  <c r="E139" i="86"/>
  <c r="D139" i="86"/>
  <c r="K139" i="86" s="1"/>
  <c r="J137" i="86"/>
  <c r="I137" i="86"/>
  <c r="H137" i="86"/>
  <c r="G137" i="86"/>
  <c r="F137" i="86"/>
  <c r="E137" i="86"/>
  <c r="D137" i="86"/>
  <c r="J136" i="86"/>
  <c r="I136" i="86"/>
  <c r="G136" i="86"/>
  <c r="F136" i="86"/>
  <c r="E136" i="86"/>
  <c r="D136" i="86"/>
  <c r="J135" i="86"/>
  <c r="J133" i="86" s="1"/>
  <c r="I135" i="86"/>
  <c r="H135" i="86"/>
  <c r="G135" i="86"/>
  <c r="F135" i="86"/>
  <c r="E135" i="86"/>
  <c r="D135" i="86"/>
  <c r="J134" i="86"/>
  <c r="I134" i="86"/>
  <c r="I133" i="86" s="1"/>
  <c r="H134" i="86"/>
  <c r="G134" i="86"/>
  <c r="F134" i="86"/>
  <c r="E134" i="86"/>
  <c r="D134" i="86"/>
  <c r="J132" i="86"/>
  <c r="I132" i="86"/>
  <c r="H132" i="86"/>
  <c r="G132" i="86"/>
  <c r="F132" i="86"/>
  <c r="K132" i="86" s="1"/>
  <c r="E132" i="86"/>
  <c r="D132" i="86"/>
  <c r="J131" i="86"/>
  <c r="I131" i="86"/>
  <c r="H131" i="86"/>
  <c r="G131" i="86"/>
  <c r="F131" i="86"/>
  <c r="E131" i="86"/>
  <c r="K131" i="86" s="1"/>
  <c r="D131" i="86"/>
  <c r="J130" i="86"/>
  <c r="I130" i="86"/>
  <c r="I129" i="86" s="1"/>
  <c r="H130" i="86"/>
  <c r="G130" i="86"/>
  <c r="F130" i="86"/>
  <c r="E130" i="86"/>
  <c r="E129" i="86" s="1"/>
  <c r="D130" i="86"/>
  <c r="J128" i="86"/>
  <c r="I128" i="86"/>
  <c r="H128" i="86"/>
  <c r="G128" i="86"/>
  <c r="F128" i="86"/>
  <c r="E128" i="86"/>
  <c r="D128" i="86"/>
  <c r="J127" i="86"/>
  <c r="I127" i="86"/>
  <c r="H127" i="86"/>
  <c r="G127" i="86"/>
  <c r="G124" i="86" s="1"/>
  <c r="F127" i="86"/>
  <c r="E127" i="86"/>
  <c r="D127" i="86"/>
  <c r="D124" i="86" s="1"/>
  <c r="J126" i="86"/>
  <c r="I126" i="86"/>
  <c r="K126" i="86" s="1"/>
  <c r="H126" i="86"/>
  <c r="G126" i="86"/>
  <c r="F126" i="86"/>
  <c r="E126" i="86"/>
  <c r="D126" i="86"/>
  <c r="J125" i="86"/>
  <c r="I125" i="86"/>
  <c r="H125" i="86"/>
  <c r="H124" i="86" s="1"/>
  <c r="G125" i="86"/>
  <c r="F125" i="86"/>
  <c r="E125" i="86"/>
  <c r="D125" i="86"/>
  <c r="J123" i="86"/>
  <c r="I123" i="86"/>
  <c r="H123" i="86"/>
  <c r="G123" i="86"/>
  <c r="K123" i="86" s="1"/>
  <c r="F123" i="86"/>
  <c r="E123" i="86"/>
  <c r="D123" i="86"/>
  <c r="J122" i="86"/>
  <c r="I122" i="86"/>
  <c r="G122" i="86"/>
  <c r="F122" i="86"/>
  <c r="E122" i="86"/>
  <c r="D122" i="86"/>
  <c r="J121" i="86"/>
  <c r="I121" i="86"/>
  <c r="G121" i="86"/>
  <c r="F121" i="86"/>
  <c r="E121" i="86"/>
  <c r="D121" i="86"/>
  <c r="J120" i="86"/>
  <c r="I120" i="86"/>
  <c r="I119" i="86" s="1"/>
  <c r="H120" i="86"/>
  <c r="G120" i="86"/>
  <c r="F120" i="86"/>
  <c r="E120" i="86"/>
  <c r="D120" i="86"/>
  <c r="K120" i="86" s="1"/>
  <c r="J112" i="86"/>
  <c r="I112" i="86"/>
  <c r="H112" i="86"/>
  <c r="G112" i="86"/>
  <c r="F112" i="86"/>
  <c r="E112" i="86"/>
  <c r="D112" i="86"/>
  <c r="D111" i="86" s="1"/>
  <c r="J110" i="86"/>
  <c r="I110" i="86"/>
  <c r="H110" i="86"/>
  <c r="G110" i="86"/>
  <c r="F110" i="86"/>
  <c r="E110" i="86"/>
  <c r="D110" i="86"/>
  <c r="J109" i="86"/>
  <c r="J108" i="86" s="1"/>
  <c r="I109" i="86"/>
  <c r="I108" i="86" s="1"/>
  <c r="H109" i="86"/>
  <c r="G109" i="86"/>
  <c r="F109" i="86"/>
  <c r="E109" i="86"/>
  <c r="D109" i="86"/>
  <c r="J107" i="86"/>
  <c r="J105" i="86" s="1"/>
  <c r="I107" i="86"/>
  <c r="H107" i="86"/>
  <c r="G107" i="86"/>
  <c r="F107" i="86"/>
  <c r="E107" i="86"/>
  <c r="D107" i="86"/>
  <c r="J106" i="86"/>
  <c r="I106" i="86"/>
  <c r="H106" i="86"/>
  <c r="G106" i="86"/>
  <c r="G105" i="86" s="1"/>
  <c r="F106" i="86"/>
  <c r="E106" i="86"/>
  <c r="D106" i="86"/>
  <c r="J104" i="86"/>
  <c r="I104" i="86"/>
  <c r="H104" i="86"/>
  <c r="G104" i="86"/>
  <c r="F104" i="86"/>
  <c r="E104" i="86"/>
  <c r="D104" i="86"/>
  <c r="J102" i="86"/>
  <c r="I102" i="86"/>
  <c r="H102" i="86"/>
  <c r="G102" i="86"/>
  <c r="F102" i="86"/>
  <c r="E102" i="86"/>
  <c r="K102" i="86" s="1"/>
  <c r="D102" i="86"/>
  <c r="J101" i="86"/>
  <c r="I101" i="86"/>
  <c r="H101" i="86"/>
  <c r="G101" i="86"/>
  <c r="G97" i="86" s="1"/>
  <c r="F101" i="86"/>
  <c r="E101" i="86"/>
  <c r="D101" i="86"/>
  <c r="K101" i="86" s="1"/>
  <c r="J100" i="86"/>
  <c r="I100" i="86"/>
  <c r="H100" i="86"/>
  <c r="G100" i="86"/>
  <c r="F100" i="86"/>
  <c r="E100" i="86"/>
  <c r="D100" i="86"/>
  <c r="K100" i="86" s="1"/>
  <c r="J99" i="86"/>
  <c r="I99" i="86"/>
  <c r="H99" i="86"/>
  <c r="G99" i="86"/>
  <c r="F99" i="86"/>
  <c r="E99" i="86"/>
  <c r="D99" i="86"/>
  <c r="K99" i="86" s="1"/>
  <c r="J98" i="86"/>
  <c r="J97" i="86" s="1"/>
  <c r="I98" i="86"/>
  <c r="I97" i="86" s="1"/>
  <c r="H98" i="86"/>
  <c r="G98" i="86"/>
  <c r="F98" i="86"/>
  <c r="E98" i="86"/>
  <c r="D98" i="86"/>
  <c r="J96" i="86"/>
  <c r="I96" i="86"/>
  <c r="H96" i="86"/>
  <c r="K96" i="86" s="1"/>
  <c r="G96" i="86"/>
  <c r="F96" i="86"/>
  <c r="E96" i="86"/>
  <c r="E94" i="86" s="1"/>
  <c r="D96" i="86"/>
  <c r="J95" i="86"/>
  <c r="I95" i="86"/>
  <c r="H95" i="86"/>
  <c r="G95" i="86"/>
  <c r="F95" i="86"/>
  <c r="E95" i="86"/>
  <c r="D95" i="86"/>
  <c r="J92" i="86"/>
  <c r="I92" i="86"/>
  <c r="H92" i="86"/>
  <c r="H89" i="86" s="1"/>
  <c r="G92" i="86"/>
  <c r="F92" i="86"/>
  <c r="K92" i="86" s="1"/>
  <c r="E92" i="86"/>
  <c r="D92" i="86"/>
  <c r="J91" i="86"/>
  <c r="J89" i="86" s="1"/>
  <c r="I91" i="86"/>
  <c r="H91" i="86"/>
  <c r="G91" i="86"/>
  <c r="F91" i="86"/>
  <c r="E91" i="86"/>
  <c r="K91" i="86" s="1"/>
  <c r="D91" i="86"/>
  <c r="J90" i="86"/>
  <c r="I90" i="86"/>
  <c r="H90" i="86"/>
  <c r="G90" i="86"/>
  <c r="F90" i="86"/>
  <c r="E90" i="86"/>
  <c r="D90" i="86"/>
  <c r="K90" i="86" s="1"/>
  <c r="J88" i="86"/>
  <c r="I88" i="86"/>
  <c r="H88" i="86"/>
  <c r="G88" i="86"/>
  <c r="F88" i="86"/>
  <c r="F86" i="86" s="1"/>
  <c r="E88" i="86"/>
  <c r="D88" i="86"/>
  <c r="K88" i="86" s="1"/>
  <c r="J87" i="86"/>
  <c r="I87" i="86"/>
  <c r="H87" i="86"/>
  <c r="G87" i="86"/>
  <c r="F87" i="86"/>
  <c r="E87" i="86"/>
  <c r="D87" i="86"/>
  <c r="J85" i="86"/>
  <c r="I85" i="86"/>
  <c r="H85" i="86"/>
  <c r="G85" i="86"/>
  <c r="F85" i="86"/>
  <c r="E85" i="86"/>
  <c r="D85" i="86"/>
  <c r="J84" i="86"/>
  <c r="I84" i="86"/>
  <c r="H84" i="86"/>
  <c r="K84" i="86" s="1"/>
  <c r="G84" i="86"/>
  <c r="F84" i="86"/>
  <c r="E84" i="86"/>
  <c r="D84" i="86"/>
  <c r="J83" i="86"/>
  <c r="I83" i="86"/>
  <c r="H83" i="86"/>
  <c r="G83" i="86"/>
  <c r="K83" i="86" s="1"/>
  <c r="F83" i="86"/>
  <c r="E83" i="86"/>
  <c r="D83" i="86"/>
  <c r="J81" i="86"/>
  <c r="I81" i="86"/>
  <c r="H81" i="86"/>
  <c r="G81" i="86"/>
  <c r="F81" i="86"/>
  <c r="K81" i="86" s="1"/>
  <c r="E81" i="86"/>
  <c r="D81" i="86"/>
  <c r="J80" i="86"/>
  <c r="I80" i="86"/>
  <c r="G80" i="86"/>
  <c r="F80" i="86"/>
  <c r="E80" i="86"/>
  <c r="E77" i="86" s="1"/>
  <c r="D80" i="86"/>
  <c r="J79" i="86"/>
  <c r="I79" i="86"/>
  <c r="I77" i="86" s="1"/>
  <c r="H79" i="86"/>
  <c r="G79" i="86"/>
  <c r="F79" i="86"/>
  <c r="E79" i="86"/>
  <c r="D79" i="86"/>
  <c r="J78" i="86"/>
  <c r="I78" i="86"/>
  <c r="H78" i="86"/>
  <c r="G78" i="86"/>
  <c r="F78" i="86"/>
  <c r="E78" i="86"/>
  <c r="D78" i="86"/>
  <c r="J76" i="86"/>
  <c r="I76" i="86"/>
  <c r="H76" i="86"/>
  <c r="G76" i="86"/>
  <c r="F76" i="86"/>
  <c r="E76" i="86"/>
  <c r="D76" i="86"/>
  <c r="J75" i="86"/>
  <c r="I75" i="86"/>
  <c r="H75" i="86"/>
  <c r="G75" i="86"/>
  <c r="F75" i="86"/>
  <c r="E75" i="86"/>
  <c r="D75" i="86"/>
  <c r="J74" i="86"/>
  <c r="I74" i="86"/>
  <c r="H74" i="86"/>
  <c r="G74" i="86"/>
  <c r="F74" i="86"/>
  <c r="E74" i="86"/>
  <c r="D74" i="86"/>
  <c r="J72" i="86"/>
  <c r="I72" i="86"/>
  <c r="H72" i="86"/>
  <c r="G72" i="86"/>
  <c r="F72" i="86"/>
  <c r="E72" i="86"/>
  <c r="D72" i="86"/>
  <c r="J71" i="86"/>
  <c r="I71" i="86"/>
  <c r="H71" i="86"/>
  <c r="G71" i="86"/>
  <c r="F71" i="86"/>
  <c r="K71" i="86" s="1"/>
  <c r="E71" i="86"/>
  <c r="D71" i="86"/>
  <c r="J70" i="86"/>
  <c r="I70" i="86"/>
  <c r="H70" i="86"/>
  <c r="G70" i="86"/>
  <c r="F70" i="86"/>
  <c r="E70" i="86"/>
  <c r="K70" i="86" s="1"/>
  <c r="D70" i="86"/>
  <c r="J69" i="86"/>
  <c r="I69" i="86"/>
  <c r="H69" i="86"/>
  <c r="G69" i="86"/>
  <c r="F69" i="86"/>
  <c r="E69" i="86"/>
  <c r="D69" i="86"/>
  <c r="J67" i="86"/>
  <c r="I67" i="86"/>
  <c r="H67" i="86"/>
  <c r="G67" i="86"/>
  <c r="F67" i="86"/>
  <c r="E67" i="86"/>
  <c r="D67" i="86"/>
  <c r="J66" i="86"/>
  <c r="I66" i="86"/>
  <c r="G66" i="86"/>
  <c r="F66" i="86"/>
  <c r="E66" i="86"/>
  <c r="D66" i="86"/>
  <c r="J65" i="86"/>
  <c r="I65" i="86"/>
  <c r="G65" i="86"/>
  <c r="F65" i="86"/>
  <c r="E65" i="86"/>
  <c r="D65" i="86"/>
  <c r="J64" i="86"/>
  <c r="I64" i="86"/>
  <c r="H64" i="86"/>
  <c r="K64" i="86" s="1"/>
  <c r="G64" i="86"/>
  <c r="F64" i="86"/>
  <c r="E64" i="86"/>
  <c r="D64" i="86"/>
  <c r="J56" i="86"/>
  <c r="J55" i="86" s="1"/>
  <c r="I56" i="86"/>
  <c r="I55" i="86" s="1"/>
  <c r="H56" i="86"/>
  <c r="H55" i="86" s="1"/>
  <c r="G56" i="86"/>
  <c r="G55" i="86" s="1"/>
  <c r="F56" i="86"/>
  <c r="E56" i="86"/>
  <c r="D56" i="86"/>
  <c r="D55" i="86" s="1"/>
  <c r="J54" i="86"/>
  <c r="I54" i="86"/>
  <c r="I52" i="86" s="1"/>
  <c r="H54" i="86"/>
  <c r="G54" i="86"/>
  <c r="F54" i="86"/>
  <c r="K54" i="86" s="1"/>
  <c r="E54" i="86"/>
  <c r="D54" i="86"/>
  <c r="J53" i="86"/>
  <c r="I53" i="86"/>
  <c r="H53" i="86"/>
  <c r="G53" i="86"/>
  <c r="G52" i="86" s="1"/>
  <c r="F53" i="86"/>
  <c r="E53" i="86"/>
  <c r="E52" i="86" s="1"/>
  <c r="D53" i="86"/>
  <c r="J51" i="86"/>
  <c r="I51" i="86"/>
  <c r="H51" i="86"/>
  <c r="G51" i="86"/>
  <c r="G49" i="86" s="1"/>
  <c r="F51" i="86"/>
  <c r="E51" i="86"/>
  <c r="D51" i="86"/>
  <c r="K51" i="86" s="1"/>
  <c r="J50" i="86"/>
  <c r="I50" i="86"/>
  <c r="H50" i="86"/>
  <c r="G50" i="86"/>
  <c r="F50" i="86"/>
  <c r="E50" i="86"/>
  <c r="D50" i="86"/>
  <c r="J48" i="86"/>
  <c r="I48" i="86"/>
  <c r="H48" i="86"/>
  <c r="G48" i="86"/>
  <c r="F48" i="86"/>
  <c r="E48" i="86"/>
  <c r="D48" i="86"/>
  <c r="J46" i="86"/>
  <c r="I46" i="86"/>
  <c r="H46" i="86"/>
  <c r="G46" i="86"/>
  <c r="F46" i="86"/>
  <c r="E46" i="86"/>
  <c r="D46" i="86"/>
  <c r="J45" i="86"/>
  <c r="I45" i="86"/>
  <c r="I41" i="86" s="1"/>
  <c r="H45" i="86"/>
  <c r="G45" i="86"/>
  <c r="F45" i="86"/>
  <c r="E45" i="86"/>
  <c r="D45" i="86"/>
  <c r="J44" i="86"/>
  <c r="I44" i="86"/>
  <c r="H44" i="86"/>
  <c r="G44" i="86"/>
  <c r="F44" i="86"/>
  <c r="E44" i="86"/>
  <c r="D44" i="86"/>
  <c r="J43" i="86"/>
  <c r="I43" i="86"/>
  <c r="H43" i="86"/>
  <c r="G43" i="86"/>
  <c r="F43" i="86"/>
  <c r="F41" i="86" s="1"/>
  <c r="E43" i="86"/>
  <c r="D43" i="86"/>
  <c r="J42" i="86"/>
  <c r="I42" i="86"/>
  <c r="H42" i="86"/>
  <c r="G42" i="86"/>
  <c r="F42" i="86"/>
  <c r="E42" i="86"/>
  <c r="E41" i="86" s="1"/>
  <c r="D42" i="86"/>
  <c r="J40" i="86"/>
  <c r="I40" i="86"/>
  <c r="H40" i="86"/>
  <c r="G40" i="86"/>
  <c r="G38" i="86" s="1"/>
  <c r="F40" i="86"/>
  <c r="E40" i="86"/>
  <c r="D40" i="86"/>
  <c r="K40" i="86" s="1"/>
  <c r="J39" i="86"/>
  <c r="I39" i="86"/>
  <c r="H39" i="86"/>
  <c r="G39" i="86"/>
  <c r="F39" i="86"/>
  <c r="E39" i="86"/>
  <c r="D39" i="86"/>
  <c r="J36" i="86"/>
  <c r="I36" i="86"/>
  <c r="H36" i="86"/>
  <c r="G36" i="86"/>
  <c r="F36" i="86"/>
  <c r="E36" i="86"/>
  <c r="D36" i="86"/>
  <c r="J35" i="86"/>
  <c r="I35" i="86"/>
  <c r="H35" i="86"/>
  <c r="G35" i="86"/>
  <c r="F35" i="86"/>
  <c r="E35" i="86"/>
  <c r="D35" i="86"/>
  <c r="J34" i="86"/>
  <c r="I34" i="86"/>
  <c r="H34" i="86"/>
  <c r="H33" i="86" s="1"/>
  <c r="G34" i="86"/>
  <c r="F34" i="86"/>
  <c r="E34" i="86"/>
  <c r="D34" i="86"/>
  <c r="J32" i="86"/>
  <c r="I32" i="86"/>
  <c r="H32" i="86"/>
  <c r="G32" i="86"/>
  <c r="K32" i="86" s="1"/>
  <c r="F32" i="86"/>
  <c r="E32" i="86"/>
  <c r="D32" i="86"/>
  <c r="D30" i="86" s="1"/>
  <c r="J31" i="86"/>
  <c r="I31" i="86"/>
  <c r="I30" i="86" s="1"/>
  <c r="H31" i="86"/>
  <c r="H30" i="86" s="1"/>
  <c r="G31" i="86"/>
  <c r="F31" i="86"/>
  <c r="F30" i="86" s="1"/>
  <c r="E31" i="86"/>
  <c r="D31" i="86"/>
  <c r="J29" i="86"/>
  <c r="I29" i="86"/>
  <c r="H29" i="86"/>
  <c r="H26" i="86" s="1"/>
  <c r="G29" i="86"/>
  <c r="F29" i="86"/>
  <c r="E29" i="86"/>
  <c r="K29" i="86" s="1"/>
  <c r="D29" i="86"/>
  <c r="J28" i="86"/>
  <c r="I28" i="86"/>
  <c r="I26" i="86" s="1"/>
  <c r="H28" i="86"/>
  <c r="G28" i="86"/>
  <c r="F28" i="86"/>
  <c r="E28" i="86"/>
  <c r="D28" i="86"/>
  <c r="K28" i="86" s="1"/>
  <c r="J27" i="86"/>
  <c r="I27" i="86"/>
  <c r="H27" i="86"/>
  <c r="G27" i="86"/>
  <c r="F27" i="86"/>
  <c r="E27" i="86"/>
  <c r="D27" i="86"/>
  <c r="J25" i="86"/>
  <c r="I25" i="86"/>
  <c r="H25" i="86"/>
  <c r="G25" i="86"/>
  <c r="F25" i="86"/>
  <c r="E25" i="86"/>
  <c r="D25" i="86"/>
  <c r="J24" i="86"/>
  <c r="I24" i="86"/>
  <c r="G24" i="86"/>
  <c r="F24" i="86"/>
  <c r="E24" i="86"/>
  <c r="D24" i="86"/>
  <c r="J23" i="86"/>
  <c r="I23" i="86"/>
  <c r="H23" i="86"/>
  <c r="K23" i="86" s="1"/>
  <c r="G23" i="86"/>
  <c r="F23" i="86"/>
  <c r="E23" i="86"/>
  <c r="D23" i="86"/>
  <c r="J22" i="86"/>
  <c r="I22" i="86"/>
  <c r="H22" i="86"/>
  <c r="G22" i="86"/>
  <c r="G21" i="86" s="1"/>
  <c r="F22" i="86"/>
  <c r="E22" i="86"/>
  <c r="D22" i="86"/>
  <c r="J20" i="86"/>
  <c r="I20" i="86"/>
  <c r="H20" i="86"/>
  <c r="G20" i="86"/>
  <c r="F20" i="86"/>
  <c r="K20" i="86" s="1"/>
  <c r="E20" i="86"/>
  <c r="D20" i="86"/>
  <c r="J19" i="86"/>
  <c r="J17" i="86" s="1"/>
  <c r="I19" i="86"/>
  <c r="H19" i="86"/>
  <c r="H17" i="86" s="1"/>
  <c r="G19" i="86"/>
  <c r="F19" i="86"/>
  <c r="E19" i="86"/>
  <c r="K19" i="86" s="1"/>
  <c r="D19" i="86"/>
  <c r="J18" i="86"/>
  <c r="I18" i="86"/>
  <c r="H18" i="86"/>
  <c r="G18" i="86"/>
  <c r="F18" i="86"/>
  <c r="E18" i="86"/>
  <c r="D18" i="86"/>
  <c r="J16" i="86"/>
  <c r="I16" i="86"/>
  <c r="H16" i="86"/>
  <c r="G16" i="86"/>
  <c r="F16" i="86"/>
  <c r="E16" i="86"/>
  <c r="D16" i="86"/>
  <c r="K16" i="86" s="1"/>
  <c r="J15" i="86"/>
  <c r="I15" i="86"/>
  <c r="H15" i="86"/>
  <c r="G15" i="86"/>
  <c r="G12" i="86" s="1"/>
  <c r="F15" i="86"/>
  <c r="E15" i="86"/>
  <c r="D15" i="86"/>
  <c r="J14" i="86"/>
  <c r="I14" i="86"/>
  <c r="H14" i="86"/>
  <c r="G14" i="86"/>
  <c r="F14" i="86"/>
  <c r="F12" i="86" s="1"/>
  <c r="E14" i="86"/>
  <c r="D14" i="86"/>
  <c r="J13" i="86"/>
  <c r="I13" i="86"/>
  <c r="H13" i="86"/>
  <c r="H12" i="86" s="1"/>
  <c r="G13" i="86"/>
  <c r="F13" i="86"/>
  <c r="E13" i="86"/>
  <c r="D13" i="86"/>
  <c r="J11" i="86"/>
  <c r="I11" i="86"/>
  <c r="H11" i="86"/>
  <c r="G11" i="86"/>
  <c r="F11" i="86"/>
  <c r="E11" i="86"/>
  <c r="D11" i="86"/>
  <c r="J10" i="86"/>
  <c r="I10" i="86"/>
  <c r="G10" i="86"/>
  <c r="F10" i="86"/>
  <c r="E10" i="86"/>
  <c r="D10" i="86"/>
  <c r="J9" i="86"/>
  <c r="I9" i="86"/>
  <c r="G9" i="86"/>
  <c r="F9" i="86"/>
  <c r="E9" i="86"/>
  <c r="D9" i="86"/>
  <c r="J8" i="86"/>
  <c r="I8" i="86"/>
  <c r="H8" i="86"/>
  <c r="G8" i="86"/>
  <c r="F8" i="86"/>
  <c r="E8" i="86"/>
  <c r="D8" i="86"/>
  <c r="G335" i="86"/>
  <c r="J335" i="86"/>
  <c r="I335" i="86"/>
  <c r="H335" i="86"/>
  <c r="F332" i="86"/>
  <c r="H332" i="86"/>
  <c r="J329" i="86"/>
  <c r="F329" i="86"/>
  <c r="D329" i="86"/>
  <c r="H321" i="86"/>
  <c r="F318" i="86"/>
  <c r="D318" i="86"/>
  <c r="I310" i="86"/>
  <c r="H310" i="86"/>
  <c r="F306" i="86"/>
  <c r="J301" i="86"/>
  <c r="I301" i="86"/>
  <c r="F297" i="86"/>
  <c r="I292" i="86"/>
  <c r="H292" i="86"/>
  <c r="G292" i="86"/>
  <c r="E287" i="86"/>
  <c r="J279" i="86"/>
  <c r="F279" i="86"/>
  <c r="E279" i="86"/>
  <c r="I276" i="86"/>
  <c r="D276" i="86"/>
  <c r="F273" i="86"/>
  <c r="J273" i="86"/>
  <c r="H273" i="86"/>
  <c r="G273" i="86"/>
  <c r="J262" i="86"/>
  <c r="F262" i="86"/>
  <c r="F257" i="86"/>
  <c r="E257" i="86"/>
  <c r="J254" i="86"/>
  <c r="E254" i="86"/>
  <c r="D254" i="86"/>
  <c r="H250" i="86"/>
  <c r="D245" i="86"/>
  <c r="F245" i="86"/>
  <c r="E236" i="86"/>
  <c r="J231" i="86"/>
  <c r="J223" i="86"/>
  <c r="H223" i="86"/>
  <c r="I223" i="86"/>
  <c r="H220" i="86"/>
  <c r="F220" i="86"/>
  <c r="E220" i="86"/>
  <c r="D217" i="86"/>
  <c r="F217" i="86"/>
  <c r="E217" i="86"/>
  <c r="H209" i="86"/>
  <c r="F206" i="86"/>
  <c r="E206" i="86"/>
  <c r="D206" i="86"/>
  <c r="J201" i="86"/>
  <c r="I198" i="86"/>
  <c r="H198" i="86"/>
  <c r="G198" i="86"/>
  <c r="F198" i="86"/>
  <c r="F194" i="86"/>
  <c r="J189" i="86"/>
  <c r="J185" i="86"/>
  <c r="F185" i="86"/>
  <c r="I180" i="86"/>
  <c r="F175" i="86"/>
  <c r="E175" i="86"/>
  <c r="D167" i="86"/>
  <c r="J167" i="86"/>
  <c r="F167" i="86"/>
  <c r="E167" i="86"/>
  <c r="D164" i="86"/>
  <c r="J161" i="86"/>
  <c r="I161" i="86"/>
  <c r="I159" i="86" s="1"/>
  <c r="H161" i="86"/>
  <c r="F161" i="86"/>
  <c r="D153" i="86"/>
  <c r="I150" i="86"/>
  <c r="J150" i="86"/>
  <c r="H150" i="86"/>
  <c r="G145" i="86"/>
  <c r="E145" i="86"/>
  <c r="D145" i="86"/>
  <c r="K144" i="86"/>
  <c r="E142" i="86"/>
  <c r="D142" i="86"/>
  <c r="I138" i="86"/>
  <c r="H138" i="86"/>
  <c r="G138" i="86"/>
  <c r="D133" i="86"/>
  <c r="F133" i="86"/>
  <c r="K128" i="86"/>
  <c r="K127" i="86"/>
  <c r="F124" i="86"/>
  <c r="E124" i="86"/>
  <c r="J119" i="86"/>
  <c r="I111" i="86"/>
  <c r="J111" i="86"/>
  <c r="H111" i="86"/>
  <c r="G111" i="86"/>
  <c r="F111" i="86"/>
  <c r="E111" i="86"/>
  <c r="G108" i="86"/>
  <c r="F108" i="86"/>
  <c r="E108" i="86"/>
  <c r="F105" i="86"/>
  <c r="E105" i="86"/>
  <c r="E103" i="86" s="1"/>
  <c r="D105" i="86"/>
  <c r="D94" i="86"/>
  <c r="J94" i="86"/>
  <c r="I94" i="86"/>
  <c r="G94" i="86"/>
  <c r="G93" i="86" s="1"/>
  <c r="F94" i="86"/>
  <c r="I89" i="86"/>
  <c r="I86" i="86"/>
  <c r="H86" i="86"/>
  <c r="G86" i="86"/>
  <c r="F82" i="86"/>
  <c r="E82" i="86"/>
  <c r="J77" i="86"/>
  <c r="F77" i="86"/>
  <c r="F73" i="86"/>
  <c r="J68" i="86"/>
  <c r="F63" i="86"/>
  <c r="F55" i="86"/>
  <c r="E55" i="86"/>
  <c r="J52" i="86"/>
  <c r="D52" i="86"/>
  <c r="J49" i="86"/>
  <c r="I49" i="86"/>
  <c r="H49" i="86"/>
  <c r="D41" i="86"/>
  <c r="I38" i="86"/>
  <c r="J38" i="86"/>
  <c r="H38" i="86"/>
  <c r="F33" i="86"/>
  <c r="J30" i="86"/>
  <c r="E30" i="86"/>
  <c r="J26" i="86"/>
  <c r="F26" i="86"/>
  <c r="F21" i="86"/>
  <c r="E21" i="86"/>
  <c r="I17" i="86"/>
  <c r="E12" i="86"/>
  <c r="J7" i="86"/>
  <c r="G7" i="86"/>
  <c r="I47" i="83"/>
  <c r="H47" i="83"/>
  <c r="G47" i="83"/>
  <c r="F47" i="83"/>
  <c r="E47" i="83"/>
  <c r="D47" i="83"/>
  <c r="I54" i="83"/>
  <c r="H54" i="83"/>
  <c r="G54" i="83"/>
  <c r="F54" i="83"/>
  <c r="E54" i="83"/>
  <c r="D54" i="83"/>
  <c r="I53" i="83"/>
  <c r="H53" i="83"/>
  <c r="G53" i="83"/>
  <c r="F53" i="83"/>
  <c r="E53" i="83"/>
  <c r="D53" i="83"/>
  <c r="I51" i="83"/>
  <c r="H51" i="83"/>
  <c r="G51" i="83"/>
  <c r="F51" i="83"/>
  <c r="E51" i="83"/>
  <c r="D51" i="83"/>
  <c r="I50" i="83"/>
  <c r="I49" i="83" s="1"/>
  <c r="H50" i="83"/>
  <c r="H49" i="83" s="1"/>
  <c r="G50" i="83"/>
  <c r="G49" i="83" s="1"/>
  <c r="F50" i="83"/>
  <c r="F49" i="83" s="1"/>
  <c r="E50" i="83"/>
  <c r="E49" i="83" s="1"/>
  <c r="D50" i="83"/>
  <c r="K327" i="84"/>
  <c r="J327" i="84"/>
  <c r="I327" i="84"/>
  <c r="H327" i="84"/>
  <c r="G327" i="84"/>
  <c r="F327" i="84"/>
  <c r="E327" i="84"/>
  <c r="D327" i="84"/>
  <c r="J334" i="84"/>
  <c r="I334" i="84"/>
  <c r="H334" i="84"/>
  <c r="G334" i="84"/>
  <c r="F334" i="84"/>
  <c r="E334" i="84"/>
  <c r="D334" i="84"/>
  <c r="K334" i="84" s="1"/>
  <c r="J333" i="84"/>
  <c r="I333" i="84"/>
  <c r="H333" i="84"/>
  <c r="G333" i="84"/>
  <c r="F333" i="84"/>
  <c r="E333" i="84"/>
  <c r="D333" i="84"/>
  <c r="K333" i="84" s="1"/>
  <c r="J331" i="84"/>
  <c r="I331" i="84"/>
  <c r="H331" i="84"/>
  <c r="G331" i="84"/>
  <c r="F331" i="84"/>
  <c r="E331" i="84"/>
  <c r="D331" i="84"/>
  <c r="K331" i="84" s="1"/>
  <c r="J330" i="84"/>
  <c r="J329" i="84" s="1"/>
  <c r="I330" i="84"/>
  <c r="I329" i="84" s="1"/>
  <c r="H330" i="84"/>
  <c r="H329" i="84" s="1"/>
  <c r="G330" i="84"/>
  <c r="F330" i="84"/>
  <c r="E330" i="84"/>
  <c r="D330" i="84"/>
  <c r="K330" i="84" s="1"/>
  <c r="J278" i="84"/>
  <c r="I278" i="84"/>
  <c r="H278" i="84"/>
  <c r="G278" i="84"/>
  <c r="F278" i="84"/>
  <c r="E278" i="84"/>
  <c r="D278" i="84"/>
  <c r="K278" i="84" s="1"/>
  <c r="J277" i="84"/>
  <c r="I277" i="84"/>
  <c r="H277" i="84"/>
  <c r="G277" i="84"/>
  <c r="F277" i="84"/>
  <c r="E277" i="84"/>
  <c r="D277" i="84"/>
  <c r="J275" i="84"/>
  <c r="I275" i="84"/>
  <c r="H275" i="84"/>
  <c r="G275" i="84"/>
  <c r="F275" i="84"/>
  <c r="E275" i="84"/>
  <c r="D275" i="84"/>
  <c r="J274" i="84"/>
  <c r="I274" i="84"/>
  <c r="H274" i="84"/>
  <c r="H273" i="84" s="1"/>
  <c r="G274" i="84"/>
  <c r="F274" i="84"/>
  <c r="E274" i="84"/>
  <c r="D274" i="84"/>
  <c r="J222" i="84"/>
  <c r="I222" i="84"/>
  <c r="H222" i="84"/>
  <c r="G222" i="84"/>
  <c r="F222" i="84"/>
  <c r="E222" i="84"/>
  <c r="D222" i="84"/>
  <c r="J221" i="84"/>
  <c r="I221" i="84"/>
  <c r="H221" i="84"/>
  <c r="G221" i="84"/>
  <c r="F221" i="84"/>
  <c r="E221" i="84"/>
  <c r="D221" i="84"/>
  <c r="J219" i="84"/>
  <c r="I219" i="84"/>
  <c r="H219" i="84"/>
  <c r="G219" i="84"/>
  <c r="G217" i="84" s="1"/>
  <c r="F219" i="84"/>
  <c r="E219" i="84"/>
  <c r="D219" i="84"/>
  <c r="J218" i="84"/>
  <c r="I218" i="84"/>
  <c r="H218" i="84"/>
  <c r="G218" i="84"/>
  <c r="F218" i="84"/>
  <c r="E218" i="84"/>
  <c r="D218" i="84"/>
  <c r="J166" i="84"/>
  <c r="I166" i="84"/>
  <c r="H166" i="84"/>
  <c r="G166" i="84"/>
  <c r="F166" i="84"/>
  <c r="E166" i="84"/>
  <c r="D166" i="84"/>
  <c r="J165" i="84"/>
  <c r="I165" i="84"/>
  <c r="H165" i="84"/>
  <c r="G165" i="84"/>
  <c r="F165" i="84"/>
  <c r="E165" i="84"/>
  <c r="D165" i="84"/>
  <c r="J163" i="84"/>
  <c r="I163" i="84"/>
  <c r="H163" i="84"/>
  <c r="G163" i="84"/>
  <c r="F163" i="84"/>
  <c r="E163" i="84"/>
  <c r="D163" i="84"/>
  <c r="J162" i="84"/>
  <c r="I162" i="84"/>
  <c r="H162" i="84"/>
  <c r="G162" i="84"/>
  <c r="F162" i="84"/>
  <c r="E162" i="84"/>
  <c r="D162" i="84"/>
  <c r="J109" i="84"/>
  <c r="I109" i="84"/>
  <c r="H109" i="84"/>
  <c r="G109" i="84"/>
  <c r="F109" i="84"/>
  <c r="E109" i="84"/>
  <c r="D109" i="84"/>
  <c r="J107" i="84"/>
  <c r="I107" i="84"/>
  <c r="H107" i="84"/>
  <c r="G107" i="84"/>
  <c r="F107" i="84"/>
  <c r="E107" i="84"/>
  <c r="D107" i="84"/>
  <c r="J106" i="84"/>
  <c r="I106" i="84"/>
  <c r="H106" i="84"/>
  <c r="G106" i="84"/>
  <c r="F106" i="84"/>
  <c r="E106" i="84"/>
  <c r="D106" i="84"/>
  <c r="J53" i="84"/>
  <c r="I53" i="84"/>
  <c r="H53" i="84"/>
  <c r="G53" i="84"/>
  <c r="F53" i="84"/>
  <c r="E53" i="84"/>
  <c r="D53" i="84"/>
  <c r="J51" i="84"/>
  <c r="I51" i="84"/>
  <c r="H51" i="84"/>
  <c r="G51" i="84"/>
  <c r="F51" i="84"/>
  <c r="E51" i="84"/>
  <c r="D51" i="84"/>
  <c r="J50" i="84"/>
  <c r="I50" i="84"/>
  <c r="H50" i="84"/>
  <c r="G50" i="84"/>
  <c r="F50" i="84"/>
  <c r="E50" i="84"/>
  <c r="D50" i="84"/>
  <c r="I53" i="82"/>
  <c r="I51" i="82"/>
  <c r="I50" i="82"/>
  <c r="I49" i="82" s="1"/>
  <c r="H53" i="82"/>
  <c r="H51" i="82"/>
  <c r="H50" i="82"/>
  <c r="H49" i="82" s="1"/>
  <c r="G53" i="82"/>
  <c r="G51" i="82"/>
  <c r="G50" i="82"/>
  <c r="G49" i="82" s="1"/>
  <c r="F51" i="82"/>
  <c r="F50" i="82"/>
  <c r="F49" i="82" s="1"/>
  <c r="F47" i="82" s="1"/>
  <c r="E51" i="82"/>
  <c r="E50" i="82"/>
  <c r="E49" i="82" s="1"/>
  <c r="E47" i="82" s="1"/>
  <c r="D47" i="82"/>
  <c r="D51" i="82"/>
  <c r="D49" i="82" s="1"/>
  <c r="D50" i="82"/>
  <c r="K327" i="75"/>
  <c r="J327" i="75"/>
  <c r="I327" i="75"/>
  <c r="H327" i="75"/>
  <c r="G327" i="75"/>
  <c r="F327" i="75"/>
  <c r="E327" i="75"/>
  <c r="D327" i="75"/>
  <c r="E333" i="75"/>
  <c r="E331" i="75"/>
  <c r="E329" i="75" s="1"/>
  <c r="E330" i="75"/>
  <c r="E328" i="75"/>
  <c r="D331" i="75"/>
  <c r="D330" i="75"/>
  <c r="I329" i="75"/>
  <c r="H329" i="75"/>
  <c r="G329" i="75"/>
  <c r="F329" i="75"/>
  <c r="E277" i="75"/>
  <c r="E275" i="75"/>
  <c r="E273" i="75" s="1"/>
  <c r="D275" i="75"/>
  <c r="E274" i="75"/>
  <c r="D274" i="75"/>
  <c r="E272" i="75"/>
  <c r="I273" i="75"/>
  <c r="H273" i="75"/>
  <c r="G273" i="75"/>
  <c r="F273" i="75"/>
  <c r="E221" i="75"/>
  <c r="E219" i="75"/>
  <c r="E218" i="75"/>
  <c r="E216" i="75"/>
  <c r="D219" i="75"/>
  <c r="D218" i="75"/>
  <c r="I217" i="75"/>
  <c r="H217" i="75"/>
  <c r="G217" i="75"/>
  <c r="F217" i="75"/>
  <c r="E165" i="75"/>
  <c r="E163" i="75"/>
  <c r="E162" i="75"/>
  <c r="E160" i="75"/>
  <c r="D163" i="75"/>
  <c r="D162" i="75"/>
  <c r="I161" i="75"/>
  <c r="H161" i="75"/>
  <c r="G161" i="75"/>
  <c r="F161" i="75"/>
  <c r="E109" i="75"/>
  <c r="E107" i="75"/>
  <c r="E106" i="75"/>
  <c r="E104" i="75"/>
  <c r="D107" i="75"/>
  <c r="D106" i="75"/>
  <c r="I105" i="75"/>
  <c r="H105" i="75"/>
  <c r="G105" i="75"/>
  <c r="F105" i="75"/>
  <c r="E51" i="75"/>
  <c r="E50" i="75"/>
  <c r="D51" i="75"/>
  <c r="D50" i="75"/>
  <c r="I49" i="75"/>
  <c r="H49" i="75"/>
  <c r="G49" i="75"/>
  <c r="F49" i="75"/>
  <c r="F263" i="72"/>
  <c r="E263" i="72"/>
  <c r="D263" i="72"/>
  <c r="D40" i="72"/>
  <c r="D85" i="72" s="1"/>
  <c r="D130" i="72" s="1"/>
  <c r="D175" i="72" s="1"/>
  <c r="D220" i="72" s="1"/>
  <c r="D265" i="72" s="1"/>
  <c r="D43" i="72"/>
  <c r="D88" i="72" s="1"/>
  <c r="E88" i="72" s="1"/>
  <c r="F88" i="72" s="1"/>
  <c r="D42" i="72"/>
  <c r="D87" i="72" s="1"/>
  <c r="E87" i="72" s="1"/>
  <c r="D41" i="72"/>
  <c r="D86" i="72" s="1"/>
  <c r="D131" i="72" s="1"/>
  <c r="D176" i="72" s="1"/>
  <c r="D221" i="72" s="1"/>
  <c r="D266" i="72" s="1"/>
  <c r="E101" i="88" l="1"/>
  <c r="F101" i="88"/>
  <c r="F49" i="88"/>
  <c r="G60" i="88"/>
  <c r="F60" i="88"/>
  <c r="D68" i="86"/>
  <c r="K69" i="86"/>
  <c r="I12" i="86"/>
  <c r="F52" i="86"/>
  <c r="J63" i="86"/>
  <c r="F159" i="86"/>
  <c r="J12" i="86"/>
  <c r="J6" i="86" s="1"/>
  <c r="J5" i="86" s="1"/>
  <c r="J4" i="86" s="1"/>
  <c r="K48" i="86"/>
  <c r="F149" i="86"/>
  <c r="G47" i="86"/>
  <c r="D26" i="86"/>
  <c r="I37" i="86"/>
  <c r="D317" i="86"/>
  <c r="K8" i="86"/>
  <c r="D7" i="86"/>
  <c r="K18" i="86"/>
  <c r="D17" i="86"/>
  <c r="I33" i="86"/>
  <c r="K35" i="86"/>
  <c r="E7" i="86"/>
  <c r="K25" i="86"/>
  <c r="K36" i="86"/>
  <c r="H327" i="86"/>
  <c r="K68" i="86"/>
  <c r="H73" i="86"/>
  <c r="K74" i="86"/>
  <c r="K89" i="86"/>
  <c r="D180" i="86"/>
  <c r="K181" i="86"/>
  <c r="K180" i="86" s="1"/>
  <c r="K232" i="86"/>
  <c r="D231" i="86"/>
  <c r="K288" i="86"/>
  <c r="F205" i="86"/>
  <c r="K50" i="86"/>
  <c r="K49" i="86" s="1"/>
  <c r="K47" i="86" s="1"/>
  <c r="D49" i="86"/>
  <c r="D47" i="86" s="1"/>
  <c r="G103" i="86"/>
  <c r="I145" i="86"/>
  <c r="F153" i="86"/>
  <c r="F164" i="86"/>
  <c r="I175" i="86"/>
  <c r="H217" i="86"/>
  <c r="H215" i="86" s="1"/>
  <c r="J220" i="86"/>
  <c r="I236" i="86"/>
  <c r="I21" i="86"/>
  <c r="E26" i="86"/>
  <c r="J73" i="86"/>
  <c r="I82" i="86"/>
  <c r="F89" i="86"/>
  <c r="J103" i="86"/>
  <c r="F119" i="86"/>
  <c r="F118" i="86" s="1"/>
  <c r="F117" i="86" s="1"/>
  <c r="F116" i="86" s="1"/>
  <c r="J124" i="86"/>
  <c r="F129" i="86"/>
  <c r="F138" i="86"/>
  <c r="J145" i="86"/>
  <c r="K160" i="86"/>
  <c r="G164" i="86"/>
  <c r="G159" i="86" s="1"/>
  <c r="I194" i="86"/>
  <c r="I206" i="86"/>
  <c r="I205" i="86" s="1"/>
  <c r="E209" i="86"/>
  <c r="E205" i="86" s="1"/>
  <c r="K239" i="86"/>
  <c r="D236" i="86"/>
  <c r="H265" i="86"/>
  <c r="I318" i="86"/>
  <c r="D138" i="86"/>
  <c r="D118" i="86" s="1"/>
  <c r="D117" i="86" s="1"/>
  <c r="K14" i="86"/>
  <c r="J21" i="86"/>
  <c r="G26" i="86"/>
  <c r="D33" i="86"/>
  <c r="F38" i="86"/>
  <c r="F37" i="86" s="1"/>
  <c r="H41" i="86"/>
  <c r="K46" i="86"/>
  <c r="F49" i="86"/>
  <c r="F47" i="86" s="1"/>
  <c r="H52" i="86"/>
  <c r="D63" i="86"/>
  <c r="G68" i="86"/>
  <c r="H68" i="86"/>
  <c r="K75" i="86"/>
  <c r="K73" i="86" s="1"/>
  <c r="J82" i="86"/>
  <c r="E86" i="86"/>
  <c r="G89" i="86"/>
  <c r="D97" i="86"/>
  <c r="K98" i="86"/>
  <c r="E97" i="86"/>
  <c r="E93" i="86" s="1"/>
  <c r="F97" i="86"/>
  <c r="F93" i="86" s="1"/>
  <c r="K109" i="86"/>
  <c r="H129" i="86"/>
  <c r="I142" i="86"/>
  <c r="I118" i="86" s="1"/>
  <c r="I117" i="86" s="1"/>
  <c r="I153" i="86"/>
  <c r="K158" i="86"/>
  <c r="D185" i="86"/>
  <c r="F189" i="86"/>
  <c r="J194" i="86"/>
  <c r="J174" i="86" s="1"/>
  <c r="K197" i="86"/>
  <c r="G201" i="86"/>
  <c r="J206" i="86"/>
  <c r="J217" i="86"/>
  <c r="D220" i="86"/>
  <c r="G301" i="86"/>
  <c r="K104" i="86"/>
  <c r="F103" i="86"/>
  <c r="G167" i="86"/>
  <c r="K168" i="86"/>
  <c r="K167" i="86" s="1"/>
  <c r="K195" i="86"/>
  <c r="G194" i="86"/>
  <c r="E17" i="86"/>
  <c r="K39" i="86"/>
  <c r="K38" i="86" s="1"/>
  <c r="D38" i="86"/>
  <c r="I63" i="86"/>
  <c r="I73" i="86"/>
  <c r="E119" i="86"/>
  <c r="G142" i="86"/>
  <c r="J209" i="86"/>
  <c r="I257" i="86"/>
  <c r="F265" i="86"/>
  <c r="H329" i="86"/>
  <c r="D119" i="86"/>
  <c r="K15" i="86"/>
  <c r="J33" i="86"/>
  <c r="G41" i="86"/>
  <c r="G37" i="86" s="1"/>
  <c r="E49" i="86"/>
  <c r="E47" i="86" s="1"/>
  <c r="K76" i="86"/>
  <c r="I105" i="86"/>
  <c r="I103" i="86" s="1"/>
  <c r="K137" i="86"/>
  <c r="E150" i="86"/>
  <c r="E149" i="86" s="1"/>
  <c r="D209" i="86"/>
  <c r="F231" i="86"/>
  <c r="J236" i="86"/>
  <c r="J257" i="86"/>
  <c r="I265" i="86"/>
  <c r="E273" i="86"/>
  <c r="E271" i="86" s="1"/>
  <c r="J287" i="86"/>
  <c r="F313" i="86"/>
  <c r="D321" i="86"/>
  <c r="I329" i="86"/>
  <c r="I327" i="86" s="1"/>
  <c r="K154" i="86"/>
  <c r="D89" i="86"/>
  <c r="K210" i="86"/>
  <c r="K130" i="86"/>
  <c r="K129" i="86" s="1"/>
  <c r="D129" i="86"/>
  <c r="G133" i="86"/>
  <c r="K134" i="86"/>
  <c r="H145" i="86"/>
  <c r="K146" i="86"/>
  <c r="K145" i="86" s="1"/>
  <c r="K202" i="86"/>
  <c r="K201" i="86" s="1"/>
  <c r="D201" i="86"/>
  <c r="K216" i="86"/>
  <c r="F215" i="86"/>
  <c r="I93" i="86"/>
  <c r="H159" i="86"/>
  <c r="G30" i="86"/>
  <c r="E68" i="86"/>
  <c r="D77" i="86"/>
  <c r="D62" i="86" s="1"/>
  <c r="D61" i="86" s="1"/>
  <c r="D60" i="86" s="1"/>
  <c r="H82" i="86"/>
  <c r="E89" i="86"/>
  <c r="I124" i="86"/>
  <c r="D150" i="86"/>
  <c r="D149" i="86" s="1"/>
  <c r="D161" i="86"/>
  <c r="D159" i="86" s="1"/>
  <c r="D189" i="86"/>
  <c r="H194" i="86"/>
  <c r="H206" i="86"/>
  <c r="H205" i="86" s="1"/>
  <c r="D262" i="86"/>
  <c r="I287" i="86"/>
  <c r="E313" i="86"/>
  <c r="J93" i="86"/>
  <c r="F7" i="86"/>
  <c r="F17" i="86"/>
  <c r="E38" i="86"/>
  <c r="E37" i="86" s="1"/>
  <c r="F68" i="86"/>
  <c r="F62" i="86" s="1"/>
  <c r="F61" i="86" s="1"/>
  <c r="F60" i="86" s="1"/>
  <c r="D86" i="86"/>
  <c r="K87" i="86"/>
  <c r="K86" i="86" s="1"/>
  <c r="K110" i="86"/>
  <c r="D108" i="86"/>
  <c r="D103" i="86" s="1"/>
  <c r="G119" i="86"/>
  <c r="G129" i="86"/>
  <c r="E138" i="86"/>
  <c r="E161" i="86"/>
  <c r="E159" i="86" s="1"/>
  <c r="J175" i="86"/>
  <c r="F180" i="86"/>
  <c r="E189" i="86"/>
  <c r="K199" i="86"/>
  <c r="D198" i="86"/>
  <c r="I217" i="86"/>
  <c r="I215" i="86" s="1"/>
  <c r="E262" i="86"/>
  <c r="F301" i="86"/>
  <c r="D12" i="86"/>
  <c r="K165" i="86"/>
  <c r="K164" i="86" s="1"/>
  <c r="K211" i="86"/>
  <c r="H271" i="86"/>
  <c r="D73" i="86"/>
  <c r="K143" i="86"/>
  <c r="E174" i="86"/>
  <c r="D205" i="86"/>
  <c r="H47" i="86"/>
  <c r="D93" i="86"/>
  <c r="J159" i="86"/>
  <c r="I7" i="86"/>
  <c r="K11" i="86"/>
  <c r="K13" i="86"/>
  <c r="K12" i="86" s="1"/>
  <c r="D21" i="86"/>
  <c r="E33" i="86"/>
  <c r="J41" i="86"/>
  <c r="J37" i="86" s="1"/>
  <c r="K44" i="86"/>
  <c r="K45" i="86"/>
  <c r="E63" i="86"/>
  <c r="I68" i="86"/>
  <c r="K72" i="86"/>
  <c r="E73" i="86"/>
  <c r="D82" i="86"/>
  <c r="K95" i="86"/>
  <c r="K94" i="86" s="1"/>
  <c r="K106" i="86"/>
  <c r="K105" i="86" s="1"/>
  <c r="K107" i="86"/>
  <c r="K135" i="86"/>
  <c r="K176" i="86"/>
  <c r="K207" i="86"/>
  <c r="K246" i="86"/>
  <c r="H261" i="86"/>
  <c r="J265" i="86"/>
  <c r="K296" i="86"/>
  <c r="K320" i="86"/>
  <c r="E327" i="86"/>
  <c r="I149" i="86"/>
  <c r="E215" i="86"/>
  <c r="E133" i="86"/>
  <c r="E318" i="86"/>
  <c r="K196" i="86"/>
  <c r="K194" i="86" s="1"/>
  <c r="I47" i="86"/>
  <c r="K142" i="86"/>
  <c r="K206" i="86"/>
  <c r="K17" i="86"/>
  <c r="H37" i="86"/>
  <c r="J47" i="86"/>
  <c r="K97" i="86"/>
  <c r="K93" i="86"/>
  <c r="J62" i="86"/>
  <c r="J61" i="86" s="1"/>
  <c r="J60" i="86" s="1"/>
  <c r="K108" i="86"/>
  <c r="K198" i="86"/>
  <c r="K138" i="86"/>
  <c r="J86" i="86"/>
  <c r="K222" i="86"/>
  <c r="G220" i="86"/>
  <c r="G215" i="86" s="1"/>
  <c r="H105" i="86"/>
  <c r="K238" i="86"/>
  <c r="G236" i="86"/>
  <c r="G262" i="86"/>
  <c r="G261" i="86" s="1"/>
  <c r="G73" i="86"/>
  <c r="G153" i="86"/>
  <c r="G321" i="86"/>
  <c r="G317" i="86" s="1"/>
  <c r="K22" i="86"/>
  <c r="K27" i="86"/>
  <c r="K26" i="86" s="1"/>
  <c r="K31" i="86"/>
  <c r="K30" i="86" s="1"/>
  <c r="K43" i="86"/>
  <c r="G175" i="86"/>
  <c r="K182" i="86"/>
  <c r="K224" i="86"/>
  <c r="K223" i="86" s="1"/>
  <c r="H236" i="86"/>
  <c r="K247" i="86"/>
  <c r="K328" i="86"/>
  <c r="J129" i="86"/>
  <c r="J118" i="86" s="1"/>
  <c r="J117" i="86" s="1"/>
  <c r="J116" i="86" s="1"/>
  <c r="G17" i="86"/>
  <c r="F261" i="86"/>
  <c r="K336" i="86"/>
  <c r="K335" i="86" s="1"/>
  <c r="D335" i="86"/>
  <c r="K53" i="86"/>
  <c r="K52" i="86" s="1"/>
  <c r="K56" i="86"/>
  <c r="K55" i="86" s="1"/>
  <c r="G63" i="86"/>
  <c r="H97" i="86"/>
  <c r="K125" i="86"/>
  <c r="K124" i="86" s="1"/>
  <c r="I167" i="86"/>
  <c r="J215" i="86"/>
  <c r="E261" i="86"/>
  <c r="K34" i="86"/>
  <c r="K67" i="86"/>
  <c r="K78" i="86"/>
  <c r="K151" i="86"/>
  <c r="K150" i="86" s="1"/>
  <c r="K163" i="86"/>
  <c r="G180" i="86"/>
  <c r="K187" i="86"/>
  <c r="G223" i="86"/>
  <c r="G231" i="86"/>
  <c r="G271" i="86"/>
  <c r="J292" i="86"/>
  <c r="G306" i="86"/>
  <c r="F327" i="86"/>
  <c r="J327" i="86"/>
  <c r="I174" i="86"/>
  <c r="I173" i="86" s="1"/>
  <c r="I172" i="86" s="1"/>
  <c r="G254" i="86"/>
  <c r="G82" i="86"/>
  <c r="H94" i="86"/>
  <c r="H108" i="86"/>
  <c r="H254" i="86"/>
  <c r="G297" i="86"/>
  <c r="G286" i="86" s="1"/>
  <c r="F321" i="86"/>
  <c r="F317" i="86" s="1"/>
  <c r="K42" i="86"/>
  <c r="K79" i="86"/>
  <c r="K188" i="86"/>
  <c r="I231" i="86"/>
  <c r="G33" i="86"/>
  <c r="G77" i="86"/>
  <c r="K85" i="86"/>
  <c r="K82" i="86" s="1"/>
  <c r="K112" i="86"/>
  <c r="K111" i="86" s="1"/>
  <c r="G150" i="86"/>
  <c r="K157" i="86"/>
  <c r="K162" i="86"/>
  <c r="K186" i="86"/>
  <c r="K185" i="86" s="1"/>
  <c r="I245" i="86"/>
  <c r="J245" i="86"/>
  <c r="I254" i="86"/>
  <c r="I262" i="86"/>
  <c r="I261" i="86" s="1"/>
  <c r="K295" i="86"/>
  <c r="I297" i="86"/>
  <c r="I306" i="86"/>
  <c r="I286" i="86" s="1"/>
  <c r="G327" i="86"/>
  <c r="D6" i="86"/>
  <c r="K221" i="86"/>
  <c r="K237" i="86"/>
  <c r="K244" i="86"/>
  <c r="K252" i="86"/>
  <c r="J261" i="86"/>
  <c r="K270" i="86"/>
  <c r="I271" i="86"/>
  <c r="K277" i="86"/>
  <c r="K276" i="86" s="1"/>
  <c r="K294" i="86"/>
  <c r="J297" i="86"/>
  <c r="J306" i="86"/>
  <c r="K243" i="86"/>
  <c r="K326" i="86"/>
  <c r="K334" i="86"/>
  <c r="D37" i="86"/>
  <c r="K213" i="86"/>
  <c r="K209" i="86" s="1"/>
  <c r="K219" i="86"/>
  <c r="K235" i="86"/>
  <c r="K242" i="86"/>
  <c r="E250" i="86"/>
  <c r="E230" i="86" s="1"/>
  <c r="E229" i="86" s="1"/>
  <c r="K260" i="86"/>
  <c r="K268" i="86"/>
  <c r="F276" i="86"/>
  <c r="F271" i="86" s="1"/>
  <c r="E292" i="86"/>
  <c r="K302" i="86"/>
  <c r="D301" i="86"/>
  <c r="K312" i="86"/>
  <c r="K319" i="86"/>
  <c r="K318" i="86" s="1"/>
  <c r="I321" i="86"/>
  <c r="K214" i="86"/>
  <c r="K251" i="86"/>
  <c r="D250" i="86"/>
  <c r="J271" i="86"/>
  <c r="K303" i="86"/>
  <c r="D174" i="86"/>
  <c r="D173" i="86" s="1"/>
  <c r="D215" i="86"/>
  <c r="K218" i="86"/>
  <c r="G241" i="86"/>
  <c r="F250" i="86"/>
  <c r="F230" i="86" s="1"/>
  <c r="K259" i="86"/>
  <c r="K267" i="86"/>
  <c r="G276" i="86"/>
  <c r="F287" i="86"/>
  <c r="E301" i="86"/>
  <c r="K311" i="86"/>
  <c r="I313" i="86"/>
  <c r="E317" i="86"/>
  <c r="J321" i="86"/>
  <c r="J317" i="86" s="1"/>
  <c r="K274" i="86"/>
  <c r="K273" i="86" s="1"/>
  <c r="K293" i="86"/>
  <c r="K309" i="86"/>
  <c r="K325" i="86"/>
  <c r="K333" i="86"/>
  <c r="K258" i="86"/>
  <c r="K266" i="86"/>
  <c r="K249" i="86"/>
  <c r="D265" i="86"/>
  <c r="D261" i="86" s="1"/>
  <c r="K316" i="86"/>
  <c r="K256" i="86"/>
  <c r="K264" i="86"/>
  <c r="K272" i="86"/>
  <c r="K280" i="86"/>
  <c r="K279" i="86" s="1"/>
  <c r="K291" i="86"/>
  <c r="K299" i="86"/>
  <c r="K307" i="86"/>
  <c r="K315" i="86"/>
  <c r="K323" i="86"/>
  <c r="K331" i="86"/>
  <c r="D257" i="86"/>
  <c r="D273" i="86"/>
  <c r="D292" i="86"/>
  <c r="D286" i="86" s="1"/>
  <c r="D285" i="86" s="1"/>
  <c r="K300" i="86"/>
  <c r="K308" i="86"/>
  <c r="K324" i="86"/>
  <c r="D332" i="86"/>
  <c r="D327" i="86" s="1"/>
  <c r="K255" i="86"/>
  <c r="K263" i="86"/>
  <c r="K262" i="86" s="1"/>
  <c r="D271" i="86"/>
  <c r="K298" i="86"/>
  <c r="K297" i="86" s="1"/>
  <c r="D306" i="86"/>
  <c r="K314" i="86"/>
  <c r="K313" i="86" s="1"/>
  <c r="K322" i="86"/>
  <c r="K330" i="86"/>
  <c r="K329" i="86" s="1"/>
  <c r="D49" i="83"/>
  <c r="F273" i="84"/>
  <c r="G329" i="84"/>
  <c r="F329" i="84"/>
  <c r="E329" i="84"/>
  <c r="K329" i="84"/>
  <c r="K277" i="84"/>
  <c r="K222" i="84"/>
  <c r="K274" i="84"/>
  <c r="J273" i="84"/>
  <c r="K275" i="84"/>
  <c r="K273" i="84" s="1"/>
  <c r="D329" i="84"/>
  <c r="G273" i="84"/>
  <c r="J217" i="84"/>
  <c r="E273" i="84"/>
  <c r="G161" i="84"/>
  <c r="H217" i="84"/>
  <c r="I273" i="84"/>
  <c r="K219" i="84"/>
  <c r="K218" i="84"/>
  <c r="K221" i="84"/>
  <c r="J161" i="84"/>
  <c r="F217" i="84"/>
  <c r="D273" i="84"/>
  <c r="E161" i="84"/>
  <c r="E217" i="84"/>
  <c r="I217" i="84"/>
  <c r="K166" i="84"/>
  <c r="D217" i="84"/>
  <c r="I161" i="84"/>
  <c r="K163" i="84"/>
  <c r="K162" i="84"/>
  <c r="J105" i="84"/>
  <c r="F161" i="84"/>
  <c r="K165" i="84"/>
  <c r="G105" i="84"/>
  <c r="G49" i="84"/>
  <c r="I105" i="84"/>
  <c r="D161" i="84"/>
  <c r="K109" i="84"/>
  <c r="H161" i="84"/>
  <c r="J49" i="84"/>
  <c r="K53" i="84"/>
  <c r="K107" i="84"/>
  <c r="K51" i="84"/>
  <c r="K106" i="84"/>
  <c r="I49" i="84"/>
  <c r="H105" i="84"/>
  <c r="E105" i="84"/>
  <c r="F105" i="84"/>
  <c r="D105" i="84"/>
  <c r="E49" i="84"/>
  <c r="F49" i="84"/>
  <c r="K50" i="84"/>
  <c r="K49" i="84" s="1"/>
  <c r="D49" i="84"/>
  <c r="H49" i="84"/>
  <c r="K331" i="75"/>
  <c r="E161" i="75"/>
  <c r="D329" i="75"/>
  <c r="J331" i="75"/>
  <c r="J330" i="75"/>
  <c r="J329" i="75" s="1"/>
  <c r="K330" i="75"/>
  <c r="K329" i="75" s="1"/>
  <c r="D273" i="75"/>
  <c r="J275" i="75"/>
  <c r="K275" i="75" s="1"/>
  <c r="E217" i="75"/>
  <c r="J274" i="75"/>
  <c r="J218" i="75"/>
  <c r="K218" i="75" s="1"/>
  <c r="E105" i="75"/>
  <c r="J162" i="75"/>
  <c r="K162" i="75" s="1"/>
  <c r="D217" i="75"/>
  <c r="J219" i="75"/>
  <c r="K219" i="75" s="1"/>
  <c r="D161" i="75"/>
  <c r="J163" i="75"/>
  <c r="K163" i="75" s="1"/>
  <c r="D105" i="75"/>
  <c r="J106" i="75"/>
  <c r="J107" i="75"/>
  <c r="K107" i="75" s="1"/>
  <c r="J51" i="75"/>
  <c r="K51" i="75" s="1"/>
  <c r="D49" i="75"/>
  <c r="E49" i="75"/>
  <c r="J50" i="75"/>
  <c r="E266" i="72"/>
  <c r="F266" i="72" s="1"/>
  <c r="E221" i="72"/>
  <c r="E176" i="72"/>
  <c r="F176" i="72" s="1"/>
  <c r="E131" i="72"/>
  <c r="D132" i="72"/>
  <c r="D177" i="72" s="1"/>
  <c r="D222" i="72" s="1"/>
  <c r="D267" i="72" s="1"/>
  <c r="D133" i="72"/>
  <c r="D178" i="72" s="1"/>
  <c r="D223" i="72" s="1"/>
  <c r="D268" i="72" s="1"/>
  <c r="E86" i="72"/>
  <c r="E85" i="72" s="1"/>
  <c r="F87" i="72"/>
  <c r="E42" i="72"/>
  <c r="F42" i="72" s="1"/>
  <c r="E41" i="72"/>
  <c r="I285" i="86" l="1"/>
  <c r="I284" i="86" s="1"/>
  <c r="F6" i="86"/>
  <c r="F5" i="86" s="1"/>
  <c r="F4" i="86" s="1"/>
  <c r="E6" i="86"/>
  <c r="E5" i="86" s="1"/>
  <c r="E4" i="86" s="1"/>
  <c r="D230" i="86"/>
  <c r="K271" i="86"/>
  <c r="K332" i="86"/>
  <c r="K327" i="86" s="1"/>
  <c r="K310" i="86"/>
  <c r="E286" i="86"/>
  <c r="E285" i="86" s="1"/>
  <c r="E284" i="86" s="1"/>
  <c r="K153" i="86"/>
  <c r="I230" i="86"/>
  <c r="E62" i="86"/>
  <c r="E61" i="86" s="1"/>
  <c r="E60" i="86" s="1"/>
  <c r="I6" i="86"/>
  <c r="I5" i="86" s="1"/>
  <c r="I4" i="86" s="1"/>
  <c r="E118" i="86"/>
  <c r="E117" i="86" s="1"/>
  <c r="E116" i="86" s="1"/>
  <c r="K103" i="86"/>
  <c r="H103" i="86"/>
  <c r="G118" i="86"/>
  <c r="K254" i="86"/>
  <c r="K236" i="86"/>
  <c r="I62" i="86"/>
  <c r="I61" i="86" s="1"/>
  <c r="I60" i="86" s="1"/>
  <c r="E228" i="86"/>
  <c r="E173" i="86"/>
  <c r="E172" i="86" s="1"/>
  <c r="F286" i="86"/>
  <c r="F174" i="86"/>
  <c r="F173" i="86" s="1"/>
  <c r="F172" i="86" s="1"/>
  <c r="J205" i="86"/>
  <c r="J173" i="86" s="1"/>
  <c r="J172" i="86" s="1"/>
  <c r="I317" i="86"/>
  <c r="J230" i="86"/>
  <c r="J229" i="86" s="1"/>
  <c r="J228" i="86" s="1"/>
  <c r="K41" i="86"/>
  <c r="K33" i="86"/>
  <c r="D229" i="86"/>
  <c r="D228" i="86" s="1"/>
  <c r="K37" i="86"/>
  <c r="K217" i="86"/>
  <c r="G230" i="86"/>
  <c r="G229" i="86" s="1"/>
  <c r="G228" i="86" s="1"/>
  <c r="G6" i="86"/>
  <c r="G5" i="86" s="1"/>
  <c r="G4" i="86" s="1"/>
  <c r="K205" i="86"/>
  <c r="K306" i="86"/>
  <c r="D172" i="86"/>
  <c r="K220" i="86"/>
  <c r="G149" i="86"/>
  <c r="G117" i="86" s="1"/>
  <c r="G116" i="86" s="1"/>
  <c r="G62" i="86"/>
  <c r="G61" i="86" s="1"/>
  <c r="G60" i="86" s="1"/>
  <c r="G174" i="86"/>
  <c r="G173" i="86" s="1"/>
  <c r="G172" i="86" s="1"/>
  <c r="I116" i="86"/>
  <c r="D284" i="86"/>
  <c r="K321" i="86"/>
  <c r="K317" i="86" s="1"/>
  <c r="G285" i="86"/>
  <c r="G284" i="86" s="1"/>
  <c r="D116" i="86"/>
  <c r="K265" i="86"/>
  <c r="K261" i="86" s="1"/>
  <c r="F229" i="86"/>
  <c r="F228" i="86" s="1"/>
  <c r="K241" i="86"/>
  <c r="D5" i="86"/>
  <c r="D4" i="86" s="1"/>
  <c r="K149" i="86"/>
  <c r="F285" i="86"/>
  <c r="F284" i="86" s="1"/>
  <c r="K250" i="86"/>
  <c r="K161" i="86"/>
  <c r="K159" i="86" s="1"/>
  <c r="K292" i="86"/>
  <c r="I229" i="86"/>
  <c r="I228" i="86" s="1"/>
  <c r="K257" i="86"/>
  <c r="H93" i="86"/>
  <c r="J286" i="86"/>
  <c r="J285" i="86" s="1"/>
  <c r="J284" i="86" s="1"/>
  <c r="K161" i="84"/>
  <c r="K217" i="84"/>
  <c r="K105" i="84"/>
  <c r="J273" i="75"/>
  <c r="K274" i="75"/>
  <c r="K273" i="75" s="1"/>
  <c r="K217" i="75"/>
  <c r="J217" i="75"/>
  <c r="K161" i="75"/>
  <c r="J161" i="75"/>
  <c r="J105" i="75"/>
  <c r="K106" i="75"/>
  <c r="K105" i="75" s="1"/>
  <c r="J49" i="75"/>
  <c r="K50" i="75"/>
  <c r="K49" i="75" s="1"/>
  <c r="E268" i="72"/>
  <c r="F268" i="72" s="1"/>
  <c r="E267" i="72"/>
  <c r="F267" i="72" s="1"/>
  <c r="F265" i="72" s="1"/>
  <c r="E223" i="72"/>
  <c r="F223" i="72" s="1"/>
  <c r="E222" i="72"/>
  <c r="F222" i="72" s="1"/>
  <c r="F221" i="72"/>
  <c r="E178" i="72"/>
  <c r="F178" i="72" s="1"/>
  <c r="E177" i="72"/>
  <c r="F177" i="72" s="1"/>
  <c r="F175" i="72" s="1"/>
  <c r="F131" i="72"/>
  <c r="E40" i="72"/>
  <c r="E133" i="72"/>
  <c r="F133" i="72" s="1"/>
  <c r="E132" i="72"/>
  <c r="E130" i="72" s="1"/>
  <c r="F86" i="72"/>
  <c r="F85" i="72" s="1"/>
  <c r="F41" i="72"/>
  <c r="F40" i="72" s="1"/>
  <c r="K215" i="86" l="1"/>
  <c r="E265" i="72"/>
  <c r="F220" i="72"/>
  <c r="E220" i="72"/>
  <c r="E175" i="72"/>
  <c r="F132" i="72"/>
  <c r="F130" i="72" s="1"/>
  <c r="H263" i="71" l="1"/>
  <c r="G263" i="71"/>
  <c r="F263" i="71"/>
  <c r="D263" i="71"/>
  <c r="D267" i="71"/>
  <c r="D266" i="71"/>
  <c r="D264" i="71"/>
  <c r="E267" i="71"/>
  <c r="F267" i="71"/>
  <c r="F266" i="71"/>
  <c r="G266" i="71" s="1"/>
  <c r="E266" i="71"/>
  <c r="D265" i="71"/>
  <c r="D222" i="71"/>
  <c r="F222" i="71" s="1"/>
  <c r="D221" i="71"/>
  <c r="D219" i="71"/>
  <c r="E222" i="71"/>
  <c r="E221" i="71"/>
  <c r="D177" i="71"/>
  <c r="D176" i="71"/>
  <c r="D174" i="71"/>
  <c r="E177" i="71"/>
  <c r="E176" i="71"/>
  <c r="D132" i="71"/>
  <c r="D131" i="71"/>
  <c r="D129" i="71"/>
  <c r="E132" i="71"/>
  <c r="E131" i="71"/>
  <c r="D87" i="71"/>
  <c r="D86" i="71"/>
  <c r="D84" i="71"/>
  <c r="E87" i="71"/>
  <c r="E86" i="71"/>
  <c r="D42" i="71"/>
  <c r="D41" i="71"/>
  <c r="D39" i="71"/>
  <c r="E42" i="71"/>
  <c r="E41" i="71"/>
  <c r="D175" i="71" l="1"/>
  <c r="G267" i="71"/>
  <c r="G265" i="71" s="1"/>
  <c r="H266" i="71"/>
  <c r="F265" i="71"/>
  <c r="D220" i="71"/>
  <c r="G222" i="71"/>
  <c r="H222" i="71" s="1"/>
  <c r="F176" i="71"/>
  <c r="G176" i="71" s="1"/>
  <c r="H176" i="71" s="1"/>
  <c r="F221" i="71"/>
  <c r="F177" i="71"/>
  <c r="G177" i="71" s="1"/>
  <c r="D130" i="71"/>
  <c r="F132" i="71"/>
  <c r="F131" i="71"/>
  <c r="G131" i="71" s="1"/>
  <c r="F86" i="71"/>
  <c r="G86" i="71" s="1"/>
  <c r="D85" i="71"/>
  <c r="F87" i="71"/>
  <c r="D40" i="71"/>
  <c r="F41" i="71"/>
  <c r="G41" i="71" s="1"/>
  <c r="F42" i="71"/>
  <c r="I35" i="90"/>
  <c r="H35" i="90"/>
  <c r="G35" i="90"/>
  <c r="F35" i="90"/>
  <c r="E35" i="90"/>
  <c r="D35" i="90"/>
  <c r="I13" i="90"/>
  <c r="H13" i="90"/>
  <c r="G13" i="90"/>
  <c r="F13" i="90"/>
  <c r="E13" i="90"/>
  <c r="D13" i="90"/>
  <c r="H177" i="71" l="1"/>
  <c r="F130" i="71"/>
  <c r="H265" i="71"/>
  <c r="H267" i="71"/>
  <c r="F175" i="71"/>
  <c r="F220" i="71"/>
  <c r="G221" i="71"/>
  <c r="G220" i="71" s="1"/>
  <c r="H221" i="71"/>
  <c r="H220" i="71" s="1"/>
  <c r="G132" i="71"/>
  <c r="H132" i="71" s="1"/>
  <c r="F85" i="71"/>
  <c r="H175" i="71"/>
  <c r="G175" i="71"/>
  <c r="H131" i="71"/>
  <c r="G87" i="71"/>
  <c r="H87" i="71" s="1"/>
  <c r="H86" i="71"/>
  <c r="F40" i="71"/>
  <c r="G42" i="71"/>
  <c r="H42" i="71" s="1"/>
  <c r="H41" i="71"/>
  <c r="E6" i="90"/>
  <c r="D6" i="90"/>
  <c r="E5" i="90"/>
  <c r="D5" i="90"/>
  <c r="I4" i="90"/>
  <c r="H4" i="90"/>
  <c r="G4" i="90"/>
  <c r="F4" i="90"/>
  <c r="E4" i="90"/>
  <c r="D4" i="90"/>
  <c r="H130" i="71" l="1"/>
  <c r="G130" i="71"/>
  <c r="H85" i="71"/>
  <c r="G85" i="71"/>
  <c r="G40" i="71"/>
  <c r="H40" i="71"/>
  <c r="I76" i="88"/>
  <c r="H76" i="88"/>
  <c r="G76" i="88"/>
  <c r="F76" i="88"/>
  <c r="E76" i="88"/>
  <c r="D76" i="88"/>
  <c r="I136" i="88"/>
  <c r="H136" i="88"/>
  <c r="G136" i="88"/>
  <c r="F136" i="88"/>
  <c r="E136" i="88"/>
  <c r="D136" i="88"/>
  <c r="I158" i="88"/>
  <c r="H158" i="88"/>
  <c r="G158" i="88"/>
  <c r="F158" i="88"/>
  <c r="E158" i="88"/>
  <c r="D158" i="88"/>
  <c r="I117" i="88"/>
  <c r="H117" i="88"/>
  <c r="G117" i="88"/>
  <c r="F117" i="88"/>
  <c r="E117" i="88"/>
  <c r="D117" i="88"/>
  <c r="I651" i="87"/>
  <c r="H651" i="87"/>
  <c r="G651" i="87"/>
  <c r="F651" i="87"/>
  <c r="E651" i="87"/>
  <c r="D651" i="87"/>
  <c r="I629" i="87"/>
  <c r="H629" i="87"/>
  <c r="G629" i="87"/>
  <c r="F629" i="87"/>
  <c r="E629" i="87"/>
  <c r="D629" i="87"/>
  <c r="I610" i="87"/>
  <c r="H610" i="87"/>
  <c r="G610" i="87"/>
  <c r="F610" i="87"/>
  <c r="E610" i="87"/>
  <c r="D610" i="87"/>
  <c r="I588" i="87"/>
  <c r="H588" i="87"/>
  <c r="G588" i="87"/>
  <c r="F588" i="87"/>
  <c r="E588" i="87"/>
  <c r="D588" i="87"/>
  <c r="J40" i="75"/>
  <c r="J39" i="75"/>
  <c r="I487" i="87"/>
  <c r="H487" i="87"/>
  <c r="G487" i="87"/>
  <c r="F487" i="87"/>
  <c r="E487" i="87"/>
  <c r="D487" i="87"/>
  <c r="I465" i="87"/>
  <c r="H465" i="87"/>
  <c r="G465" i="87"/>
  <c r="F465" i="87"/>
  <c r="E465" i="87"/>
  <c r="D465" i="87"/>
  <c r="I446" i="87"/>
  <c r="H446" i="87"/>
  <c r="G446" i="87"/>
  <c r="F446" i="87"/>
  <c r="E446" i="87"/>
  <c r="D446" i="87"/>
  <c r="I424" i="87"/>
  <c r="H424" i="87"/>
  <c r="G424" i="87"/>
  <c r="F424" i="87"/>
  <c r="E424" i="87"/>
  <c r="D424" i="87"/>
  <c r="I405" i="87"/>
  <c r="H405" i="87"/>
  <c r="G405" i="87"/>
  <c r="F405" i="87"/>
  <c r="E405" i="87"/>
  <c r="D405" i="87"/>
  <c r="I383" i="87"/>
  <c r="H383" i="87"/>
  <c r="G383" i="87"/>
  <c r="F383" i="87"/>
  <c r="E383" i="87"/>
  <c r="D383" i="87"/>
  <c r="I364" i="87"/>
  <c r="H364" i="87"/>
  <c r="G364" i="87"/>
  <c r="F364" i="87"/>
  <c r="E364" i="87"/>
  <c r="D364" i="87"/>
  <c r="I342" i="87"/>
  <c r="H342" i="87"/>
  <c r="G342" i="87"/>
  <c r="F342" i="87"/>
  <c r="E342" i="87"/>
  <c r="D342" i="87"/>
  <c r="I323" i="87"/>
  <c r="H323" i="87"/>
  <c r="G323" i="87"/>
  <c r="F323" i="87"/>
  <c r="E323" i="87"/>
  <c r="D323" i="87"/>
  <c r="I301" i="87"/>
  <c r="H301" i="87"/>
  <c r="G301" i="87"/>
  <c r="F301" i="87"/>
  <c r="E301" i="87"/>
  <c r="D301" i="87"/>
  <c r="I282" i="87"/>
  <c r="H282" i="87"/>
  <c r="G282" i="87"/>
  <c r="F282" i="87"/>
  <c r="E282" i="87"/>
  <c r="D282" i="87"/>
  <c r="I260" i="87"/>
  <c r="H260" i="87"/>
  <c r="G260" i="87"/>
  <c r="F260" i="87"/>
  <c r="E260" i="87"/>
  <c r="D260" i="87"/>
  <c r="I241" i="87"/>
  <c r="H241" i="87"/>
  <c r="G241" i="87"/>
  <c r="F241" i="87"/>
  <c r="E241" i="87"/>
  <c r="D241" i="87"/>
  <c r="I219" i="87"/>
  <c r="H219" i="87"/>
  <c r="G219" i="87"/>
  <c r="F219" i="87"/>
  <c r="E219" i="87"/>
  <c r="D219" i="87"/>
  <c r="I200" i="87"/>
  <c r="H200" i="87"/>
  <c r="G200" i="87"/>
  <c r="F200" i="87"/>
  <c r="E200" i="87"/>
  <c r="D200" i="87"/>
  <c r="I178" i="87"/>
  <c r="H178" i="87"/>
  <c r="G178" i="87"/>
  <c r="F178" i="87"/>
  <c r="E178" i="87"/>
  <c r="D178" i="87"/>
  <c r="I159" i="87"/>
  <c r="H159" i="87"/>
  <c r="G159" i="87"/>
  <c r="F159" i="87"/>
  <c r="E159" i="87"/>
  <c r="D159" i="87"/>
  <c r="I137" i="87"/>
  <c r="H137" i="87"/>
  <c r="G137" i="87"/>
  <c r="F137" i="87"/>
  <c r="E137" i="87"/>
  <c r="D137" i="87"/>
  <c r="I118" i="87"/>
  <c r="H118" i="87"/>
  <c r="G118" i="87"/>
  <c r="F118" i="87"/>
  <c r="E118" i="87"/>
  <c r="D118" i="87"/>
  <c r="I96" i="87"/>
  <c r="H96" i="87"/>
  <c r="G96" i="87"/>
  <c r="F96" i="87"/>
  <c r="E96" i="87"/>
  <c r="D96" i="87"/>
  <c r="I309" i="75"/>
  <c r="I253" i="75"/>
  <c r="I197" i="75"/>
  <c r="I141" i="75"/>
  <c r="I38" i="90" l="1"/>
  <c r="I33" i="90"/>
  <c r="I655" i="87"/>
  <c r="I654" i="87"/>
  <c r="I649" i="87"/>
  <c r="I444" i="87"/>
  <c r="I368" i="87"/>
  <c r="I367" i="87"/>
  <c r="I362" i="87"/>
  <c r="I245" i="87"/>
  <c r="I244" i="87"/>
  <c r="I239" i="87"/>
  <c r="I163" i="87"/>
  <c r="I162" i="87"/>
  <c r="I157" i="87"/>
  <c r="H33" i="90"/>
  <c r="H655" i="87"/>
  <c r="H654" i="87"/>
  <c r="H649" i="87"/>
  <c r="H368" i="87"/>
  <c r="H367" i="87"/>
  <c r="H362" i="87"/>
  <c r="H245" i="87"/>
  <c r="H244" i="87"/>
  <c r="H239" i="87"/>
  <c r="H163" i="87"/>
  <c r="H162" i="87"/>
  <c r="H157" i="87"/>
  <c r="G38" i="90"/>
  <c r="G33" i="90"/>
  <c r="G655" i="87"/>
  <c r="G654" i="87"/>
  <c r="G649" i="87"/>
  <c r="G368" i="87"/>
  <c r="G367" i="87"/>
  <c r="G362" i="87"/>
  <c r="G245" i="87"/>
  <c r="G244" i="87"/>
  <c r="G239" i="87"/>
  <c r="G163" i="87"/>
  <c r="G162" i="87"/>
  <c r="G157" i="87"/>
  <c r="F33" i="90"/>
  <c r="F655" i="87"/>
  <c r="F654" i="87"/>
  <c r="F649" i="87"/>
  <c r="F368" i="87"/>
  <c r="F367" i="87"/>
  <c r="F362" i="87"/>
  <c r="F245" i="87"/>
  <c r="F244" i="87"/>
  <c r="F239" i="87"/>
  <c r="F163" i="87"/>
  <c r="F162" i="87"/>
  <c r="F157" i="87"/>
  <c r="E38" i="90"/>
  <c r="E33" i="90"/>
  <c r="E655" i="87"/>
  <c r="E654" i="87"/>
  <c r="E649" i="87"/>
  <c r="E368" i="87"/>
  <c r="E367" i="87"/>
  <c r="E362" i="87"/>
  <c r="E245" i="87"/>
  <c r="E244" i="87"/>
  <c r="E239" i="87"/>
  <c r="E163" i="87"/>
  <c r="E162" i="87"/>
  <c r="E157" i="87"/>
  <c r="D33" i="90"/>
  <c r="D655" i="87"/>
  <c r="D654" i="87"/>
  <c r="D649" i="87"/>
  <c r="D368" i="87"/>
  <c r="D367" i="87"/>
  <c r="D362" i="87"/>
  <c r="D245" i="87"/>
  <c r="D244" i="87"/>
  <c r="D239" i="87"/>
  <c r="D163" i="87"/>
  <c r="D162" i="87"/>
  <c r="D157" i="87"/>
  <c r="F7" i="75"/>
  <c r="G7" i="75"/>
  <c r="I7" i="75"/>
  <c r="H9" i="75"/>
  <c r="J9" i="75"/>
  <c r="H10" i="75"/>
  <c r="H10" i="86" s="1"/>
  <c r="K10" i="86" s="1"/>
  <c r="J10" i="75"/>
  <c r="F12" i="75"/>
  <c r="G12" i="75"/>
  <c r="H12" i="75"/>
  <c r="I12" i="75"/>
  <c r="F17" i="75"/>
  <c r="G17" i="75"/>
  <c r="H17" i="75"/>
  <c r="I17" i="75"/>
  <c r="F21" i="75"/>
  <c r="G21" i="75"/>
  <c r="I21" i="75"/>
  <c r="H24" i="75"/>
  <c r="H24" i="86" s="1"/>
  <c r="J24" i="75"/>
  <c r="J24" i="84" s="1"/>
  <c r="F26" i="75"/>
  <c r="G26" i="75"/>
  <c r="H26" i="75"/>
  <c r="I26" i="75"/>
  <c r="J29" i="75"/>
  <c r="F30" i="75"/>
  <c r="G30" i="75"/>
  <c r="H30" i="75"/>
  <c r="I30" i="75"/>
  <c r="F33" i="75"/>
  <c r="G33" i="75"/>
  <c r="H33" i="75"/>
  <c r="I33" i="75"/>
  <c r="E38" i="75"/>
  <c r="F38" i="75"/>
  <c r="H38" i="75"/>
  <c r="I38" i="75"/>
  <c r="D39" i="75"/>
  <c r="D39" i="84" s="1"/>
  <c r="G39" i="75"/>
  <c r="D40" i="75"/>
  <c r="G40" i="75"/>
  <c r="F41" i="75"/>
  <c r="G41" i="75"/>
  <c r="H41" i="75"/>
  <c r="I41" i="75"/>
  <c r="J44" i="75"/>
  <c r="K44" i="75" s="1"/>
  <c r="J45" i="75"/>
  <c r="F52" i="75"/>
  <c r="F47" i="75" s="1"/>
  <c r="G52" i="75"/>
  <c r="G47" i="75" s="1"/>
  <c r="H52" i="75"/>
  <c r="H47" i="75" s="1"/>
  <c r="I52" i="75"/>
  <c r="I47" i="75" s="1"/>
  <c r="J54" i="75"/>
  <c r="K54" i="75" s="1"/>
  <c r="F55" i="75"/>
  <c r="G55" i="75"/>
  <c r="H55" i="75"/>
  <c r="I55" i="75"/>
  <c r="F63" i="75"/>
  <c r="G63" i="75"/>
  <c r="I63" i="75"/>
  <c r="H65" i="75"/>
  <c r="J65" i="75"/>
  <c r="J65" i="84" s="1"/>
  <c r="H66" i="75"/>
  <c r="H66" i="86" s="1"/>
  <c r="K66" i="86" s="1"/>
  <c r="J66" i="75"/>
  <c r="J66" i="84" s="1"/>
  <c r="F68" i="75"/>
  <c r="G68" i="75"/>
  <c r="H68" i="75"/>
  <c r="I68" i="75"/>
  <c r="F73" i="75"/>
  <c r="G73" i="75"/>
  <c r="H73" i="75"/>
  <c r="I73" i="75"/>
  <c r="F77" i="75"/>
  <c r="G77" i="75"/>
  <c r="I77" i="75"/>
  <c r="H80" i="75"/>
  <c r="H80" i="86" s="1"/>
  <c r="J80" i="75"/>
  <c r="F82" i="75"/>
  <c r="G82" i="75"/>
  <c r="H82" i="75"/>
  <c r="I82" i="75"/>
  <c r="J85" i="75"/>
  <c r="K85" i="75" s="1"/>
  <c r="F86" i="75"/>
  <c r="G86" i="75"/>
  <c r="H86" i="75"/>
  <c r="I86" i="75"/>
  <c r="F89" i="75"/>
  <c r="G89" i="75"/>
  <c r="H89" i="75"/>
  <c r="I89" i="75"/>
  <c r="E94" i="75"/>
  <c r="F94" i="75"/>
  <c r="H94" i="75"/>
  <c r="I94" i="75"/>
  <c r="D95" i="75"/>
  <c r="D95" i="84" s="1"/>
  <c r="G95" i="75"/>
  <c r="J95" i="75"/>
  <c r="D96" i="75"/>
  <c r="G96" i="75"/>
  <c r="J96" i="75"/>
  <c r="G97" i="75"/>
  <c r="H97" i="75"/>
  <c r="I97" i="75"/>
  <c r="F100" i="75"/>
  <c r="F101" i="75"/>
  <c r="G108" i="75"/>
  <c r="G103" i="75" s="1"/>
  <c r="H108" i="75"/>
  <c r="H103" i="75" s="1"/>
  <c r="I108" i="75"/>
  <c r="I103" i="75" s="1"/>
  <c r="F110" i="75"/>
  <c r="J110" i="75" s="1"/>
  <c r="F111" i="75"/>
  <c r="G111" i="75"/>
  <c r="H111" i="75"/>
  <c r="I111" i="75"/>
  <c r="F119" i="75"/>
  <c r="G119" i="75"/>
  <c r="I119" i="75"/>
  <c r="H121" i="75"/>
  <c r="J121" i="75"/>
  <c r="J121" i="84" s="1"/>
  <c r="H122" i="75"/>
  <c r="H122" i="86" s="1"/>
  <c r="K122" i="86" s="1"/>
  <c r="J122" i="75"/>
  <c r="F124" i="75"/>
  <c r="G124" i="75"/>
  <c r="H124" i="75"/>
  <c r="I124" i="75"/>
  <c r="F129" i="75"/>
  <c r="G129" i="75"/>
  <c r="H129" i="75"/>
  <c r="I129" i="75"/>
  <c r="F133" i="75"/>
  <c r="G133" i="75"/>
  <c r="I133" i="75"/>
  <c r="H136" i="75"/>
  <c r="H136" i="86" s="1"/>
  <c r="J136" i="75"/>
  <c r="F138" i="75"/>
  <c r="G138" i="75"/>
  <c r="H138" i="75"/>
  <c r="I138" i="75"/>
  <c r="F142" i="75"/>
  <c r="G142" i="75"/>
  <c r="H142" i="75"/>
  <c r="I142" i="75"/>
  <c r="G145" i="75"/>
  <c r="H145" i="75"/>
  <c r="I145" i="75"/>
  <c r="E150" i="75"/>
  <c r="F150" i="75"/>
  <c r="H150" i="75"/>
  <c r="I150" i="75"/>
  <c r="D151" i="75"/>
  <c r="G151" i="75"/>
  <c r="J151" i="75"/>
  <c r="D152" i="75"/>
  <c r="G152" i="75"/>
  <c r="G152" i="84" s="1"/>
  <c r="J152" i="75"/>
  <c r="G153" i="75"/>
  <c r="H153" i="75"/>
  <c r="I153" i="75"/>
  <c r="G164" i="75"/>
  <c r="G159" i="75" s="1"/>
  <c r="H164" i="75"/>
  <c r="H159" i="75" s="1"/>
  <c r="I164" i="75"/>
  <c r="I159" i="75" s="1"/>
  <c r="F167" i="75"/>
  <c r="G167" i="75"/>
  <c r="H167" i="75"/>
  <c r="I167" i="75"/>
  <c r="F175" i="75"/>
  <c r="G175" i="75"/>
  <c r="I175" i="75"/>
  <c r="H177" i="75"/>
  <c r="J177" i="75"/>
  <c r="J177" i="84" s="1"/>
  <c r="H178" i="75"/>
  <c r="H178" i="86" s="1"/>
  <c r="K178" i="86" s="1"/>
  <c r="J178" i="75"/>
  <c r="F180" i="75"/>
  <c r="G180" i="75"/>
  <c r="H180" i="75"/>
  <c r="I180" i="75"/>
  <c r="F185" i="75"/>
  <c r="G185" i="75"/>
  <c r="H185" i="75"/>
  <c r="I185" i="75"/>
  <c r="F189" i="75"/>
  <c r="G189" i="75"/>
  <c r="I189" i="75"/>
  <c r="H192" i="75"/>
  <c r="H192" i="86" s="1"/>
  <c r="J192" i="75"/>
  <c r="J192" i="84" s="1"/>
  <c r="F194" i="75"/>
  <c r="G194" i="75"/>
  <c r="H194" i="75"/>
  <c r="J197" i="75"/>
  <c r="F198" i="75"/>
  <c r="G198" i="75"/>
  <c r="H198" i="75"/>
  <c r="I198" i="75"/>
  <c r="G201" i="75"/>
  <c r="H201" i="75"/>
  <c r="I201" i="75"/>
  <c r="E206" i="75"/>
  <c r="F206" i="75"/>
  <c r="H206" i="75"/>
  <c r="I206" i="75"/>
  <c r="D207" i="75"/>
  <c r="G207" i="75"/>
  <c r="J207" i="75"/>
  <c r="D208" i="75"/>
  <c r="D208" i="84" s="1"/>
  <c r="G208" i="75"/>
  <c r="J208" i="75"/>
  <c r="J208" i="84" s="1"/>
  <c r="G209" i="75"/>
  <c r="H209" i="75"/>
  <c r="I209" i="75"/>
  <c r="G220" i="75"/>
  <c r="G215" i="75" s="1"/>
  <c r="H220" i="75"/>
  <c r="H215" i="75" s="1"/>
  <c r="I220" i="75"/>
  <c r="I215" i="75" s="1"/>
  <c r="F223" i="75"/>
  <c r="G223" i="75"/>
  <c r="H223" i="75"/>
  <c r="I223" i="75"/>
  <c r="F231" i="75"/>
  <c r="G231" i="75"/>
  <c r="I231" i="75"/>
  <c r="H233" i="75"/>
  <c r="H233" i="86" s="1"/>
  <c r="J233" i="75"/>
  <c r="H234" i="75"/>
  <c r="H234" i="86" s="1"/>
  <c r="K234" i="86" s="1"/>
  <c r="J234" i="75"/>
  <c r="J234" i="84" s="1"/>
  <c r="F236" i="75"/>
  <c r="G236" i="75"/>
  <c r="H236" i="75"/>
  <c r="I236" i="75"/>
  <c r="F241" i="75"/>
  <c r="G241" i="75"/>
  <c r="H241" i="75"/>
  <c r="I241" i="75"/>
  <c r="F245" i="75"/>
  <c r="G245" i="75"/>
  <c r="I245" i="75"/>
  <c r="H248" i="75"/>
  <c r="H248" i="86" s="1"/>
  <c r="J248" i="75"/>
  <c r="F250" i="75"/>
  <c r="G250" i="75"/>
  <c r="H250" i="75"/>
  <c r="F254" i="75"/>
  <c r="G254" i="75"/>
  <c r="H254" i="75"/>
  <c r="I254" i="75"/>
  <c r="G257" i="75"/>
  <c r="H257" i="75"/>
  <c r="I257" i="75"/>
  <c r="E262" i="75"/>
  <c r="F262" i="75"/>
  <c r="H262" i="75"/>
  <c r="I262" i="75"/>
  <c r="D263" i="75"/>
  <c r="G263" i="75"/>
  <c r="J263" i="75"/>
  <c r="D264" i="75"/>
  <c r="D264" i="84" s="1"/>
  <c r="G264" i="75"/>
  <c r="G264" i="84" s="1"/>
  <c r="J264" i="75"/>
  <c r="G265" i="75"/>
  <c r="H265" i="75"/>
  <c r="I265" i="75"/>
  <c r="G276" i="75"/>
  <c r="G271" i="75" s="1"/>
  <c r="H276" i="75"/>
  <c r="H271" i="75" s="1"/>
  <c r="I276" i="75"/>
  <c r="I271" i="75" s="1"/>
  <c r="F279" i="75"/>
  <c r="G279" i="75"/>
  <c r="H279" i="75"/>
  <c r="I279" i="75"/>
  <c r="F287" i="75"/>
  <c r="G287" i="75"/>
  <c r="I287" i="75"/>
  <c r="H289" i="75"/>
  <c r="H289" i="86" s="1"/>
  <c r="J289" i="75"/>
  <c r="H290" i="75"/>
  <c r="J290" i="75"/>
  <c r="F292" i="75"/>
  <c r="G292" i="75"/>
  <c r="H292" i="75"/>
  <c r="I292" i="75"/>
  <c r="F297" i="75"/>
  <c r="G297" i="75"/>
  <c r="H297" i="75"/>
  <c r="I297" i="75"/>
  <c r="F301" i="75"/>
  <c r="G301" i="75"/>
  <c r="I301" i="75"/>
  <c r="H304" i="75"/>
  <c r="J304" i="75"/>
  <c r="F306" i="75"/>
  <c r="G306" i="75"/>
  <c r="H306" i="75"/>
  <c r="F310" i="75"/>
  <c r="G310" i="75"/>
  <c r="H310" i="75"/>
  <c r="I310" i="75"/>
  <c r="G313" i="75"/>
  <c r="H313" i="75"/>
  <c r="I313" i="75"/>
  <c r="E318" i="75"/>
  <c r="F318" i="75"/>
  <c r="H318" i="75"/>
  <c r="I318" i="75"/>
  <c r="D319" i="75"/>
  <c r="D319" i="84" s="1"/>
  <c r="G319" i="75"/>
  <c r="J319" i="75"/>
  <c r="D320" i="75"/>
  <c r="G320" i="75"/>
  <c r="G320" i="84" s="1"/>
  <c r="J320" i="75"/>
  <c r="J320" i="84" s="1"/>
  <c r="G321" i="75"/>
  <c r="H321" i="75"/>
  <c r="I321" i="75"/>
  <c r="G332" i="75"/>
  <c r="H332" i="75"/>
  <c r="I332" i="75"/>
  <c r="F335" i="75"/>
  <c r="G335" i="75"/>
  <c r="H335" i="75"/>
  <c r="I335" i="75"/>
  <c r="G54" i="84"/>
  <c r="I43" i="84"/>
  <c r="E40" i="84"/>
  <c r="G35" i="84"/>
  <c r="I32" i="84"/>
  <c r="E29" i="84"/>
  <c r="D29" i="84"/>
  <c r="I24" i="84"/>
  <c r="E24" i="84"/>
  <c r="H23" i="84"/>
  <c r="G23" i="84"/>
  <c r="F22" i="84"/>
  <c r="I19" i="84"/>
  <c r="I14" i="84"/>
  <c r="H11" i="84"/>
  <c r="D140" i="87" s="1"/>
  <c r="G10" i="84"/>
  <c r="F10" i="84"/>
  <c r="E9" i="84"/>
  <c r="D9" i="84"/>
  <c r="I336" i="84"/>
  <c r="H336" i="84"/>
  <c r="G336" i="84"/>
  <c r="G335" i="84" s="1"/>
  <c r="F336" i="84"/>
  <c r="I328" i="84"/>
  <c r="H328" i="84"/>
  <c r="G328" i="84"/>
  <c r="F328" i="84"/>
  <c r="I326" i="84"/>
  <c r="I633" i="87" s="1"/>
  <c r="H326" i="84"/>
  <c r="I632" i="87" s="1"/>
  <c r="G326" i="84"/>
  <c r="F326" i="84"/>
  <c r="I627" i="87" s="1"/>
  <c r="I325" i="84"/>
  <c r="H325" i="84"/>
  <c r="G325" i="84"/>
  <c r="E325" i="84"/>
  <c r="D325" i="84"/>
  <c r="I324" i="84"/>
  <c r="H324" i="84"/>
  <c r="G324" i="84"/>
  <c r="E324" i="84"/>
  <c r="D324" i="84"/>
  <c r="I323" i="84"/>
  <c r="H323" i="84"/>
  <c r="G323" i="84"/>
  <c r="F323" i="84"/>
  <c r="I322" i="84"/>
  <c r="H322" i="84"/>
  <c r="G322" i="84"/>
  <c r="F322" i="84"/>
  <c r="I320" i="84"/>
  <c r="H320" i="84"/>
  <c r="F320" i="84"/>
  <c r="E320" i="84"/>
  <c r="I319" i="84"/>
  <c r="H319" i="84"/>
  <c r="F319" i="84"/>
  <c r="E319" i="84"/>
  <c r="I316" i="84"/>
  <c r="H316" i="84"/>
  <c r="G316" i="84"/>
  <c r="F316" i="84"/>
  <c r="I315" i="84"/>
  <c r="H315" i="84"/>
  <c r="G315" i="84"/>
  <c r="F315" i="84"/>
  <c r="I314" i="84"/>
  <c r="H314" i="84"/>
  <c r="G314" i="84"/>
  <c r="I312" i="84"/>
  <c r="H312" i="84"/>
  <c r="G312" i="84"/>
  <c r="F312" i="84"/>
  <c r="I311" i="84"/>
  <c r="H311" i="84"/>
  <c r="G311" i="84"/>
  <c r="F311" i="84"/>
  <c r="H309" i="84"/>
  <c r="G309" i="84"/>
  <c r="F309" i="84"/>
  <c r="E309" i="84"/>
  <c r="D309" i="84"/>
  <c r="I308" i="84"/>
  <c r="H308" i="84"/>
  <c r="G308" i="84"/>
  <c r="F308" i="84"/>
  <c r="I307" i="84"/>
  <c r="H307" i="84"/>
  <c r="G307" i="84"/>
  <c r="F307" i="84"/>
  <c r="I305" i="84"/>
  <c r="I346" i="87" s="1"/>
  <c r="H305" i="84"/>
  <c r="I345" i="87" s="1"/>
  <c r="G305" i="84"/>
  <c r="F305" i="84"/>
  <c r="I340" i="87" s="1"/>
  <c r="I304" i="84"/>
  <c r="G304" i="84"/>
  <c r="F304" i="84"/>
  <c r="E304" i="84"/>
  <c r="D304" i="84"/>
  <c r="I303" i="84"/>
  <c r="H303" i="84"/>
  <c r="G303" i="84"/>
  <c r="F303" i="84"/>
  <c r="I302" i="84"/>
  <c r="H302" i="84"/>
  <c r="G302" i="84"/>
  <c r="F302" i="84"/>
  <c r="I300" i="84"/>
  <c r="H300" i="84"/>
  <c r="G300" i="84"/>
  <c r="F300" i="84"/>
  <c r="I299" i="84"/>
  <c r="H299" i="84"/>
  <c r="G299" i="84"/>
  <c r="F299" i="84"/>
  <c r="I298" i="84"/>
  <c r="H298" i="84"/>
  <c r="G298" i="84"/>
  <c r="F298" i="84"/>
  <c r="I296" i="84"/>
  <c r="I223" i="87" s="1"/>
  <c r="H296" i="84"/>
  <c r="I222" i="87" s="1"/>
  <c r="G296" i="84"/>
  <c r="F296" i="84"/>
  <c r="I217" i="87" s="1"/>
  <c r="I295" i="84"/>
  <c r="H295" i="84"/>
  <c r="G295" i="84"/>
  <c r="F295" i="84"/>
  <c r="I294" i="84"/>
  <c r="H294" i="84"/>
  <c r="G294" i="84"/>
  <c r="F294" i="84"/>
  <c r="I293" i="84"/>
  <c r="H293" i="84"/>
  <c r="G293" i="84"/>
  <c r="F293" i="84"/>
  <c r="I291" i="84"/>
  <c r="I141" i="87" s="1"/>
  <c r="H291" i="84"/>
  <c r="I140" i="87" s="1"/>
  <c r="G291" i="84"/>
  <c r="F291" i="84"/>
  <c r="I135" i="87" s="1"/>
  <c r="I290" i="84"/>
  <c r="G290" i="84"/>
  <c r="F290" i="84"/>
  <c r="E290" i="84"/>
  <c r="D290" i="84"/>
  <c r="I289" i="84"/>
  <c r="G289" i="84"/>
  <c r="F289" i="84"/>
  <c r="E289" i="84"/>
  <c r="D289" i="84"/>
  <c r="I288" i="84"/>
  <c r="H288" i="84"/>
  <c r="G288" i="84"/>
  <c r="F288" i="84"/>
  <c r="I280" i="84"/>
  <c r="H280" i="84"/>
  <c r="G280" i="84"/>
  <c r="G279" i="84" s="1"/>
  <c r="F280" i="84"/>
  <c r="I272" i="84"/>
  <c r="H272" i="84"/>
  <c r="G272" i="84"/>
  <c r="F272" i="84"/>
  <c r="I270" i="84"/>
  <c r="H633" i="87" s="1"/>
  <c r="H270" i="84"/>
  <c r="H632" i="87" s="1"/>
  <c r="G270" i="84"/>
  <c r="F270" i="84"/>
  <c r="H627" i="87" s="1"/>
  <c r="I269" i="84"/>
  <c r="H269" i="84"/>
  <c r="G269" i="84"/>
  <c r="E269" i="84"/>
  <c r="D269" i="84"/>
  <c r="I268" i="84"/>
  <c r="H268" i="84"/>
  <c r="G268" i="84"/>
  <c r="E268" i="84"/>
  <c r="D268" i="84"/>
  <c r="I267" i="84"/>
  <c r="H267" i="84"/>
  <c r="G267" i="84"/>
  <c r="F267" i="84"/>
  <c r="I266" i="84"/>
  <c r="H266" i="84"/>
  <c r="G266" i="84"/>
  <c r="F266" i="84"/>
  <c r="I264" i="84"/>
  <c r="H264" i="84"/>
  <c r="F264" i="84"/>
  <c r="E264" i="84"/>
  <c r="I263" i="84"/>
  <c r="H263" i="84"/>
  <c r="F263" i="84"/>
  <c r="E263" i="84"/>
  <c r="I260" i="84"/>
  <c r="H260" i="84"/>
  <c r="G260" i="84"/>
  <c r="F260" i="84"/>
  <c r="I259" i="84"/>
  <c r="H259" i="84"/>
  <c r="G259" i="84"/>
  <c r="F259" i="84"/>
  <c r="I258" i="84"/>
  <c r="H258" i="84"/>
  <c r="G258" i="84"/>
  <c r="I256" i="84"/>
  <c r="H256" i="84"/>
  <c r="G256" i="84"/>
  <c r="F256" i="84"/>
  <c r="I255" i="84"/>
  <c r="H255" i="84"/>
  <c r="G255" i="84"/>
  <c r="F255" i="84"/>
  <c r="H253" i="84"/>
  <c r="G253" i="84"/>
  <c r="F253" i="84"/>
  <c r="E253" i="84"/>
  <c r="D253" i="84"/>
  <c r="I252" i="84"/>
  <c r="H252" i="84"/>
  <c r="G252" i="84"/>
  <c r="F252" i="84"/>
  <c r="I251" i="84"/>
  <c r="H251" i="84"/>
  <c r="G251" i="84"/>
  <c r="F251" i="84"/>
  <c r="I249" i="84"/>
  <c r="H346" i="87" s="1"/>
  <c r="H249" i="84"/>
  <c r="H345" i="87" s="1"/>
  <c r="G249" i="84"/>
  <c r="F249" i="84"/>
  <c r="H340" i="87" s="1"/>
  <c r="I248" i="84"/>
  <c r="G248" i="84"/>
  <c r="F248" i="84"/>
  <c r="E248" i="84"/>
  <c r="D248" i="84"/>
  <c r="I247" i="84"/>
  <c r="H247" i="84"/>
  <c r="G247" i="84"/>
  <c r="F247" i="84"/>
  <c r="I246" i="84"/>
  <c r="H246" i="84"/>
  <c r="G246" i="84"/>
  <c r="F246" i="84"/>
  <c r="I244" i="84"/>
  <c r="H244" i="84"/>
  <c r="G244" i="84"/>
  <c r="F244" i="84"/>
  <c r="I243" i="84"/>
  <c r="H243" i="84"/>
  <c r="G243" i="84"/>
  <c r="F243" i="84"/>
  <c r="I242" i="84"/>
  <c r="H242" i="84"/>
  <c r="G242" i="84"/>
  <c r="F242" i="84"/>
  <c r="I240" i="84"/>
  <c r="H223" i="87" s="1"/>
  <c r="H240" i="84"/>
  <c r="H222" i="87" s="1"/>
  <c r="G240" i="84"/>
  <c r="F240" i="84"/>
  <c r="H217" i="87" s="1"/>
  <c r="I239" i="84"/>
  <c r="H239" i="84"/>
  <c r="G239" i="84"/>
  <c r="F239" i="84"/>
  <c r="I238" i="84"/>
  <c r="H238" i="84"/>
  <c r="G238" i="84"/>
  <c r="F238" i="84"/>
  <c r="I237" i="84"/>
  <c r="H237" i="84"/>
  <c r="G237" i="84"/>
  <c r="F237" i="84"/>
  <c r="I235" i="84"/>
  <c r="H141" i="87" s="1"/>
  <c r="H235" i="84"/>
  <c r="H140" i="87" s="1"/>
  <c r="G235" i="84"/>
  <c r="F235" i="84"/>
  <c r="H135" i="87" s="1"/>
  <c r="I234" i="84"/>
  <c r="G234" i="84"/>
  <c r="F234" i="84"/>
  <c r="E234" i="84"/>
  <c r="D234" i="84"/>
  <c r="J233" i="84"/>
  <c r="I233" i="84"/>
  <c r="G233" i="84"/>
  <c r="F233" i="84"/>
  <c r="E233" i="84"/>
  <c r="D233" i="84"/>
  <c r="I232" i="84"/>
  <c r="H232" i="84"/>
  <c r="G232" i="84"/>
  <c r="F232" i="84"/>
  <c r="I224" i="84"/>
  <c r="H224" i="84"/>
  <c r="G224" i="84"/>
  <c r="G223" i="84" s="1"/>
  <c r="F224" i="84"/>
  <c r="I216" i="84"/>
  <c r="H216" i="84"/>
  <c r="G216" i="84"/>
  <c r="F216" i="84"/>
  <c r="I214" i="84"/>
  <c r="G633" i="87" s="1"/>
  <c r="H214" i="84"/>
  <c r="G632" i="87" s="1"/>
  <c r="G214" i="84"/>
  <c r="F214" i="84"/>
  <c r="G627" i="87" s="1"/>
  <c r="I213" i="84"/>
  <c r="H213" i="84"/>
  <c r="G213" i="84"/>
  <c r="E213" i="84"/>
  <c r="D213" i="84"/>
  <c r="I212" i="84"/>
  <c r="H212" i="84"/>
  <c r="G212" i="84"/>
  <c r="E212" i="84"/>
  <c r="D212" i="84"/>
  <c r="I211" i="84"/>
  <c r="H211" i="84"/>
  <c r="G211" i="84"/>
  <c r="F211" i="84"/>
  <c r="I210" i="84"/>
  <c r="H210" i="84"/>
  <c r="G210" i="84"/>
  <c r="F210" i="84"/>
  <c r="I208" i="84"/>
  <c r="H208" i="84"/>
  <c r="F208" i="84"/>
  <c r="E208" i="84"/>
  <c r="I207" i="84"/>
  <c r="H207" i="84"/>
  <c r="F207" i="84"/>
  <c r="E207" i="84"/>
  <c r="I204" i="84"/>
  <c r="H204" i="84"/>
  <c r="G204" i="84"/>
  <c r="F204" i="84"/>
  <c r="I203" i="84"/>
  <c r="H203" i="84"/>
  <c r="G203" i="84"/>
  <c r="F203" i="84"/>
  <c r="I202" i="84"/>
  <c r="H202" i="84"/>
  <c r="G202" i="84"/>
  <c r="I200" i="84"/>
  <c r="H200" i="84"/>
  <c r="G200" i="84"/>
  <c r="F200" i="84"/>
  <c r="I199" i="84"/>
  <c r="H199" i="84"/>
  <c r="G199" i="84"/>
  <c r="F199" i="84"/>
  <c r="H197" i="84"/>
  <c r="G197" i="84"/>
  <c r="F197" i="84"/>
  <c r="E197" i="84"/>
  <c r="D197" i="84"/>
  <c r="I196" i="84"/>
  <c r="H196" i="84"/>
  <c r="G196" i="84"/>
  <c r="F196" i="84"/>
  <c r="I195" i="84"/>
  <c r="H195" i="84"/>
  <c r="G195" i="84"/>
  <c r="F195" i="84"/>
  <c r="I193" i="84"/>
  <c r="G346" i="87" s="1"/>
  <c r="H193" i="84"/>
  <c r="G345" i="87" s="1"/>
  <c r="G193" i="84"/>
  <c r="F193" i="84"/>
  <c r="G340" i="87" s="1"/>
  <c r="I192" i="84"/>
  <c r="G192" i="84"/>
  <c r="F192" i="84"/>
  <c r="E192" i="84"/>
  <c r="D192" i="84"/>
  <c r="I191" i="84"/>
  <c r="H191" i="84"/>
  <c r="G191" i="84"/>
  <c r="F191" i="84"/>
  <c r="I190" i="84"/>
  <c r="H190" i="84"/>
  <c r="G190" i="84"/>
  <c r="F190" i="84"/>
  <c r="I188" i="84"/>
  <c r="H188" i="84"/>
  <c r="G188" i="84"/>
  <c r="F188" i="84"/>
  <c r="I187" i="84"/>
  <c r="H187" i="84"/>
  <c r="G187" i="84"/>
  <c r="F187" i="84"/>
  <c r="I186" i="84"/>
  <c r="H186" i="84"/>
  <c r="G186" i="84"/>
  <c r="F186" i="84"/>
  <c r="I184" i="84"/>
  <c r="G223" i="87" s="1"/>
  <c r="H184" i="84"/>
  <c r="G222" i="87" s="1"/>
  <c r="G184" i="84"/>
  <c r="F184" i="84"/>
  <c r="G217" i="87" s="1"/>
  <c r="I183" i="84"/>
  <c r="H183" i="84"/>
  <c r="G183" i="84"/>
  <c r="F183" i="84"/>
  <c r="I182" i="84"/>
  <c r="H182" i="84"/>
  <c r="G182" i="84"/>
  <c r="F182" i="84"/>
  <c r="I181" i="84"/>
  <c r="H181" i="84"/>
  <c r="G181" i="84"/>
  <c r="F181" i="84"/>
  <c r="I179" i="84"/>
  <c r="G141" i="87" s="1"/>
  <c r="H179" i="84"/>
  <c r="G140" i="87" s="1"/>
  <c r="G179" i="84"/>
  <c r="F179" i="84"/>
  <c r="G135" i="87" s="1"/>
  <c r="I178" i="84"/>
  <c r="G178" i="84"/>
  <c r="F178" i="84"/>
  <c r="E178" i="84"/>
  <c r="D178" i="84"/>
  <c r="I177" i="84"/>
  <c r="G177" i="84"/>
  <c r="F177" i="84"/>
  <c r="E177" i="84"/>
  <c r="D177" i="84"/>
  <c r="I176" i="84"/>
  <c r="H176" i="84"/>
  <c r="G176" i="84"/>
  <c r="F176" i="84"/>
  <c r="I168" i="84"/>
  <c r="H168" i="84"/>
  <c r="F16" i="90" s="1"/>
  <c r="G168" i="84"/>
  <c r="G167" i="84" s="1"/>
  <c r="F168" i="84"/>
  <c r="I160" i="84"/>
  <c r="H160" i="84"/>
  <c r="G160" i="84"/>
  <c r="F160" i="84"/>
  <c r="I158" i="84"/>
  <c r="F633" i="87" s="1"/>
  <c r="H158" i="84"/>
  <c r="F632" i="87" s="1"/>
  <c r="G158" i="84"/>
  <c r="F158" i="84"/>
  <c r="F627" i="87" s="1"/>
  <c r="I157" i="84"/>
  <c r="H157" i="84"/>
  <c r="G157" i="84"/>
  <c r="E157" i="84"/>
  <c r="D157" i="84"/>
  <c r="I156" i="84"/>
  <c r="H156" i="84"/>
  <c r="G156" i="84"/>
  <c r="E156" i="84"/>
  <c r="D156" i="84"/>
  <c r="I155" i="84"/>
  <c r="H155" i="84"/>
  <c r="G155" i="84"/>
  <c r="F155" i="84"/>
  <c r="I154" i="84"/>
  <c r="H154" i="84"/>
  <c r="G154" i="84"/>
  <c r="F154" i="84"/>
  <c r="I152" i="84"/>
  <c r="H152" i="84"/>
  <c r="F152" i="84"/>
  <c r="E152" i="84"/>
  <c r="I151" i="84"/>
  <c r="H151" i="84"/>
  <c r="F151" i="84"/>
  <c r="E151" i="84"/>
  <c r="I148" i="84"/>
  <c r="H148" i="84"/>
  <c r="G148" i="84"/>
  <c r="F148" i="84"/>
  <c r="I147" i="84"/>
  <c r="H147" i="84"/>
  <c r="G147" i="84"/>
  <c r="F147" i="84"/>
  <c r="I146" i="84"/>
  <c r="H146" i="84"/>
  <c r="G146" i="84"/>
  <c r="I144" i="84"/>
  <c r="H144" i="84"/>
  <c r="G144" i="84"/>
  <c r="F144" i="84"/>
  <c r="I143" i="84"/>
  <c r="H143" i="84"/>
  <c r="G143" i="84"/>
  <c r="F143" i="84"/>
  <c r="H141" i="84"/>
  <c r="G141" i="84"/>
  <c r="F141" i="84"/>
  <c r="E141" i="84"/>
  <c r="D141" i="84"/>
  <c r="I140" i="84"/>
  <c r="H140" i="84"/>
  <c r="G140" i="84"/>
  <c r="F140" i="84"/>
  <c r="I139" i="84"/>
  <c r="H139" i="84"/>
  <c r="G139" i="84"/>
  <c r="F139" i="84"/>
  <c r="I137" i="84"/>
  <c r="F346" i="87" s="1"/>
  <c r="H137" i="84"/>
  <c r="F345" i="87" s="1"/>
  <c r="G137" i="84"/>
  <c r="F137" i="84"/>
  <c r="F340" i="87" s="1"/>
  <c r="I136" i="84"/>
  <c r="G136" i="84"/>
  <c r="F136" i="84"/>
  <c r="E136" i="84"/>
  <c r="D136" i="84"/>
  <c r="I135" i="84"/>
  <c r="H135" i="84"/>
  <c r="G135" i="84"/>
  <c r="F135" i="84"/>
  <c r="I134" i="84"/>
  <c r="H134" i="84"/>
  <c r="G134" i="84"/>
  <c r="F134" i="84"/>
  <c r="I132" i="84"/>
  <c r="H132" i="84"/>
  <c r="G132" i="84"/>
  <c r="F132" i="84"/>
  <c r="I131" i="84"/>
  <c r="H131" i="84"/>
  <c r="G131" i="84"/>
  <c r="F131" i="84"/>
  <c r="I130" i="84"/>
  <c r="H130" i="84"/>
  <c r="G130" i="84"/>
  <c r="F130" i="84"/>
  <c r="I128" i="84"/>
  <c r="F223" i="87" s="1"/>
  <c r="H128" i="84"/>
  <c r="F222" i="87" s="1"/>
  <c r="G128" i="84"/>
  <c r="F128" i="84"/>
  <c r="F217" i="87" s="1"/>
  <c r="I127" i="84"/>
  <c r="H127" i="84"/>
  <c r="G127" i="84"/>
  <c r="F127" i="84"/>
  <c r="I126" i="84"/>
  <c r="H126" i="84"/>
  <c r="G126" i="84"/>
  <c r="F126" i="84"/>
  <c r="I125" i="84"/>
  <c r="H125" i="84"/>
  <c r="G125" i="84"/>
  <c r="F125" i="84"/>
  <c r="I123" i="84"/>
  <c r="F141" i="87" s="1"/>
  <c r="H123" i="84"/>
  <c r="F140" i="87" s="1"/>
  <c r="G123" i="84"/>
  <c r="F123" i="84"/>
  <c r="F135" i="87" s="1"/>
  <c r="I122" i="84"/>
  <c r="G122" i="84"/>
  <c r="F122" i="84"/>
  <c r="E122" i="84"/>
  <c r="D122" i="84"/>
  <c r="I121" i="84"/>
  <c r="G121" i="84"/>
  <c r="F121" i="84"/>
  <c r="E121" i="84"/>
  <c r="D121" i="84"/>
  <c r="I120" i="84"/>
  <c r="H120" i="84"/>
  <c r="G120" i="84"/>
  <c r="F120" i="84"/>
  <c r="I112" i="84"/>
  <c r="H112" i="84"/>
  <c r="G112" i="84"/>
  <c r="G111" i="84" s="1"/>
  <c r="F112" i="84"/>
  <c r="I110" i="84"/>
  <c r="H110" i="84"/>
  <c r="G110" i="84"/>
  <c r="E110" i="84"/>
  <c r="D110" i="84"/>
  <c r="I104" i="84"/>
  <c r="H104" i="84"/>
  <c r="G104" i="84"/>
  <c r="F104" i="84"/>
  <c r="I102" i="84"/>
  <c r="E633" i="87" s="1"/>
  <c r="H102" i="84"/>
  <c r="E632" i="87" s="1"/>
  <c r="G102" i="84"/>
  <c r="F102" i="84"/>
  <c r="E627" i="87" s="1"/>
  <c r="I101" i="84"/>
  <c r="H101" i="84"/>
  <c r="G101" i="84"/>
  <c r="E101" i="84"/>
  <c r="D101" i="84"/>
  <c r="I100" i="84"/>
  <c r="H100" i="84"/>
  <c r="G100" i="84"/>
  <c r="E100" i="84"/>
  <c r="D100" i="84"/>
  <c r="I99" i="84"/>
  <c r="H99" i="84"/>
  <c r="G99" i="84"/>
  <c r="F99" i="84"/>
  <c r="I98" i="84"/>
  <c r="H98" i="84"/>
  <c r="G98" i="84"/>
  <c r="F98" i="84"/>
  <c r="I96" i="84"/>
  <c r="H96" i="84"/>
  <c r="F96" i="84"/>
  <c r="E96" i="84"/>
  <c r="I95" i="84"/>
  <c r="H95" i="84"/>
  <c r="F95" i="84"/>
  <c r="E95" i="84"/>
  <c r="I92" i="84"/>
  <c r="H92" i="84"/>
  <c r="G92" i="84"/>
  <c r="F92" i="84"/>
  <c r="I91" i="84"/>
  <c r="H91" i="84"/>
  <c r="G91" i="84"/>
  <c r="F91" i="84"/>
  <c r="I90" i="84"/>
  <c r="H90" i="84"/>
  <c r="G90" i="84"/>
  <c r="F90" i="84"/>
  <c r="I88" i="84"/>
  <c r="H88" i="84"/>
  <c r="G88" i="84"/>
  <c r="F88" i="84"/>
  <c r="I87" i="84"/>
  <c r="H87" i="84"/>
  <c r="G87" i="84"/>
  <c r="F87" i="84"/>
  <c r="I85" i="84"/>
  <c r="H85" i="84"/>
  <c r="G85" i="84"/>
  <c r="F85" i="84"/>
  <c r="E85" i="84"/>
  <c r="D85" i="84"/>
  <c r="I84" i="84"/>
  <c r="H84" i="84"/>
  <c r="G84" i="84"/>
  <c r="F84" i="84"/>
  <c r="I83" i="84"/>
  <c r="H83" i="84"/>
  <c r="G83" i="84"/>
  <c r="F83" i="84"/>
  <c r="I81" i="84"/>
  <c r="E346" i="87" s="1"/>
  <c r="H81" i="84"/>
  <c r="E345" i="87" s="1"/>
  <c r="G81" i="84"/>
  <c r="F81" i="84"/>
  <c r="E340" i="87" s="1"/>
  <c r="I80" i="84"/>
  <c r="G80" i="84"/>
  <c r="F80" i="84"/>
  <c r="E80" i="84"/>
  <c r="D80" i="84"/>
  <c r="I79" i="84"/>
  <c r="H79" i="84"/>
  <c r="G79" i="84"/>
  <c r="F79" i="84"/>
  <c r="I78" i="84"/>
  <c r="H78" i="84"/>
  <c r="G78" i="84"/>
  <c r="F78" i="84"/>
  <c r="I76" i="84"/>
  <c r="H76" i="84"/>
  <c r="G76" i="84"/>
  <c r="F76" i="84"/>
  <c r="I75" i="84"/>
  <c r="H75" i="84"/>
  <c r="G75" i="84"/>
  <c r="F75" i="84"/>
  <c r="I74" i="84"/>
  <c r="H74" i="84"/>
  <c r="G74" i="84"/>
  <c r="F74" i="84"/>
  <c r="I72" i="84"/>
  <c r="E223" i="87" s="1"/>
  <c r="H72" i="84"/>
  <c r="E222" i="87" s="1"/>
  <c r="G72" i="84"/>
  <c r="F72" i="84"/>
  <c r="E217" i="87" s="1"/>
  <c r="I71" i="84"/>
  <c r="H71" i="84"/>
  <c r="G71" i="84"/>
  <c r="F71" i="84"/>
  <c r="I70" i="84"/>
  <c r="H70" i="84"/>
  <c r="G70" i="84"/>
  <c r="F70" i="84"/>
  <c r="I69" i="84"/>
  <c r="H69" i="84"/>
  <c r="G69" i="84"/>
  <c r="F69" i="84"/>
  <c r="I67" i="84"/>
  <c r="E141" i="87" s="1"/>
  <c r="H67" i="84"/>
  <c r="E140" i="87" s="1"/>
  <c r="G67" i="84"/>
  <c r="F67" i="84"/>
  <c r="E135" i="87" s="1"/>
  <c r="I66" i="84"/>
  <c r="G66" i="84"/>
  <c r="F66" i="84"/>
  <c r="E66" i="84"/>
  <c r="D66" i="84"/>
  <c r="I65" i="84"/>
  <c r="G65" i="84"/>
  <c r="F65" i="84"/>
  <c r="E65" i="84"/>
  <c r="D65" i="84"/>
  <c r="I64" i="84"/>
  <c r="H64" i="84"/>
  <c r="G64" i="84"/>
  <c r="F64" i="84"/>
  <c r="I56" i="84"/>
  <c r="H56" i="84"/>
  <c r="G56" i="84"/>
  <c r="G55" i="84" s="1"/>
  <c r="F56" i="84"/>
  <c r="I54" i="84"/>
  <c r="H54" i="84"/>
  <c r="F54" i="84"/>
  <c r="E54" i="84"/>
  <c r="D54" i="84"/>
  <c r="I48" i="84"/>
  <c r="H48" i="84"/>
  <c r="G48" i="84"/>
  <c r="I46" i="84"/>
  <c r="D633" i="87" s="1"/>
  <c r="H46" i="84"/>
  <c r="D632" i="87" s="1"/>
  <c r="G46" i="84"/>
  <c r="F46" i="84"/>
  <c r="D627" i="87" s="1"/>
  <c r="I45" i="84"/>
  <c r="H45" i="84"/>
  <c r="G45" i="84"/>
  <c r="F45" i="84"/>
  <c r="E45" i="84"/>
  <c r="I44" i="84"/>
  <c r="H44" i="84"/>
  <c r="G44" i="84"/>
  <c r="F44" i="84"/>
  <c r="E44" i="84"/>
  <c r="D44" i="84"/>
  <c r="H43" i="84"/>
  <c r="G43" i="84"/>
  <c r="F43" i="84"/>
  <c r="I42" i="84"/>
  <c r="H42" i="84"/>
  <c r="G42" i="84"/>
  <c r="F42" i="84"/>
  <c r="H40" i="84"/>
  <c r="F40" i="84"/>
  <c r="J39" i="84"/>
  <c r="I39" i="84"/>
  <c r="H39" i="84"/>
  <c r="F39" i="84"/>
  <c r="E39" i="84"/>
  <c r="I36" i="84"/>
  <c r="H36" i="84"/>
  <c r="G36" i="84"/>
  <c r="F36" i="84"/>
  <c r="I35" i="84"/>
  <c r="H35" i="84"/>
  <c r="F35" i="84"/>
  <c r="H34" i="84"/>
  <c r="G34" i="84"/>
  <c r="F34" i="84"/>
  <c r="H32" i="84"/>
  <c r="G32" i="84"/>
  <c r="F32" i="84"/>
  <c r="I31" i="84"/>
  <c r="H31" i="84"/>
  <c r="F31" i="84"/>
  <c r="I29" i="84"/>
  <c r="H29" i="84"/>
  <c r="G29" i="84"/>
  <c r="F29" i="84"/>
  <c r="I28" i="84"/>
  <c r="H28" i="84"/>
  <c r="G28" i="84"/>
  <c r="F28" i="84"/>
  <c r="I27" i="84"/>
  <c r="H27" i="84"/>
  <c r="G27" i="84"/>
  <c r="F27" i="84"/>
  <c r="I25" i="84"/>
  <c r="D346" i="87" s="1"/>
  <c r="H25" i="84"/>
  <c r="D345" i="87" s="1"/>
  <c r="G25" i="84"/>
  <c r="F25" i="84"/>
  <c r="D340" i="87" s="1"/>
  <c r="G24" i="84"/>
  <c r="F24" i="84"/>
  <c r="D24" i="84"/>
  <c r="I23" i="84"/>
  <c r="F23" i="84"/>
  <c r="I22" i="84"/>
  <c r="H22" i="84"/>
  <c r="G22" i="84"/>
  <c r="I20" i="84"/>
  <c r="H20" i="84"/>
  <c r="G20" i="84"/>
  <c r="F20" i="84"/>
  <c r="H19" i="84"/>
  <c r="G19" i="84"/>
  <c r="F19" i="84"/>
  <c r="F18" i="84"/>
  <c r="I16" i="84"/>
  <c r="D223" i="87" s="1"/>
  <c r="H16" i="84"/>
  <c r="D222" i="87" s="1"/>
  <c r="G16" i="84"/>
  <c r="F16" i="84"/>
  <c r="D217" i="87" s="1"/>
  <c r="I15" i="84"/>
  <c r="H15" i="84"/>
  <c r="G15" i="84"/>
  <c r="F15" i="84"/>
  <c r="H14" i="84"/>
  <c r="G14" i="84"/>
  <c r="F14" i="84"/>
  <c r="I13" i="84"/>
  <c r="H13" i="84"/>
  <c r="G13" i="84"/>
  <c r="F13" i="84"/>
  <c r="I11" i="84"/>
  <c r="D141" i="87" s="1"/>
  <c r="G11" i="84"/>
  <c r="F11" i="84"/>
  <c r="D135" i="87" s="1"/>
  <c r="I10" i="84"/>
  <c r="E10" i="84"/>
  <c r="D10" i="84"/>
  <c r="I9" i="84"/>
  <c r="G9" i="84"/>
  <c r="F9" i="84"/>
  <c r="I8" i="84"/>
  <c r="H8" i="84"/>
  <c r="G8" i="84"/>
  <c r="F8" i="84"/>
  <c r="D39" i="72"/>
  <c r="D84" i="72" s="1"/>
  <c r="K136" i="86" l="1"/>
  <c r="K133" i="86" s="1"/>
  <c r="H133" i="86"/>
  <c r="H231" i="86"/>
  <c r="K233" i="86"/>
  <c r="K231" i="86" s="1"/>
  <c r="H290" i="84"/>
  <c r="H290" i="86"/>
  <c r="K290" i="86" s="1"/>
  <c r="I10" i="85" s="1"/>
  <c r="H287" i="86"/>
  <c r="K289" i="86"/>
  <c r="I9" i="85" s="1"/>
  <c r="H121" i="84"/>
  <c r="H121" i="86"/>
  <c r="H9" i="84"/>
  <c r="H9" i="86"/>
  <c r="K24" i="86"/>
  <c r="K21" i="86" s="1"/>
  <c r="H21" i="86"/>
  <c r="D326" i="87" s="1"/>
  <c r="K248" i="86"/>
  <c r="K245" i="86" s="1"/>
  <c r="H245" i="86"/>
  <c r="H326" i="87" s="1"/>
  <c r="H77" i="86"/>
  <c r="K80" i="86"/>
  <c r="K77" i="86" s="1"/>
  <c r="K192" i="86"/>
  <c r="K189" i="86" s="1"/>
  <c r="H189" i="86"/>
  <c r="G326" i="87" s="1"/>
  <c r="H65" i="84"/>
  <c r="H65" i="86"/>
  <c r="H301" i="75"/>
  <c r="H304" i="86"/>
  <c r="H177" i="84"/>
  <c r="H177" i="86"/>
  <c r="H573" i="87"/>
  <c r="I567" i="87"/>
  <c r="I565" i="87" s="1"/>
  <c r="F37" i="75"/>
  <c r="G207" i="84"/>
  <c r="E29" i="85"/>
  <c r="J10" i="84"/>
  <c r="J85" i="84"/>
  <c r="K85" i="84" s="1"/>
  <c r="E29" i="83" s="1"/>
  <c r="E204" i="87"/>
  <c r="E450" i="87"/>
  <c r="I280" i="87"/>
  <c r="I449" i="87"/>
  <c r="G319" i="84"/>
  <c r="G318" i="84" s="1"/>
  <c r="I548" i="87" s="1"/>
  <c r="H572" i="87"/>
  <c r="D203" i="87"/>
  <c r="I574" i="87"/>
  <c r="D285" i="87"/>
  <c r="J136" i="84"/>
  <c r="I205" i="75"/>
  <c r="G161" i="88"/>
  <c r="J178" i="84"/>
  <c r="K45" i="75"/>
  <c r="H145" i="84"/>
  <c r="F468" i="87" s="1"/>
  <c r="G332" i="84"/>
  <c r="H317" i="75"/>
  <c r="I52" i="84"/>
  <c r="D140" i="88" s="1"/>
  <c r="H150" i="84"/>
  <c r="F550" i="87" s="1"/>
  <c r="H164" i="84"/>
  <c r="F139" i="88" s="1"/>
  <c r="G297" i="84"/>
  <c r="H122" i="87"/>
  <c r="H571" i="87"/>
  <c r="H297" i="84"/>
  <c r="I263" i="87" s="1"/>
  <c r="D152" i="84"/>
  <c r="G450" i="87"/>
  <c r="E285" i="87"/>
  <c r="F198" i="87"/>
  <c r="F297" i="84"/>
  <c r="I258" i="87" s="1"/>
  <c r="G174" i="75"/>
  <c r="G96" i="84"/>
  <c r="J122" i="84"/>
  <c r="J248" i="84"/>
  <c r="J304" i="84"/>
  <c r="D409" i="87"/>
  <c r="D162" i="88"/>
  <c r="F321" i="87"/>
  <c r="F74" i="88"/>
  <c r="I161" i="88"/>
  <c r="G276" i="84"/>
  <c r="G271" i="84" s="1"/>
  <c r="E10" i="85"/>
  <c r="F189" i="84"/>
  <c r="G299" i="87" s="1"/>
  <c r="D79" i="88"/>
  <c r="F570" i="87"/>
  <c r="G286" i="87"/>
  <c r="E444" i="87"/>
  <c r="G444" i="87"/>
  <c r="J100" i="75"/>
  <c r="K100" i="75" s="1"/>
  <c r="K95" i="75"/>
  <c r="H276" i="84"/>
  <c r="H139" i="88" s="1"/>
  <c r="I62" i="75"/>
  <c r="J9" i="84"/>
  <c r="K9" i="84" s="1"/>
  <c r="D9" i="83" s="1"/>
  <c r="J45" i="84"/>
  <c r="J264" i="84"/>
  <c r="K29" i="75"/>
  <c r="G6" i="75"/>
  <c r="D207" i="84"/>
  <c r="D206" i="84" s="1"/>
  <c r="G549" i="87" s="1"/>
  <c r="G162" i="88"/>
  <c r="I204" i="87"/>
  <c r="I68" i="84"/>
  <c r="E182" i="87" s="1"/>
  <c r="G95" i="84"/>
  <c r="G189" i="84"/>
  <c r="F194" i="84"/>
  <c r="G381" i="87" s="1"/>
  <c r="H206" i="84"/>
  <c r="G550" i="87" s="1"/>
  <c r="G263" i="84"/>
  <c r="G262" i="84" s="1"/>
  <c r="D74" i="88"/>
  <c r="D161" i="88"/>
  <c r="H286" i="87"/>
  <c r="H408" i="87"/>
  <c r="H490" i="87"/>
  <c r="G52" i="84"/>
  <c r="G47" i="84" s="1"/>
  <c r="E262" i="84"/>
  <c r="H546" i="87" s="1"/>
  <c r="K319" i="75"/>
  <c r="K207" i="75"/>
  <c r="G94" i="75"/>
  <c r="G93" i="75" s="1"/>
  <c r="H198" i="87"/>
  <c r="H74" i="88"/>
  <c r="I97" i="84"/>
  <c r="E592" i="87" s="1"/>
  <c r="F162" i="88"/>
  <c r="J152" i="84"/>
  <c r="F175" i="84"/>
  <c r="G94" i="87" s="1"/>
  <c r="D408" i="87"/>
  <c r="D485" i="87"/>
  <c r="D573" i="87"/>
  <c r="E403" i="87"/>
  <c r="E567" i="87"/>
  <c r="E565" i="87" s="1"/>
  <c r="E161" i="88"/>
  <c r="F286" i="87"/>
  <c r="F574" i="87"/>
  <c r="G24" i="85"/>
  <c r="J151" i="84"/>
  <c r="G175" i="84"/>
  <c r="I6" i="75"/>
  <c r="J29" i="84"/>
  <c r="K29" i="84" s="1"/>
  <c r="D29" i="83" s="1"/>
  <c r="J290" i="84"/>
  <c r="K136" i="75"/>
  <c r="D122" i="87"/>
  <c r="F572" i="87"/>
  <c r="G26" i="84"/>
  <c r="G40" i="84"/>
  <c r="F77" i="84"/>
  <c r="E299" i="87" s="1"/>
  <c r="G86" i="84"/>
  <c r="G89" i="84"/>
  <c r="I145" i="84"/>
  <c r="F469" i="87" s="1"/>
  <c r="I220" i="84"/>
  <c r="G140" i="88" s="1"/>
  <c r="I254" i="84"/>
  <c r="H428" i="87" s="1"/>
  <c r="I317" i="75"/>
  <c r="K197" i="75"/>
  <c r="H149" i="75"/>
  <c r="G118" i="75"/>
  <c r="E570" i="87"/>
  <c r="I37" i="75"/>
  <c r="K10" i="75"/>
  <c r="D204" i="87"/>
  <c r="D286" i="87"/>
  <c r="F573" i="87"/>
  <c r="G116" i="87"/>
  <c r="G280" i="87"/>
  <c r="H205" i="75"/>
  <c r="K177" i="75"/>
  <c r="D40" i="84"/>
  <c r="D38" i="84" s="1"/>
  <c r="D549" i="87" s="1"/>
  <c r="I613" i="87"/>
  <c r="E38" i="84"/>
  <c r="D546" i="87" s="1"/>
  <c r="J95" i="84"/>
  <c r="D151" i="84"/>
  <c r="E206" i="84"/>
  <c r="G546" i="87" s="1"/>
  <c r="J263" i="84"/>
  <c r="J289" i="84"/>
  <c r="J262" i="75"/>
  <c r="H37" i="75"/>
  <c r="D572" i="87"/>
  <c r="E162" i="88"/>
  <c r="F285" i="87"/>
  <c r="F408" i="87"/>
  <c r="F450" i="87"/>
  <c r="F79" i="88"/>
  <c r="G449" i="87"/>
  <c r="G491" i="87"/>
  <c r="H79" i="88"/>
  <c r="I491" i="87"/>
  <c r="D570" i="87"/>
  <c r="K234" i="75"/>
  <c r="G204" i="87"/>
  <c r="I108" i="84"/>
  <c r="E140" i="88" s="1"/>
  <c r="I189" i="84"/>
  <c r="G305" i="87" s="1"/>
  <c r="H250" i="84"/>
  <c r="H386" i="87" s="1"/>
  <c r="I313" i="84"/>
  <c r="I469" i="87" s="1"/>
  <c r="I321" i="84"/>
  <c r="I592" i="87" s="1"/>
  <c r="I261" i="75"/>
  <c r="I93" i="75"/>
  <c r="D444" i="87"/>
  <c r="E280" i="87"/>
  <c r="E491" i="87"/>
  <c r="F444" i="87"/>
  <c r="F80" i="88"/>
  <c r="H80" i="88"/>
  <c r="I39" i="85"/>
  <c r="D45" i="85"/>
  <c r="K80" i="75"/>
  <c r="G38" i="75"/>
  <c r="G37" i="75" s="1"/>
  <c r="E116" i="87"/>
  <c r="D44" i="85"/>
  <c r="G327" i="87"/>
  <c r="G73" i="84"/>
  <c r="J80" i="84"/>
  <c r="I82" i="84"/>
  <c r="E387" i="87" s="1"/>
  <c r="F129" i="84"/>
  <c r="F258" i="87" s="1"/>
  <c r="H138" i="84"/>
  <c r="F386" i="87" s="1"/>
  <c r="I201" i="84"/>
  <c r="G469" i="87" s="1"/>
  <c r="H574" i="87"/>
  <c r="H261" i="75"/>
  <c r="H93" i="75"/>
  <c r="E568" i="87"/>
  <c r="F122" i="87"/>
  <c r="I327" i="87"/>
  <c r="J110" i="84"/>
  <c r="E608" i="87"/>
  <c r="E156" i="88"/>
  <c r="D96" i="84"/>
  <c r="D94" i="84" s="1"/>
  <c r="E549" i="87" s="1"/>
  <c r="F101" i="84"/>
  <c r="H318" i="84"/>
  <c r="I550" i="87" s="1"/>
  <c r="K264" i="75"/>
  <c r="D94" i="75"/>
  <c r="D156" i="88"/>
  <c r="E409" i="87"/>
  <c r="E613" i="87"/>
  <c r="I570" i="87"/>
  <c r="I223" i="84"/>
  <c r="G17" i="90"/>
  <c r="F111" i="84"/>
  <c r="E11" i="90"/>
  <c r="H335" i="84"/>
  <c r="I16" i="90"/>
  <c r="K263" i="75"/>
  <c r="G198" i="84"/>
  <c r="H279" i="84"/>
  <c r="H16" i="90"/>
  <c r="H292" i="84"/>
  <c r="I181" i="87" s="1"/>
  <c r="E40" i="85"/>
  <c r="G82" i="84"/>
  <c r="G164" i="84"/>
  <c r="G159" i="84" s="1"/>
  <c r="I279" i="84"/>
  <c r="H17" i="90"/>
  <c r="I55" i="84"/>
  <c r="D17" i="90"/>
  <c r="F82" i="84"/>
  <c r="E381" i="87" s="1"/>
  <c r="I111" i="84"/>
  <c r="E17" i="90"/>
  <c r="G151" i="84"/>
  <c r="G150" i="84" s="1"/>
  <c r="F548" i="87" s="1"/>
  <c r="F167" i="84"/>
  <c r="F11" i="90"/>
  <c r="G250" i="84"/>
  <c r="I297" i="84"/>
  <c r="I264" i="87" s="1"/>
  <c r="F310" i="84"/>
  <c r="I422" i="87" s="1"/>
  <c r="D206" i="75"/>
  <c r="K152" i="75"/>
  <c r="K39" i="75"/>
  <c r="D574" i="87"/>
  <c r="G567" i="87"/>
  <c r="G565" i="87" s="1"/>
  <c r="H321" i="87"/>
  <c r="I80" i="88"/>
  <c r="F279" i="84"/>
  <c r="H11" i="90"/>
  <c r="D38" i="90"/>
  <c r="F39" i="90"/>
  <c r="F55" i="84"/>
  <c r="D11" i="90"/>
  <c r="D39" i="90"/>
  <c r="E150" i="84"/>
  <c r="F546" i="87" s="1"/>
  <c r="G254" i="84"/>
  <c r="I262" i="84"/>
  <c r="H551" i="87" s="1"/>
  <c r="F287" i="84"/>
  <c r="I94" i="87" s="1"/>
  <c r="I335" i="84"/>
  <c r="I17" i="90"/>
  <c r="H55" i="84"/>
  <c r="D16" i="90"/>
  <c r="F100" i="84"/>
  <c r="H111" i="84"/>
  <c r="E16" i="90"/>
  <c r="F150" i="84"/>
  <c r="F545" i="87" s="1"/>
  <c r="F543" i="87" s="1"/>
  <c r="H167" i="84"/>
  <c r="J207" i="84"/>
  <c r="F110" i="84"/>
  <c r="F108" i="84" s="1"/>
  <c r="E134" i="88" s="1"/>
  <c r="G142" i="84"/>
  <c r="F223" i="84"/>
  <c r="G11" i="90"/>
  <c r="D263" i="84"/>
  <c r="D262" i="84" s="1"/>
  <c r="H549" i="87" s="1"/>
  <c r="G292" i="84"/>
  <c r="F301" i="84"/>
  <c r="I299" i="87" s="1"/>
  <c r="J319" i="84"/>
  <c r="J318" i="84" s="1"/>
  <c r="I552" i="87" s="1"/>
  <c r="D318" i="75"/>
  <c r="J150" i="75"/>
  <c r="D29" i="85"/>
  <c r="D490" i="87"/>
  <c r="E327" i="87"/>
  <c r="E449" i="87"/>
  <c r="E490" i="87"/>
  <c r="E574" i="87"/>
  <c r="F567" i="87"/>
  <c r="F565" i="87" s="1"/>
  <c r="H38" i="90"/>
  <c r="I203" i="87"/>
  <c r="I285" i="87"/>
  <c r="I403" i="87"/>
  <c r="I450" i="87"/>
  <c r="I74" i="88"/>
  <c r="I39" i="90"/>
  <c r="G318" i="75"/>
  <c r="G317" i="75" s="1"/>
  <c r="K320" i="75"/>
  <c r="E39" i="90"/>
  <c r="G108" i="84"/>
  <c r="G103" i="84" s="1"/>
  <c r="G185" i="84"/>
  <c r="I209" i="84"/>
  <c r="G592" i="87" s="1"/>
  <c r="G236" i="84"/>
  <c r="I276" i="84"/>
  <c r="H140" i="88" s="1"/>
  <c r="G570" i="87"/>
  <c r="G80" i="88"/>
  <c r="H203" i="87"/>
  <c r="H39" i="90"/>
  <c r="H52" i="84"/>
  <c r="D139" i="88" s="1"/>
  <c r="F86" i="84"/>
  <c r="E422" i="87" s="1"/>
  <c r="H94" i="84"/>
  <c r="E550" i="87" s="1"/>
  <c r="I167" i="84"/>
  <c r="F17" i="90"/>
  <c r="H185" i="84"/>
  <c r="G263" i="87" s="1"/>
  <c r="H223" i="84"/>
  <c r="G16" i="90"/>
  <c r="H236" i="84"/>
  <c r="H181" i="87" s="1"/>
  <c r="H241" i="84"/>
  <c r="H263" i="87" s="1"/>
  <c r="F335" i="84"/>
  <c r="I11" i="90"/>
  <c r="J318" i="75"/>
  <c r="J206" i="75"/>
  <c r="D39" i="85"/>
  <c r="E571" i="87"/>
  <c r="F38" i="90"/>
  <c r="G403" i="87"/>
  <c r="G39" i="90"/>
  <c r="H444" i="87"/>
  <c r="I490" i="87"/>
  <c r="D83" i="72"/>
  <c r="D129" i="72"/>
  <c r="E84" i="72"/>
  <c r="E83" i="72" s="1"/>
  <c r="D38" i="72"/>
  <c r="E48" i="75"/>
  <c r="H10" i="84"/>
  <c r="K121" i="75"/>
  <c r="K65" i="75"/>
  <c r="D10" i="85"/>
  <c r="H189" i="75"/>
  <c r="H233" i="84"/>
  <c r="K233" i="84" s="1"/>
  <c r="K289" i="75"/>
  <c r="K233" i="75"/>
  <c r="K192" i="75"/>
  <c r="H80" i="84"/>
  <c r="H77" i="84" s="1"/>
  <c r="E304" i="87" s="1"/>
  <c r="K304" i="75"/>
  <c r="H133" i="75"/>
  <c r="H304" i="84"/>
  <c r="H301" i="84" s="1"/>
  <c r="I304" i="87" s="1"/>
  <c r="H136" i="84"/>
  <c r="H178" i="84"/>
  <c r="H175" i="84" s="1"/>
  <c r="G99" i="87" s="1"/>
  <c r="H192" i="84"/>
  <c r="H189" i="84" s="1"/>
  <c r="G304" i="87" s="1"/>
  <c r="K290" i="75"/>
  <c r="K122" i="75"/>
  <c r="H77" i="75"/>
  <c r="K66" i="75"/>
  <c r="H21" i="75"/>
  <c r="H122" i="84"/>
  <c r="H119" i="84" s="1"/>
  <c r="F99" i="87" s="1"/>
  <c r="H24" i="84"/>
  <c r="K24" i="84" s="1"/>
  <c r="D24" i="83" s="1"/>
  <c r="H234" i="84"/>
  <c r="H119" i="75"/>
  <c r="E326" i="87"/>
  <c r="H66" i="84"/>
  <c r="H63" i="75"/>
  <c r="H289" i="84"/>
  <c r="H287" i="84" s="1"/>
  <c r="I99" i="87" s="1"/>
  <c r="F10" i="85"/>
  <c r="K9" i="75"/>
  <c r="F24" i="85"/>
  <c r="D40" i="85"/>
  <c r="I197" i="84"/>
  <c r="I194" i="84" s="1"/>
  <c r="G387" i="87" s="1"/>
  <c r="J197" i="84"/>
  <c r="I194" i="75"/>
  <c r="I174" i="75" s="1"/>
  <c r="I173" i="75" s="1"/>
  <c r="F409" i="87"/>
  <c r="J141" i="75"/>
  <c r="J141" i="84" s="1"/>
  <c r="I141" i="84"/>
  <c r="E408" i="87"/>
  <c r="D491" i="87"/>
  <c r="F571" i="87"/>
  <c r="H491" i="87"/>
  <c r="D403" i="87"/>
  <c r="D568" i="87"/>
  <c r="E485" i="87"/>
  <c r="E573" i="87"/>
  <c r="F116" i="87"/>
  <c r="F449" i="87"/>
  <c r="H568" i="87"/>
  <c r="F203" i="87"/>
  <c r="G74" i="88"/>
  <c r="E286" i="87"/>
  <c r="F491" i="87"/>
  <c r="G122" i="87"/>
  <c r="G572" i="87"/>
  <c r="D280" i="87"/>
  <c r="E198" i="87"/>
  <c r="E321" i="87"/>
  <c r="F280" i="87"/>
  <c r="F327" i="87"/>
  <c r="F568" i="87"/>
  <c r="G321" i="87"/>
  <c r="H116" i="87"/>
  <c r="E614" i="87"/>
  <c r="E122" i="87"/>
  <c r="F204" i="87"/>
  <c r="H204" i="87"/>
  <c r="I286" i="87"/>
  <c r="I408" i="87"/>
  <c r="D449" i="87"/>
  <c r="F403" i="87"/>
  <c r="G10" i="85"/>
  <c r="G198" i="87"/>
  <c r="G573" i="87"/>
  <c r="H280" i="87"/>
  <c r="H327" i="87"/>
  <c r="H449" i="87"/>
  <c r="F490" i="87"/>
  <c r="I409" i="87"/>
  <c r="D450" i="87"/>
  <c r="D567" i="87"/>
  <c r="D565" i="87" s="1"/>
  <c r="E203" i="87"/>
  <c r="G203" i="87"/>
  <c r="H450" i="87"/>
  <c r="D198" i="87"/>
  <c r="D321" i="87"/>
  <c r="I198" i="87"/>
  <c r="I116" i="87"/>
  <c r="I614" i="87"/>
  <c r="G408" i="87"/>
  <c r="G614" i="87"/>
  <c r="H285" i="87"/>
  <c r="G568" i="87"/>
  <c r="G285" i="87"/>
  <c r="G490" i="87"/>
  <c r="H567" i="87"/>
  <c r="H565" i="87" s="1"/>
  <c r="H403" i="87"/>
  <c r="I122" i="87"/>
  <c r="I321" i="87"/>
  <c r="I568" i="87"/>
  <c r="I250" i="75"/>
  <c r="I230" i="75" s="1"/>
  <c r="H26" i="84"/>
  <c r="D386" i="87" s="1"/>
  <c r="H86" i="84"/>
  <c r="E427" i="87" s="1"/>
  <c r="F133" i="84"/>
  <c r="F299" i="87" s="1"/>
  <c r="D320" i="84"/>
  <c r="K320" i="84" s="1"/>
  <c r="K96" i="75"/>
  <c r="J94" i="75"/>
  <c r="F41" i="84"/>
  <c r="D586" i="87" s="1"/>
  <c r="F94" i="84"/>
  <c r="E545" i="87" s="1"/>
  <c r="E543" i="87" s="1"/>
  <c r="J44" i="84"/>
  <c r="K44" i="84" s="1"/>
  <c r="D44" i="83" s="1"/>
  <c r="J54" i="84"/>
  <c r="K54" i="84" s="1"/>
  <c r="G124" i="84"/>
  <c r="H124" i="84"/>
  <c r="F181" i="87" s="1"/>
  <c r="H180" i="84"/>
  <c r="G181" i="87" s="1"/>
  <c r="F198" i="84"/>
  <c r="G422" i="87" s="1"/>
  <c r="I245" i="84"/>
  <c r="H305" i="87" s="1"/>
  <c r="H254" i="84"/>
  <c r="H427" i="87" s="1"/>
  <c r="F262" i="84"/>
  <c r="H545" i="87" s="1"/>
  <c r="H543" i="87" s="1"/>
  <c r="H313" i="84"/>
  <c r="I468" i="87" s="1"/>
  <c r="H332" i="84"/>
  <c r="I139" i="88" s="1"/>
  <c r="J309" i="75"/>
  <c r="I306" i="75"/>
  <c r="I286" i="75" s="1"/>
  <c r="I89" i="84"/>
  <c r="E469" i="87" s="1"/>
  <c r="I185" i="84"/>
  <c r="G264" i="87" s="1"/>
  <c r="H265" i="84"/>
  <c r="H591" i="87" s="1"/>
  <c r="I7" i="84"/>
  <c r="D100" i="87" s="1"/>
  <c r="G68" i="84"/>
  <c r="F124" i="84"/>
  <c r="F176" i="87" s="1"/>
  <c r="H194" i="84"/>
  <c r="G386" i="87" s="1"/>
  <c r="G245" i="84"/>
  <c r="I12" i="84"/>
  <c r="D182" i="87" s="1"/>
  <c r="F38" i="84"/>
  <c r="D545" i="87" s="1"/>
  <c r="D543" i="87" s="1"/>
  <c r="I153" i="84"/>
  <c r="F592" i="87" s="1"/>
  <c r="I310" i="84"/>
  <c r="I428" i="87" s="1"/>
  <c r="G230" i="75"/>
  <c r="G206" i="75"/>
  <c r="G205" i="75" s="1"/>
  <c r="K208" i="75"/>
  <c r="G208" i="84"/>
  <c r="K178" i="75"/>
  <c r="H175" i="75"/>
  <c r="I63" i="84"/>
  <c r="I309" i="84"/>
  <c r="I306" i="84" s="1"/>
  <c r="G97" i="84"/>
  <c r="G301" i="84"/>
  <c r="I26" i="84"/>
  <c r="D387" i="87" s="1"/>
  <c r="G194" i="84"/>
  <c r="H68" i="84"/>
  <c r="E181" i="87" s="1"/>
  <c r="G180" i="84"/>
  <c r="I206" i="84"/>
  <c r="H287" i="75"/>
  <c r="J96" i="84"/>
  <c r="G209" i="84"/>
  <c r="I253" i="84"/>
  <c r="I318" i="84"/>
  <c r="J253" i="75"/>
  <c r="K248" i="75"/>
  <c r="H245" i="75"/>
  <c r="H248" i="84"/>
  <c r="H245" i="84" s="1"/>
  <c r="H304" i="87" s="1"/>
  <c r="K40" i="75"/>
  <c r="G119" i="84"/>
  <c r="G145" i="84"/>
  <c r="H198" i="84"/>
  <c r="G427" i="87" s="1"/>
  <c r="I241" i="84"/>
  <c r="H264" i="87" s="1"/>
  <c r="F254" i="84"/>
  <c r="H422" i="87" s="1"/>
  <c r="H310" i="84"/>
  <c r="I427" i="87" s="1"/>
  <c r="G321" i="84"/>
  <c r="I332" i="84"/>
  <c r="I140" i="88" s="1"/>
  <c r="G129" i="84"/>
  <c r="H129" i="84"/>
  <c r="F263" i="87" s="1"/>
  <c r="I129" i="84"/>
  <c r="F264" i="87" s="1"/>
  <c r="F138" i="84"/>
  <c r="F381" i="87" s="1"/>
  <c r="G138" i="84"/>
  <c r="F180" i="84"/>
  <c r="G176" i="87" s="1"/>
  <c r="F206" i="84"/>
  <c r="G545" i="87" s="1"/>
  <c r="G543" i="87" s="1"/>
  <c r="I236" i="84"/>
  <c r="H182" i="87" s="1"/>
  <c r="F306" i="84"/>
  <c r="I381" i="87" s="1"/>
  <c r="G286" i="75"/>
  <c r="I119" i="84"/>
  <c r="F100" i="87" s="1"/>
  <c r="H220" i="84"/>
  <c r="G139" i="88" s="1"/>
  <c r="I231" i="84"/>
  <c r="H100" i="87" s="1"/>
  <c r="G241" i="84"/>
  <c r="G310" i="84"/>
  <c r="G313" i="84"/>
  <c r="H321" i="84"/>
  <c r="D150" i="75"/>
  <c r="H231" i="75"/>
  <c r="G150" i="75"/>
  <c r="G149" i="75" s="1"/>
  <c r="I118" i="75"/>
  <c r="J101" i="75"/>
  <c r="K101" i="75" s="1"/>
  <c r="F97" i="75"/>
  <c r="F93" i="75" s="1"/>
  <c r="E318" i="84"/>
  <c r="I546" i="87" s="1"/>
  <c r="G262" i="75"/>
  <c r="G261" i="75" s="1"/>
  <c r="D262" i="75"/>
  <c r="I149" i="75"/>
  <c r="F62" i="75"/>
  <c r="F6" i="75"/>
  <c r="F5" i="75" s="1"/>
  <c r="I301" i="84"/>
  <c r="I305" i="87" s="1"/>
  <c r="K151" i="75"/>
  <c r="K110" i="75"/>
  <c r="F108" i="75"/>
  <c r="F103" i="75" s="1"/>
  <c r="K24" i="75"/>
  <c r="G62" i="75"/>
  <c r="D38" i="75"/>
  <c r="H7" i="75"/>
  <c r="G41" i="84"/>
  <c r="G220" i="84"/>
  <c r="G215" i="84" s="1"/>
  <c r="F318" i="84"/>
  <c r="I545" i="87" s="1"/>
  <c r="I543" i="87" s="1"/>
  <c r="G39" i="84"/>
  <c r="K39" i="84" s="1"/>
  <c r="D39" i="83" s="1"/>
  <c r="I40" i="84"/>
  <c r="I38" i="84" s="1"/>
  <c r="D551" i="87" s="1"/>
  <c r="G7" i="84"/>
  <c r="I86" i="84"/>
  <c r="E428" i="87" s="1"/>
  <c r="F48" i="84"/>
  <c r="G31" i="84"/>
  <c r="G30" i="84" s="1"/>
  <c r="I30" i="84"/>
  <c r="D428" i="87" s="1"/>
  <c r="H33" i="84"/>
  <c r="D468" i="87" s="1"/>
  <c r="E94" i="84"/>
  <c r="E546" i="87" s="1"/>
  <c r="I180" i="84"/>
  <c r="G182" i="87" s="1"/>
  <c r="G306" i="84"/>
  <c r="I34" i="84"/>
  <c r="I33" i="84" s="1"/>
  <c r="D469" i="87" s="1"/>
  <c r="H73" i="84"/>
  <c r="E263" i="87" s="1"/>
  <c r="I77" i="84"/>
  <c r="E305" i="87" s="1"/>
  <c r="H142" i="84"/>
  <c r="F427" i="87" s="1"/>
  <c r="G257" i="84"/>
  <c r="F292" i="84"/>
  <c r="I176" i="87" s="1"/>
  <c r="H30" i="84"/>
  <c r="D427" i="87" s="1"/>
  <c r="F52" i="84"/>
  <c r="D134" i="88" s="1"/>
  <c r="F68" i="84"/>
  <c r="E176" i="87" s="1"/>
  <c r="I73" i="84"/>
  <c r="E264" i="87" s="1"/>
  <c r="I150" i="84"/>
  <c r="I175" i="84"/>
  <c r="G100" i="87" s="1"/>
  <c r="H209" i="84"/>
  <c r="H262" i="84"/>
  <c r="H550" i="87" s="1"/>
  <c r="H18" i="84"/>
  <c r="H17" i="84" s="1"/>
  <c r="D263" i="87" s="1"/>
  <c r="F63" i="84"/>
  <c r="E94" i="87" s="1"/>
  <c r="I94" i="84"/>
  <c r="K177" i="84"/>
  <c r="G18" i="84"/>
  <c r="G17" i="84" s="1"/>
  <c r="I21" i="84"/>
  <c r="D305" i="87" s="1"/>
  <c r="G63" i="84"/>
  <c r="F89" i="84"/>
  <c r="E463" i="87" s="1"/>
  <c r="K121" i="84"/>
  <c r="F9" i="83" s="1"/>
  <c r="G133" i="84"/>
  <c r="F231" i="84"/>
  <c r="H94" i="87" s="1"/>
  <c r="H97" i="84"/>
  <c r="I198" i="84"/>
  <c r="G428" i="87" s="1"/>
  <c r="D45" i="84"/>
  <c r="I18" i="84"/>
  <c r="I17" i="84" s="1"/>
  <c r="D264" i="87" s="1"/>
  <c r="G153" i="84"/>
  <c r="H153" i="84"/>
  <c r="G231" i="84"/>
  <c r="H89" i="84"/>
  <c r="E468" i="87" s="1"/>
  <c r="H257" i="84"/>
  <c r="H468" i="87" s="1"/>
  <c r="I257" i="84"/>
  <c r="H469" i="87" s="1"/>
  <c r="G265" i="84"/>
  <c r="H41" i="84"/>
  <c r="D591" i="87" s="1"/>
  <c r="K65" i="84"/>
  <c r="E9" i="83" s="1"/>
  <c r="G201" i="84"/>
  <c r="G287" i="84"/>
  <c r="H306" i="84"/>
  <c r="I386" i="87" s="1"/>
  <c r="I41" i="84"/>
  <c r="F73" i="84"/>
  <c r="E258" i="87" s="1"/>
  <c r="G77" i="84"/>
  <c r="H82" i="84"/>
  <c r="E386" i="87" s="1"/>
  <c r="I124" i="84"/>
  <c r="F182" i="87" s="1"/>
  <c r="F142" i="84"/>
  <c r="F422" i="87" s="1"/>
  <c r="F236" i="84"/>
  <c r="H176" i="87" s="1"/>
  <c r="I287" i="84"/>
  <c r="I100" i="87" s="1"/>
  <c r="H108" i="84"/>
  <c r="E139" i="88" s="1"/>
  <c r="F119" i="84"/>
  <c r="F94" i="87" s="1"/>
  <c r="I133" i="84"/>
  <c r="F305" i="87" s="1"/>
  <c r="I142" i="84"/>
  <c r="F428" i="87" s="1"/>
  <c r="F241" i="84"/>
  <c r="H258" i="87" s="1"/>
  <c r="F250" i="84"/>
  <c r="H381" i="87" s="1"/>
  <c r="I265" i="84"/>
  <c r="H592" i="87" s="1"/>
  <c r="F185" i="84"/>
  <c r="G258" i="87" s="1"/>
  <c r="H201" i="84"/>
  <c r="G468" i="87" s="1"/>
  <c r="F245" i="84"/>
  <c r="H299" i="87" s="1"/>
  <c r="I164" i="84"/>
  <c r="I159" i="84" s="1"/>
  <c r="I292" i="84"/>
  <c r="I182" i="87" s="1"/>
  <c r="H38" i="84"/>
  <c r="D550" i="87" s="1"/>
  <c r="G33" i="84"/>
  <c r="F33" i="84"/>
  <c r="D463" i="87" s="1"/>
  <c r="F30" i="84"/>
  <c r="D422" i="87" s="1"/>
  <c r="F26" i="84"/>
  <c r="D381" i="87" s="1"/>
  <c r="G21" i="84"/>
  <c r="F21" i="84"/>
  <c r="D299" i="87" s="1"/>
  <c r="F17" i="84"/>
  <c r="D258" i="87" s="1"/>
  <c r="F12" i="84"/>
  <c r="D176" i="87" s="1"/>
  <c r="G12" i="84"/>
  <c r="H12" i="84"/>
  <c r="D181" i="87" s="1"/>
  <c r="F7" i="84"/>
  <c r="D94" i="87" s="1"/>
  <c r="E39" i="72"/>
  <c r="D270" i="71"/>
  <c r="D268" i="71"/>
  <c r="E264" i="71"/>
  <c r="D225" i="71"/>
  <c r="D223" i="71"/>
  <c r="D218" i="71" s="1"/>
  <c r="E219" i="71"/>
  <c r="D180" i="71"/>
  <c r="D178" i="71"/>
  <c r="D173" i="71" s="1"/>
  <c r="E174" i="71"/>
  <c r="D135" i="71"/>
  <c r="D133" i="71"/>
  <c r="D128" i="71" s="1"/>
  <c r="E129" i="71"/>
  <c r="D90" i="71"/>
  <c r="D88" i="71"/>
  <c r="D83" i="71" s="1"/>
  <c r="E84" i="71"/>
  <c r="D45" i="71"/>
  <c r="F45" i="71" s="1"/>
  <c r="D56" i="75" s="1"/>
  <c r="D43" i="71"/>
  <c r="D38" i="71" s="1"/>
  <c r="E39" i="71"/>
  <c r="H286" i="75" l="1"/>
  <c r="K230" i="86"/>
  <c r="K229" i="86" s="1"/>
  <c r="K228" i="86" s="1"/>
  <c r="H9" i="85"/>
  <c r="D24" i="85"/>
  <c r="H175" i="86"/>
  <c r="K177" i="86"/>
  <c r="K175" i="86" s="1"/>
  <c r="K174" i="86" s="1"/>
  <c r="K173" i="86" s="1"/>
  <c r="K172" i="86" s="1"/>
  <c r="H230" i="86"/>
  <c r="H229" i="86" s="1"/>
  <c r="H228" i="86" s="1"/>
  <c r="K290" i="84"/>
  <c r="I10" i="83" s="1"/>
  <c r="H119" i="86"/>
  <c r="H118" i="86" s="1"/>
  <c r="H117" i="86" s="1"/>
  <c r="H116" i="86" s="1"/>
  <c r="K121" i="86"/>
  <c r="K119" i="86" s="1"/>
  <c r="K118" i="86" s="1"/>
  <c r="K117" i="86" s="1"/>
  <c r="K116" i="86" s="1"/>
  <c r="H24" i="85"/>
  <c r="H63" i="84"/>
  <c r="E99" i="87" s="1"/>
  <c r="H7" i="86"/>
  <c r="H6" i="86" s="1"/>
  <c r="H5" i="86" s="1"/>
  <c r="H4" i="86" s="1"/>
  <c r="K9" i="86"/>
  <c r="H301" i="86"/>
  <c r="I326" i="87" s="1"/>
  <c r="K304" i="86"/>
  <c r="K301" i="86" s="1"/>
  <c r="K65" i="86"/>
  <c r="K63" i="86" s="1"/>
  <c r="K62" i="86" s="1"/>
  <c r="K61" i="86" s="1"/>
  <c r="K60" i="86" s="1"/>
  <c r="H63" i="86"/>
  <c r="H62" i="86" s="1"/>
  <c r="H61" i="86" s="1"/>
  <c r="H60" i="86" s="1"/>
  <c r="K287" i="86"/>
  <c r="H271" i="84"/>
  <c r="I271" i="84"/>
  <c r="I215" i="84"/>
  <c r="H215" i="84"/>
  <c r="H159" i="84"/>
  <c r="H103" i="84"/>
  <c r="F103" i="84"/>
  <c r="I103" i="84"/>
  <c r="I47" i="84"/>
  <c r="F47" i="84"/>
  <c r="H47" i="84"/>
  <c r="G94" i="84"/>
  <c r="E548" i="87" s="1"/>
  <c r="E547" i="87" s="1"/>
  <c r="G206" i="84"/>
  <c r="G205" i="84" s="1"/>
  <c r="K10" i="84"/>
  <c r="D10" i="83" s="1"/>
  <c r="F9" i="85"/>
  <c r="I229" i="75"/>
  <c r="I228" i="75" s="1"/>
  <c r="H285" i="75"/>
  <c r="H284" i="75" s="1"/>
  <c r="G574" i="87"/>
  <c r="I172" i="75"/>
  <c r="G173" i="75"/>
  <c r="G172" i="75" s="1"/>
  <c r="K136" i="84"/>
  <c r="F24" i="83" s="1"/>
  <c r="J100" i="84"/>
  <c r="K100" i="84" s="1"/>
  <c r="E44" i="83" s="1"/>
  <c r="F40" i="85"/>
  <c r="K152" i="84"/>
  <c r="F40" i="83" s="1"/>
  <c r="K150" i="75"/>
  <c r="K38" i="75"/>
  <c r="E569" i="87"/>
  <c r="F97" i="84"/>
  <c r="E586" i="87" s="1"/>
  <c r="E44" i="85"/>
  <c r="I61" i="75"/>
  <c r="I60" i="75" s="1"/>
  <c r="I5" i="75"/>
  <c r="I4" i="75" s="1"/>
  <c r="H40" i="85"/>
  <c r="I571" i="87"/>
  <c r="I569" i="87" s="1"/>
  <c r="J262" i="84"/>
  <c r="H552" i="87" s="1"/>
  <c r="K197" i="84"/>
  <c r="G29" i="83" s="1"/>
  <c r="G40" i="85"/>
  <c r="K319" i="84"/>
  <c r="I39" i="83" s="1"/>
  <c r="K206" i="75"/>
  <c r="K207" i="84"/>
  <c r="G39" i="83" s="1"/>
  <c r="D80" i="88"/>
  <c r="K318" i="75"/>
  <c r="K264" i="84"/>
  <c r="H40" i="83" s="1"/>
  <c r="G5" i="75"/>
  <c r="G4" i="75" s="1"/>
  <c r="G61" i="75"/>
  <c r="G60" i="75" s="1"/>
  <c r="G117" i="75"/>
  <c r="G116" i="75" s="1"/>
  <c r="J94" i="84"/>
  <c r="E552" i="87" s="1"/>
  <c r="K94" i="75"/>
  <c r="D571" i="87"/>
  <c r="D569" i="87" s="1"/>
  <c r="K304" i="84"/>
  <c r="I24" i="83" s="1"/>
  <c r="F569" i="87"/>
  <c r="H10" i="85"/>
  <c r="J150" i="84"/>
  <c r="F552" i="87" s="1"/>
  <c r="G285" i="75"/>
  <c r="G284" i="75" s="1"/>
  <c r="H570" i="87"/>
  <c r="H569" i="87" s="1"/>
  <c r="H564" i="87" s="1"/>
  <c r="K151" i="84"/>
  <c r="K95" i="84"/>
  <c r="E39" i="83" s="1"/>
  <c r="D150" i="84"/>
  <c r="F549" i="87" s="1"/>
  <c r="F547" i="87" s="1"/>
  <c r="G149" i="84"/>
  <c r="I40" i="85"/>
  <c r="I38" i="85" s="1"/>
  <c r="K110" i="84"/>
  <c r="I285" i="75"/>
  <c r="I284" i="75" s="1"/>
  <c r="G39" i="85"/>
  <c r="G62" i="84"/>
  <c r="G571" i="87"/>
  <c r="G569" i="87" s="1"/>
  <c r="K262" i="75"/>
  <c r="H7" i="84"/>
  <c r="D99" i="87" s="1"/>
  <c r="K96" i="84"/>
  <c r="E40" i="83" s="1"/>
  <c r="I117" i="75"/>
  <c r="I116" i="75" s="1"/>
  <c r="K141" i="84"/>
  <c r="F29" i="83" s="1"/>
  <c r="H161" i="88"/>
  <c r="D613" i="87"/>
  <c r="I573" i="87"/>
  <c r="I162" i="88"/>
  <c r="J101" i="84"/>
  <c r="K101" i="84" s="1"/>
  <c r="E45" i="83" s="1"/>
  <c r="E45" i="85"/>
  <c r="D608" i="87"/>
  <c r="K263" i="84"/>
  <c r="K80" i="84"/>
  <c r="E24" i="83" s="1"/>
  <c r="I93" i="84"/>
  <c r="E551" i="87"/>
  <c r="I149" i="84"/>
  <c r="F551" i="87"/>
  <c r="E79" i="88"/>
  <c r="G79" i="88"/>
  <c r="D614" i="87"/>
  <c r="H93" i="84"/>
  <c r="E591" i="87"/>
  <c r="E80" i="88"/>
  <c r="G409" i="87"/>
  <c r="F140" i="88"/>
  <c r="H317" i="84"/>
  <c r="I591" i="87"/>
  <c r="F39" i="85"/>
  <c r="H205" i="84"/>
  <c r="G591" i="87"/>
  <c r="H613" i="87"/>
  <c r="F326" i="87"/>
  <c r="I572" i="87"/>
  <c r="D116" i="87"/>
  <c r="E572" i="87"/>
  <c r="I205" i="84"/>
  <c r="G551" i="87"/>
  <c r="I286" i="84"/>
  <c r="I387" i="87"/>
  <c r="H39" i="85"/>
  <c r="F614" i="87"/>
  <c r="E74" i="88"/>
  <c r="F564" i="87"/>
  <c r="F161" i="88"/>
  <c r="F37" i="84"/>
  <c r="H149" i="84"/>
  <c r="F591" i="87"/>
  <c r="D327" i="87"/>
  <c r="K208" i="84"/>
  <c r="G40" i="83" s="1"/>
  <c r="I37" i="84"/>
  <c r="D592" i="87"/>
  <c r="I317" i="84"/>
  <c r="I551" i="87"/>
  <c r="I62" i="84"/>
  <c r="E100" i="87"/>
  <c r="I40" i="83"/>
  <c r="I79" i="88"/>
  <c r="F613" i="87"/>
  <c r="H118" i="75"/>
  <c r="H117" i="75" s="1"/>
  <c r="H116" i="75" s="1"/>
  <c r="H62" i="75"/>
  <c r="H61" i="75" s="1"/>
  <c r="H60" i="75" s="1"/>
  <c r="H21" i="84"/>
  <c r="D304" i="87" s="1"/>
  <c r="G261" i="84"/>
  <c r="H548" i="87"/>
  <c r="H547" i="87" s="1"/>
  <c r="H162" i="88"/>
  <c r="J206" i="84"/>
  <c r="G552" i="87" s="1"/>
  <c r="I261" i="84"/>
  <c r="K141" i="75"/>
  <c r="G613" i="87"/>
  <c r="H614" i="87"/>
  <c r="H409" i="87"/>
  <c r="D38" i="85"/>
  <c r="D128" i="72"/>
  <c r="D174" i="72"/>
  <c r="E129" i="72"/>
  <c r="E128" i="72" s="1"/>
  <c r="F84" i="72"/>
  <c r="F83" i="72" s="1"/>
  <c r="E48" i="84"/>
  <c r="E104" i="84"/>
  <c r="H174" i="75"/>
  <c r="H173" i="75" s="1"/>
  <c r="H172" i="75" s="1"/>
  <c r="H231" i="84"/>
  <c r="H99" i="87" s="1"/>
  <c r="K234" i="84"/>
  <c r="H10" i="83" s="1"/>
  <c r="K66" i="84"/>
  <c r="E10" i="83" s="1"/>
  <c r="G9" i="85"/>
  <c r="K178" i="84"/>
  <c r="G10" i="83" s="1"/>
  <c r="H121" i="87"/>
  <c r="K289" i="84"/>
  <c r="I9" i="83" s="1"/>
  <c r="H6" i="75"/>
  <c r="H5" i="75" s="1"/>
  <c r="H4" i="75" s="1"/>
  <c r="K192" i="84"/>
  <c r="G24" i="83" s="1"/>
  <c r="D55" i="75"/>
  <c r="D32" i="90"/>
  <c r="D31" i="90" s="1"/>
  <c r="D56" i="84"/>
  <c r="D10" i="90" s="1"/>
  <c r="D9" i="90" s="1"/>
  <c r="F121" i="87"/>
  <c r="E24" i="85"/>
  <c r="H133" i="84"/>
  <c r="F304" i="87" s="1"/>
  <c r="K122" i="84"/>
  <c r="F10" i="83" s="1"/>
  <c r="G9" i="83"/>
  <c r="I121" i="87"/>
  <c r="K248" i="84"/>
  <c r="H24" i="83" s="1"/>
  <c r="H9" i="83"/>
  <c r="G29" i="85"/>
  <c r="I138" i="84"/>
  <c r="F387" i="87" s="1"/>
  <c r="J309" i="84"/>
  <c r="K309" i="84" s="1"/>
  <c r="I29" i="83" s="1"/>
  <c r="I250" i="84"/>
  <c r="J253" i="84"/>
  <c r="K253" i="84" s="1"/>
  <c r="H29" i="83" s="1"/>
  <c r="K309" i="75"/>
  <c r="G38" i="84"/>
  <c r="G230" i="84"/>
  <c r="I6" i="84"/>
  <c r="D318" i="84"/>
  <c r="I549" i="87" s="1"/>
  <c r="I547" i="87" s="1"/>
  <c r="H174" i="84"/>
  <c r="G317" i="84"/>
  <c r="G118" i="84"/>
  <c r="H286" i="84"/>
  <c r="H62" i="84"/>
  <c r="F61" i="75"/>
  <c r="F60" i="75" s="1"/>
  <c r="H230" i="75"/>
  <c r="H229" i="75" s="1"/>
  <c r="H228" i="75" s="1"/>
  <c r="J38" i="75"/>
  <c r="J40" i="84"/>
  <c r="G229" i="75"/>
  <c r="G228" i="75" s="1"/>
  <c r="K253" i="75"/>
  <c r="G286" i="84"/>
  <c r="F4" i="75"/>
  <c r="F62" i="84"/>
  <c r="G174" i="84"/>
  <c r="H261" i="84"/>
  <c r="G6" i="84"/>
  <c r="H37" i="84"/>
  <c r="K45" i="84"/>
  <c r="D45" i="83" s="1"/>
  <c r="I174" i="84"/>
  <c r="F6" i="84"/>
  <c r="F174" i="71"/>
  <c r="F39" i="72"/>
  <c r="F264" i="71"/>
  <c r="D328" i="75" s="1"/>
  <c r="F219" i="71"/>
  <c r="F129" i="71"/>
  <c r="F84" i="71"/>
  <c r="G45" i="71"/>
  <c r="H45" i="71" s="1"/>
  <c r="D44" i="71"/>
  <c r="F39" i="71"/>
  <c r="D121" i="87" l="1"/>
  <c r="H286" i="86"/>
  <c r="H285" i="86" s="1"/>
  <c r="H284" i="86" s="1"/>
  <c r="I24" i="85"/>
  <c r="K7" i="86"/>
  <c r="K6" i="86" s="1"/>
  <c r="K5" i="86" s="1"/>
  <c r="K4" i="86" s="1"/>
  <c r="D9" i="85"/>
  <c r="E9" i="85"/>
  <c r="K286" i="86"/>
  <c r="K285" i="86" s="1"/>
  <c r="K284" i="86" s="1"/>
  <c r="H174" i="86"/>
  <c r="H173" i="86" s="1"/>
  <c r="H172" i="86" s="1"/>
  <c r="G121" i="87"/>
  <c r="F38" i="85"/>
  <c r="G548" i="87"/>
  <c r="G547" i="87" s="1"/>
  <c r="G93" i="84"/>
  <c r="H542" i="87"/>
  <c r="G564" i="87"/>
  <c r="K150" i="84"/>
  <c r="G542" i="87"/>
  <c r="H38" i="85"/>
  <c r="F93" i="84"/>
  <c r="F61" i="84" s="1"/>
  <c r="F60" i="84" s="1"/>
  <c r="G117" i="84"/>
  <c r="G116" i="84" s="1"/>
  <c r="E564" i="87"/>
  <c r="K318" i="84"/>
  <c r="G38" i="83"/>
  <c r="G61" i="84"/>
  <c r="G60" i="84" s="1"/>
  <c r="G38" i="85"/>
  <c r="K94" i="84"/>
  <c r="F39" i="83"/>
  <c r="F38" i="83" s="1"/>
  <c r="I564" i="87"/>
  <c r="I118" i="84"/>
  <c r="I117" i="84" s="1"/>
  <c r="I116" i="84" s="1"/>
  <c r="G173" i="84"/>
  <c r="G172" i="84" s="1"/>
  <c r="I38" i="83"/>
  <c r="E38" i="83"/>
  <c r="I542" i="87"/>
  <c r="E121" i="87"/>
  <c r="E39" i="85"/>
  <c r="E38" i="85" s="1"/>
  <c r="K206" i="84"/>
  <c r="E542" i="87"/>
  <c r="F542" i="87"/>
  <c r="H173" i="84"/>
  <c r="H172" i="84" s="1"/>
  <c r="H285" i="84"/>
  <c r="H284" i="84" s="1"/>
  <c r="I230" i="84"/>
  <c r="I229" i="84" s="1"/>
  <c r="I228" i="84" s="1"/>
  <c r="H387" i="87"/>
  <c r="K262" i="84"/>
  <c r="H39" i="83"/>
  <c r="H38" i="83" s="1"/>
  <c r="F5" i="84"/>
  <c r="F4" i="84" s="1"/>
  <c r="I173" i="84"/>
  <c r="I172" i="84" s="1"/>
  <c r="H61" i="84"/>
  <c r="H60" i="84" s="1"/>
  <c r="I61" i="84"/>
  <c r="I60" i="84" s="1"/>
  <c r="G37" i="84"/>
  <c r="G5" i="84" s="1"/>
  <c r="G4" i="84" s="1"/>
  <c r="D548" i="87"/>
  <c r="D547" i="87" s="1"/>
  <c r="I5" i="84"/>
  <c r="I4" i="84" s="1"/>
  <c r="I285" i="84"/>
  <c r="I284" i="84" s="1"/>
  <c r="H6" i="84"/>
  <c r="H5" i="84" s="1"/>
  <c r="H4" i="84" s="1"/>
  <c r="G229" i="84"/>
  <c r="G228" i="84" s="1"/>
  <c r="D173" i="72"/>
  <c r="D219" i="72"/>
  <c r="F129" i="72"/>
  <c r="F128" i="72" s="1"/>
  <c r="E174" i="72"/>
  <c r="E173" i="72" s="1"/>
  <c r="F174" i="72"/>
  <c r="F173" i="72" s="1"/>
  <c r="D75" i="88"/>
  <c r="E75" i="88"/>
  <c r="E160" i="84"/>
  <c r="D160" i="75"/>
  <c r="D104" i="75"/>
  <c r="D48" i="75"/>
  <c r="H230" i="84"/>
  <c r="H229" i="84" s="1"/>
  <c r="H228" i="84" s="1"/>
  <c r="H118" i="84"/>
  <c r="H117" i="84" s="1"/>
  <c r="H116" i="84" s="1"/>
  <c r="D328" i="84"/>
  <c r="G219" i="71"/>
  <c r="D272" i="75"/>
  <c r="G174" i="71"/>
  <c r="D216" i="75"/>
  <c r="D55" i="84"/>
  <c r="D564" i="87"/>
  <c r="G285" i="84"/>
  <c r="G284" i="84" s="1"/>
  <c r="K40" i="84"/>
  <c r="J38" i="84"/>
  <c r="D552" i="87" s="1"/>
  <c r="G84" i="71"/>
  <c r="G39" i="71"/>
  <c r="G264" i="71"/>
  <c r="H264" i="71" s="1"/>
  <c r="G129" i="71"/>
  <c r="D45" i="72"/>
  <c r="E56" i="75" s="1"/>
  <c r="E53" i="75"/>
  <c r="D37" i="72"/>
  <c r="E46" i="75" s="1"/>
  <c r="D36" i="72"/>
  <c r="E43" i="75" s="1"/>
  <c r="D35" i="72"/>
  <c r="E42" i="75" s="1"/>
  <c r="D34" i="72"/>
  <c r="D33" i="72"/>
  <c r="D31" i="72"/>
  <c r="E36" i="75" s="1"/>
  <c r="D30" i="72"/>
  <c r="E35" i="75" s="1"/>
  <c r="D29" i="72"/>
  <c r="E34" i="75" s="1"/>
  <c r="D28" i="72"/>
  <c r="D27" i="72"/>
  <c r="E32" i="75" s="1"/>
  <c r="D26" i="72"/>
  <c r="E31" i="75" s="1"/>
  <c r="D25" i="72"/>
  <c r="D24" i="72"/>
  <c r="E28" i="75" s="1"/>
  <c r="D23" i="72"/>
  <c r="E27" i="75" s="1"/>
  <c r="D22" i="72"/>
  <c r="D21" i="72"/>
  <c r="E25" i="75" s="1"/>
  <c r="D20" i="72"/>
  <c r="E23" i="75" s="1"/>
  <c r="D19" i="72"/>
  <c r="E22" i="75" s="1"/>
  <c r="D18" i="72"/>
  <c r="D17" i="72"/>
  <c r="E20" i="75" s="1"/>
  <c r="D16" i="72"/>
  <c r="E19" i="75" s="1"/>
  <c r="D15" i="72"/>
  <c r="E18" i="75" s="1"/>
  <c r="D14" i="72"/>
  <c r="D13" i="72"/>
  <c r="E16" i="75" s="1"/>
  <c r="D12" i="72"/>
  <c r="E15" i="75" s="1"/>
  <c r="D11" i="72"/>
  <c r="E14" i="75" s="1"/>
  <c r="D10" i="72"/>
  <c r="E13" i="75" s="1"/>
  <c r="D9" i="72"/>
  <c r="D8" i="72"/>
  <c r="E11" i="75" s="1"/>
  <c r="D7" i="72"/>
  <c r="E8" i="75" s="1"/>
  <c r="E60" i="73"/>
  <c r="E58" i="73"/>
  <c r="E57" i="73"/>
  <c r="E56" i="73"/>
  <c r="E50" i="73"/>
  <c r="E48" i="73"/>
  <c r="E47" i="73"/>
  <c r="E46" i="73"/>
  <c r="E40" i="73"/>
  <c r="E38" i="73"/>
  <c r="E37" i="73"/>
  <c r="E36" i="73"/>
  <c r="E30" i="73"/>
  <c r="E28" i="73"/>
  <c r="E27" i="73"/>
  <c r="E26" i="73"/>
  <c r="E20" i="73"/>
  <c r="E18" i="73"/>
  <c r="E17" i="73"/>
  <c r="E16" i="73"/>
  <c r="E10" i="73"/>
  <c r="E8" i="73"/>
  <c r="E7" i="73"/>
  <c r="E6" i="73"/>
  <c r="E268" i="71"/>
  <c r="E262" i="71"/>
  <c r="E261" i="71"/>
  <c r="E260" i="71"/>
  <c r="E258" i="71"/>
  <c r="E256" i="71"/>
  <c r="E255" i="71"/>
  <c r="E254" i="71"/>
  <c r="E252" i="71"/>
  <c r="E251" i="71"/>
  <c r="E249" i="71"/>
  <c r="E248" i="71"/>
  <c r="E246" i="71"/>
  <c r="E245" i="71"/>
  <c r="E244" i="71"/>
  <c r="E242" i="71"/>
  <c r="E241" i="71"/>
  <c r="E240" i="71"/>
  <c r="E238" i="71"/>
  <c r="E237" i="71"/>
  <c r="E236" i="71"/>
  <c r="E235" i="71"/>
  <c r="E233" i="71"/>
  <c r="E232" i="71"/>
  <c r="E223" i="71"/>
  <c r="E217" i="71"/>
  <c r="E216" i="71"/>
  <c r="E215" i="71"/>
  <c r="E213" i="71"/>
  <c r="E211" i="71"/>
  <c r="E210" i="71"/>
  <c r="E209" i="71"/>
  <c r="E207" i="71"/>
  <c r="E206" i="71"/>
  <c r="E204" i="71"/>
  <c r="E203" i="71"/>
  <c r="E201" i="71"/>
  <c r="E200" i="71"/>
  <c r="E199" i="71"/>
  <c r="E197" i="71"/>
  <c r="E196" i="71"/>
  <c r="E195" i="71"/>
  <c r="E193" i="71"/>
  <c r="E192" i="71"/>
  <c r="E191" i="71"/>
  <c r="E190" i="71"/>
  <c r="E188" i="71"/>
  <c r="E187" i="71"/>
  <c r="E178" i="71"/>
  <c r="E172" i="71"/>
  <c r="E171" i="71"/>
  <c r="E170" i="71"/>
  <c r="E168" i="71"/>
  <c r="E166" i="71"/>
  <c r="E165" i="71"/>
  <c r="E164" i="71"/>
  <c r="E162" i="71"/>
  <c r="E161" i="71"/>
  <c r="E159" i="71"/>
  <c r="E158" i="71"/>
  <c r="E156" i="71"/>
  <c r="E155" i="71"/>
  <c r="E154" i="71"/>
  <c r="E152" i="71"/>
  <c r="E151" i="71"/>
  <c r="E150" i="71"/>
  <c r="E148" i="71"/>
  <c r="E147" i="71"/>
  <c r="E146" i="71"/>
  <c r="E145" i="71"/>
  <c r="E143" i="71"/>
  <c r="E142" i="71"/>
  <c r="E133" i="71"/>
  <c r="E127" i="71"/>
  <c r="E126" i="71"/>
  <c r="E125" i="71"/>
  <c r="E123" i="71"/>
  <c r="E121" i="71"/>
  <c r="E120" i="71"/>
  <c r="E119" i="71"/>
  <c r="E117" i="71"/>
  <c r="E116" i="71"/>
  <c r="E114" i="71"/>
  <c r="E113" i="71"/>
  <c r="E111" i="71"/>
  <c r="E110" i="71"/>
  <c r="E109" i="71"/>
  <c r="E107" i="71"/>
  <c r="E106" i="71"/>
  <c r="E105" i="71"/>
  <c r="E103" i="71"/>
  <c r="E102" i="71"/>
  <c r="E101" i="71"/>
  <c r="E100" i="71"/>
  <c r="E98" i="71"/>
  <c r="E97" i="71"/>
  <c r="E88" i="71"/>
  <c r="E82" i="71"/>
  <c r="E81" i="71"/>
  <c r="E80" i="71"/>
  <c r="E78" i="71"/>
  <c r="E76" i="71"/>
  <c r="E75" i="71"/>
  <c r="E74" i="71"/>
  <c r="E72" i="71"/>
  <c r="E71" i="71"/>
  <c r="E69" i="71"/>
  <c r="E68" i="71"/>
  <c r="E65" i="71"/>
  <c r="E64" i="71"/>
  <c r="E62" i="71"/>
  <c r="E61" i="71"/>
  <c r="E60" i="71"/>
  <c r="E58" i="71"/>
  <c r="E57" i="71"/>
  <c r="E56" i="71"/>
  <c r="E55" i="71"/>
  <c r="E53" i="71"/>
  <c r="E52" i="71"/>
  <c r="E43" i="71"/>
  <c r="E37" i="71"/>
  <c r="E36" i="71"/>
  <c r="E35" i="71"/>
  <c r="E33" i="71"/>
  <c r="E31" i="71"/>
  <c r="E30" i="71"/>
  <c r="E29" i="71"/>
  <c r="E27" i="71"/>
  <c r="E26" i="71"/>
  <c r="E24" i="71"/>
  <c r="E23" i="71"/>
  <c r="E21" i="71"/>
  <c r="E20" i="71"/>
  <c r="E19" i="71"/>
  <c r="E17" i="71"/>
  <c r="E16" i="71"/>
  <c r="E15" i="71"/>
  <c r="E13" i="71"/>
  <c r="E12" i="71"/>
  <c r="E11" i="71"/>
  <c r="E10" i="71"/>
  <c r="E8" i="71"/>
  <c r="E7" i="71"/>
  <c r="D262" i="71"/>
  <c r="D261" i="71"/>
  <c r="D260" i="71"/>
  <c r="D258" i="71"/>
  <c r="D256" i="71"/>
  <c r="D255" i="71"/>
  <c r="D254" i="71"/>
  <c r="D252" i="71"/>
  <c r="D251" i="71"/>
  <c r="D249" i="71"/>
  <c r="D248" i="71"/>
  <c r="D246" i="71"/>
  <c r="D245" i="71"/>
  <c r="D244" i="71"/>
  <c r="D242" i="71"/>
  <c r="D241" i="71"/>
  <c r="D240" i="71"/>
  <c r="D238" i="71"/>
  <c r="D237" i="71"/>
  <c r="D236" i="71"/>
  <c r="D235" i="71"/>
  <c r="D233" i="71"/>
  <c r="D232" i="71"/>
  <c r="D217" i="71"/>
  <c r="D216" i="71"/>
  <c r="D215" i="71"/>
  <c r="D213" i="71"/>
  <c r="D211" i="71"/>
  <c r="D210" i="71"/>
  <c r="D209" i="71"/>
  <c r="D207" i="71"/>
  <c r="D206" i="71"/>
  <c r="D204" i="71"/>
  <c r="D203" i="71"/>
  <c r="D201" i="71"/>
  <c r="D200" i="71"/>
  <c r="D199" i="71"/>
  <c r="D197" i="71"/>
  <c r="D196" i="71"/>
  <c r="D195" i="71"/>
  <c r="D193" i="71"/>
  <c r="D192" i="71"/>
  <c r="D191" i="71"/>
  <c r="D190" i="71"/>
  <c r="D188" i="71"/>
  <c r="D187" i="71"/>
  <c r="D172" i="71"/>
  <c r="D171" i="71"/>
  <c r="D170" i="71"/>
  <c r="D168" i="71"/>
  <c r="D166" i="71"/>
  <c r="D165" i="71"/>
  <c r="D164" i="71"/>
  <c r="D162" i="71"/>
  <c r="D161" i="71"/>
  <c r="D159" i="71"/>
  <c r="D158" i="71"/>
  <c r="D156" i="71"/>
  <c r="D155" i="71"/>
  <c r="D154" i="71"/>
  <c r="D152" i="71"/>
  <c r="D151" i="71"/>
  <c r="D150" i="71"/>
  <c r="D148" i="71"/>
  <c r="D147" i="71"/>
  <c r="D146" i="71"/>
  <c r="D145" i="71"/>
  <c r="D143" i="71"/>
  <c r="D142" i="71"/>
  <c r="D127" i="71"/>
  <c r="D126" i="71"/>
  <c r="D125" i="71"/>
  <c r="D123" i="71"/>
  <c r="D121" i="71"/>
  <c r="D120" i="71"/>
  <c r="D119" i="71"/>
  <c r="D117" i="71"/>
  <c r="D116" i="71"/>
  <c r="D114" i="71"/>
  <c r="D113" i="71"/>
  <c r="D111" i="71"/>
  <c r="D110" i="71"/>
  <c r="D109" i="71"/>
  <c r="D107" i="71"/>
  <c r="D106" i="71"/>
  <c r="D105" i="71"/>
  <c r="D103" i="71"/>
  <c r="D102" i="71"/>
  <c r="D101" i="71"/>
  <c r="D100" i="71"/>
  <c r="D98" i="71"/>
  <c r="D97" i="71"/>
  <c r="D82" i="71"/>
  <c r="D81" i="71"/>
  <c r="D99" i="75" s="1"/>
  <c r="D80" i="71"/>
  <c r="D78" i="71"/>
  <c r="D76" i="71"/>
  <c r="D75" i="71"/>
  <c r="D74" i="71"/>
  <c r="D72" i="71"/>
  <c r="D71" i="71"/>
  <c r="D69" i="71"/>
  <c r="D68" i="71"/>
  <c r="D66" i="71"/>
  <c r="D65" i="71"/>
  <c r="D64" i="71"/>
  <c r="D62" i="71"/>
  <c r="D61" i="71"/>
  <c r="D60" i="71"/>
  <c r="D58" i="71"/>
  <c r="D57" i="71"/>
  <c r="D56" i="71"/>
  <c r="D55" i="71"/>
  <c r="D53" i="71"/>
  <c r="D52" i="71"/>
  <c r="D37" i="71"/>
  <c r="D36" i="71"/>
  <c r="D43" i="75" s="1"/>
  <c r="D35" i="71"/>
  <c r="D33" i="71"/>
  <c r="D31" i="71"/>
  <c r="D30" i="71"/>
  <c r="D29" i="71"/>
  <c r="D27" i="71"/>
  <c r="D26" i="71"/>
  <c r="D24" i="71"/>
  <c r="D23" i="71"/>
  <c r="D21" i="71"/>
  <c r="D20" i="71"/>
  <c r="D19" i="71"/>
  <c r="D17" i="71"/>
  <c r="D16" i="71"/>
  <c r="D15" i="71"/>
  <c r="D13" i="71"/>
  <c r="D12" i="71"/>
  <c r="D11" i="71"/>
  <c r="D10" i="71"/>
  <c r="D8" i="71"/>
  <c r="D7" i="71"/>
  <c r="F42" i="81"/>
  <c r="E42" i="81"/>
  <c r="D42" i="81"/>
  <c r="F35" i="81"/>
  <c r="E35" i="81"/>
  <c r="D35" i="81"/>
  <c r="F28" i="81"/>
  <c r="E28" i="81"/>
  <c r="D28" i="81"/>
  <c r="F21" i="81"/>
  <c r="E21" i="81"/>
  <c r="D21" i="81"/>
  <c r="F41" i="81"/>
  <c r="E41" i="81"/>
  <c r="F34" i="81"/>
  <c r="E34" i="81"/>
  <c r="F27" i="81"/>
  <c r="E27" i="81"/>
  <c r="F20" i="81"/>
  <c r="E20" i="81"/>
  <c r="F13" i="81"/>
  <c r="E13" i="81"/>
  <c r="F6" i="81"/>
  <c r="E6" i="81"/>
  <c r="D60" i="73"/>
  <c r="D58" i="73"/>
  <c r="D57" i="73"/>
  <c r="D56" i="73"/>
  <c r="D50" i="73"/>
  <c r="D48" i="73"/>
  <c r="D47" i="73"/>
  <c r="D46" i="73"/>
  <c r="D40" i="73"/>
  <c r="D38" i="73"/>
  <c r="D37" i="73"/>
  <c r="D36" i="73"/>
  <c r="D30" i="73"/>
  <c r="D28" i="73"/>
  <c r="D27" i="73"/>
  <c r="D26" i="73"/>
  <c r="D542" i="87" l="1"/>
  <c r="D160" i="84"/>
  <c r="J48" i="75"/>
  <c r="J48" i="84" s="1"/>
  <c r="D218" i="72"/>
  <c r="D264" i="72"/>
  <c r="E219" i="72"/>
  <c r="F75" i="88"/>
  <c r="E23" i="84"/>
  <c r="D240" i="87"/>
  <c r="E16" i="84"/>
  <c r="D218" i="87" s="1"/>
  <c r="D363" i="87"/>
  <c r="E25" i="84"/>
  <c r="D341" i="87" s="1"/>
  <c r="E33" i="75"/>
  <c r="E34" i="84"/>
  <c r="E216" i="84"/>
  <c r="E20" i="84"/>
  <c r="E13" i="84"/>
  <c r="E12" i="75"/>
  <c r="E41" i="75"/>
  <c r="E37" i="75" s="1"/>
  <c r="E42" i="84"/>
  <c r="E21" i="75"/>
  <c r="E22" i="84"/>
  <c r="E43" i="84"/>
  <c r="E35" i="84"/>
  <c r="E7" i="75"/>
  <c r="E8" i="84"/>
  <c r="E7" i="84" s="1"/>
  <c r="D95" i="87" s="1"/>
  <c r="D117" i="87"/>
  <c r="E17" i="75"/>
  <c r="E18" i="84"/>
  <c r="E26" i="75"/>
  <c r="E27" i="84"/>
  <c r="E36" i="84"/>
  <c r="E55" i="75"/>
  <c r="E56" i="84"/>
  <c r="J56" i="75"/>
  <c r="E30" i="75"/>
  <c r="E31" i="84"/>
  <c r="E14" i="84"/>
  <c r="E32" i="84"/>
  <c r="E15" i="84"/>
  <c r="D650" i="87"/>
  <c r="E46" i="84"/>
  <c r="D628" i="87" s="1"/>
  <c r="E52" i="75"/>
  <c r="E47" i="75" s="1"/>
  <c r="E52" i="84"/>
  <c r="E47" i="84" s="1"/>
  <c r="J272" i="75"/>
  <c r="E11" i="84"/>
  <c r="D136" i="87" s="1"/>
  <c r="D158" i="87"/>
  <c r="E19" i="84"/>
  <c r="E28" i="84"/>
  <c r="H219" i="71"/>
  <c r="J160" i="75"/>
  <c r="J104" i="75"/>
  <c r="H174" i="71"/>
  <c r="D48" i="84"/>
  <c r="D104" i="84"/>
  <c r="H84" i="71"/>
  <c r="H39" i="71"/>
  <c r="J43" i="75"/>
  <c r="K43" i="75" s="1"/>
  <c r="D43" i="84"/>
  <c r="D99" i="84"/>
  <c r="D216" i="84"/>
  <c r="J216" i="75"/>
  <c r="D272" i="84"/>
  <c r="K38" i="84"/>
  <c r="D40" i="83"/>
  <c r="D38" i="83" s="1"/>
  <c r="F29" i="85"/>
  <c r="I29" i="85"/>
  <c r="H29" i="85"/>
  <c r="H129" i="71"/>
  <c r="F164" i="71"/>
  <c r="F74" i="71"/>
  <c r="D90" i="75" s="1"/>
  <c r="F29" i="71"/>
  <c r="F27" i="71"/>
  <c r="F31" i="71"/>
  <c r="D36" i="75" s="1"/>
  <c r="F58" i="71"/>
  <c r="F21" i="71"/>
  <c r="D25" i="75" s="1"/>
  <c r="F127" i="71"/>
  <c r="D214" i="71"/>
  <c r="D212" i="71" s="1"/>
  <c r="F216" i="71"/>
  <c r="D267" i="75" s="1"/>
  <c r="F82" i="71"/>
  <c r="D102" i="75" s="1"/>
  <c r="F248" i="71"/>
  <c r="F12" i="71"/>
  <c r="D15" i="75" s="1"/>
  <c r="D112" i="71"/>
  <c r="F114" i="71"/>
  <c r="D140" i="75" s="1"/>
  <c r="F15" i="71"/>
  <c r="D18" i="75" s="1"/>
  <c r="F69" i="71"/>
  <c r="D84" i="75" s="1"/>
  <c r="F57" i="71"/>
  <c r="F192" i="71"/>
  <c r="D239" i="75" s="1"/>
  <c r="F244" i="71"/>
  <c r="D302" i="75" s="1"/>
  <c r="F98" i="71"/>
  <c r="D123" i="75" s="1"/>
  <c r="F143" i="71"/>
  <c r="D179" i="75" s="1"/>
  <c r="F53" i="71"/>
  <c r="D67" i="75" s="1"/>
  <c r="D99" i="71"/>
  <c r="F100" i="71"/>
  <c r="D125" i="75" s="1"/>
  <c r="F206" i="71"/>
  <c r="D255" i="75" s="1"/>
  <c r="F188" i="71"/>
  <c r="D235" i="75" s="1"/>
  <c r="F116" i="71"/>
  <c r="D143" i="75" s="1"/>
  <c r="D144" i="71"/>
  <c r="F52" i="71"/>
  <c r="I480" i="87"/>
  <c r="I439" i="87"/>
  <c r="I398" i="87"/>
  <c r="H480" i="87"/>
  <c r="H439" i="87"/>
  <c r="G480" i="87"/>
  <c r="G439" i="87"/>
  <c r="G398" i="87"/>
  <c r="F40" i="81"/>
  <c r="F39" i="81"/>
  <c r="G42" i="81"/>
  <c r="G35" i="81"/>
  <c r="G28" i="81"/>
  <c r="G6" i="81"/>
  <c r="G5" i="81" s="1"/>
  <c r="G4" i="81" s="1"/>
  <c r="I476" i="87"/>
  <c r="H476" i="87"/>
  <c r="G476" i="87"/>
  <c r="F476" i="87"/>
  <c r="E476" i="87"/>
  <c r="D476" i="87"/>
  <c r="I557" i="87"/>
  <c r="H557" i="87"/>
  <c r="G557" i="87"/>
  <c r="F557" i="87"/>
  <c r="E557" i="87"/>
  <c r="I479" i="87"/>
  <c r="H479" i="87"/>
  <c r="G479" i="87"/>
  <c r="F479" i="87"/>
  <c r="E480" i="87"/>
  <c r="E479" i="87"/>
  <c r="E474" i="87"/>
  <c r="D480" i="87"/>
  <c r="D479" i="87"/>
  <c r="D474" i="87"/>
  <c r="F246" i="71"/>
  <c r="D305" i="75" s="1"/>
  <c r="F233" i="71"/>
  <c r="F213" i="71"/>
  <c r="G213" i="71" s="1"/>
  <c r="F207" i="71"/>
  <c r="D256" i="75" s="1"/>
  <c r="F196" i="71"/>
  <c r="D243" i="75" s="1"/>
  <c r="F150" i="71"/>
  <c r="D186" i="75" s="1"/>
  <c r="F65" i="71"/>
  <c r="D79" i="75" s="1"/>
  <c r="E40" i="81"/>
  <c r="E39" i="81"/>
  <c r="D9" i="82"/>
  <c r="I274" i="87"/>
  <c r="I192" i="87"/>
  <c r="H274" i="87"/>
  <c r="H192" i="87"/>
  <c r="G315" i="87"/>
  <c r="G274" i="87"/>
  <c r="G192" i="87"/>
  <c r="F274" i="87"/>
  <c r="F192" i="87"/>
  <c r="E274" i="87"/>
  <c r="E192" i="87"/>
  <c r="I107" i="87"/>
  <c r="H107" i="87"/>
  <c r="G107" i="87"/>
  <c r="F107" i="87"/>
  <c r="E107" i="87"/>
  <c r="D107" i="87"/>
  <c r="I111" i="87"/>
  <c r="I105" i="87"/>
  <c r="H111" i="87"/>
  <c r="H105" i="87"/>
  <c r="G111" i="87"/>
  <c r="G105" i="87"/>
  <c r="F111" i="87"/>
  <c r="F105" i="87"/>
  <c r="E111" i="87"/>
  <c r="E105" i="87"/>
  <c r="D111" i="87"/>
  <c r="D105" i="87"/>
  <c r="I28" i="90"/>
  <c r="H28" i="90"/>
  <c r="G28" i="90"/>
  <c r="F28" i="90"/>
  <c r="E28" i="90"/>
  <c r="D28" i="90"/>
  <c r="I27" i="90"/>
  <c r="H27" i="90"/>
  <c r="G27" i="90"/>
  <c r="F27" i="90"/>
  <c r="E27" i="90"/>
  <c r="D27" i="90"/>
  <c r="I22" i="90"/>
  <c r="H22" i="90"/>
  <c r="G22" i="90"/>
  <c r="F22" i="90"/>
  <c r="E22" i="90"/>
  <c r="D22" i="90"/>
  <c r="I24" i="90"/>
  <c r="H24" i="90"/>
  <c r="G24" i="90"/>
  <c r="F24" i="90"/>
  <c r="E24" i="90"/>
  <c r="D24" i="90"/>
  <c r="I79" i="87"/>
  <c r="H79" i="87"/>
  <c r="G79" i="87"/>
  <c r="F79" i="87"/>
  <c r="E79" i="87"/>
  <c r="D79" i="87"/>
  <c r="I78" i="87"/>
  <c r="H78" i="87"/>
  <c r="G78" i="87"/>
  <c r="F78" i="87"/>
  <c r="E78" i="87"/>
  <c r="D78" i="87"/>
  <c r="I68" i="87"/>
  <c r="H68" i="87"/>
  <c r="G68" i="87"/>
  <c r="F68" i="87"/>
  <c r="E68" i="87"/>
  <c r="D68" i="87"/>
  <c r="I67" i="87"/>
  <c r="H67" i="87"/>
  <c r="G67" i="87"/>
  <c r="F67" i="87"/>
  <c r="E67" i="87"/>
  <c r="D67" i="87"/>
  <c r="I57" i="87"/>
  <c r="H57" i="87"/>
  <c r="G57" i="87"/>
  <c r="F57" i="87"/>
  <c r="E57" i="87"/>
  <c r="D57" i="87"/>
  <c r="I56" i="87"/>
  <c r="H56" i="87"/>
  <c r="G56" i="87"/>
  <c r="F56" i="87"/>
  <c r="E56" i="87"/>
  <c r="D56" i="87"/>
  <c r="I644" i="87"/>
  <c r="H644" i="87"/>
  <c r="G644" i="87"/>
  <c r="F644" i="87"/>
  <c r="E644" i="87"/>
  <c r="D644" i="87"/>
  <c r="I643" i="87"/>
  <c r="H643" i="87"/>
  <c r="G643" i="87"/>
  <c r="F643" i="87"/>
  <c r="E643" i="87"/>
  <c r="D643" i="87"/>
  <c r="I638" i="87"/>
  <c r="H638" i="87"/>
  <c r="G638" i="87"/>
  <c r="F638" i="87"/>
  <c r="E638" i="87"/>
  <c r="D638" i="87"/>
  <c r="I640" i="87"/>
  <c r="H640" i="87"/>
  <c r="G640" i="87"/>
  <c r="F640" i="87"/>
  <c r="E640" i="87"/>
  <c r="D640" i="87"/>
  <c r="I599" i="87"/>
  <c r="H599" i="87"/>
  <c r="G599" i="87"/>
  <c r="F599" i="87"/>
  <c r="E599" i="87"/>
  <c r="D599" i="87"/>
  <c r="I435" i="87"/>
  <c r="H435" i="87"/>
  <c r="G435" i="87"/>
  <c r="F435" i="87"/>
  <c r="E435" i="87"/>
  <c r="D435" i="87"/>
  <c r="I394" i="87"/>
  <c r="H394" i="87"/>
  <c r="G394" i="87"/>
  <c r="F394" i="87"/>
  <c r="E394" i="87"/>
  <c r="D394" i="87"/>
  <c r="I357" i="87"/>
  <c r="H357" i="87"/>
  <c r="G357" i="87"/>
  <c r="F357" i="87"/>
  <c r="E357" i="87"/>
  <c r="D357" i="87"/>
  <c r="I356" i="87"/>
  <c r="H356" i="87"/>
  <c r="G356" i="87"/>
  <c r="F356" i="87"/>
  <c r="E356" i="87"/>
  <c r="D356" i="87"/>
  <c r="I351" i="87"/>
  <c r="H351" i="87"/>
  <c r="G351" i="87"/>
  <c r="F351" i="87"/>
  <c r="E351" i="87"/>
  <c r="D351" i="87"/>
  <c r="I353" i="87"/>
  <c r="H353" i="87"/>
  <c r="G353" i="87"/>
  <c r="F353" i="87"/>
  <c r="E353" i="87"/>
  <c r="D353" i="87"/>
  <c r="I312" i="87"/>
  <c r="H312" i="87"/>
  <c r="G312" i="87"/>
  <c r="F312" i="87"/>
  <c r="E312" i="87"/>
  <c r="D312" i="87"/>
  <c r="I271" i="87"/>
  <c r="H271" i="87"/>
  <c r="G271" i="87"/>
  <c r="F271" i="87"/>
  <c r="E271" i="87"/>
  <c r="D271" i="87"/>
  <c r="I234" i="87"/>
  <c r="H234" i="87"/>
  <c r="G234" i="87"/>
  <c r="F234" i="87"/>
  <c r="E234" i="87"/>
  <c r="D234" i="87"/>
  <c r="I233" i="87"/>
  <c r="H233" i="87"/>
  <c r="G233" i="87"/>
  <c r="F233" i="87"/>
  <c r="E233" i="87"/>
  <c r="D233" i="87"/>
  <c r="I228" i="87"/>
  <c r="H228" i="87"/>
  <c r="G228" i="87"/>
  <c r="F228" i="87"/>
  <c r="E228" i="87"/>
  <c r="D228" i="87"/>
  <c r="I230" i="87"/>
  <c r="H230" i="87"/>
  <c r="G230" i="87"/>
  <c r="F230" i="87"/>
  <c r="E230" i="87"/>
  <c r="D230" i="87"/>
  <c r="I189" i="87"/>
  <c r="H189" i="87"/>
  <c r="G189" i="87"/>
  <c r="F189" i="87"/>
  <c r="E189" i="87"/>
  <c r="D189" i="87"/>
  <c r="I152" i="87"/>
  <c r="H152" i="87"/>
  <c r="G152" i="87"/>
  <c r="F152" i="87"/>
  <c r="E152" i="87"/>
  <c r="D152" i="87"/>
  <c r="I151" i="87"/>
  <c r="H151" i="87"/>
  <c r="G151" i="87"/>
  <c r="F151" i="87"/>
  <c r="E151" i="87"/>
  <c r="D151" i="87"/>
  <c r="I146" i="87"/>
  <c r="H146" i="87"/>
  <c r="G146" i="87"/>
  <c r="F146" i="87"/>
  <c r="E146" i="87"/>
  <c r="D146" i="87"/>
  <c r="I148" i="87"/>
  <c r="H148" i="87"/>
  <c r="G148" i="87"/>
  <c r="F148" i="87"/>
  <c r="E148" i="87"/>
  <c r="D148" i="87"/>
  <c r="D59" i="73"/>
  <c r="D54" i="73" s="1"/>
  <c r="F57" i="73"/>
  <c r="F325" i="75" s="1"/>
  <c r="F56" i="73"/>
  <c r="F324" i="75" s="1"/>
  <c r="F50" i="73"/>
  <c r="F278" i="75" s="1"/>
  <c r="D45" i="73"/>
  <c r="D39" i="73"/>
  <c r="F38" i="73"/>
  <c r="F202" i="75" s="1"/>
  <c r="F37" i="73"/>
  <c r="F213" i="75" s="1"/>
  <c r="F36" i="73"/>
  <c r="D29" i="73"/>
  <c r="D15" i="73"/>
  <c r="D5" i="73"/>
  <c r="E439" i="87"/>
  <c r="D439" i="87"/>
  <c r="I151" i="88"/>
  <c r="I150" i="88"/>
  <c r="I562" i="87"/>
  <c r="I556" i="87"/>
  <c r="I554" i="87" s="1"/>
  <c r="I438" i="87"/>
  <c r="I433" i="87"/>
  <c r="I397" i="87"/>
  <c r="I392" i="87"/>
  <c r="I316" i="87"/>
  <c r="I275" i="87"/>
  <c r="I269" i="87"/>
  <c r="I193" i="87"/>
  <c r="I187" i="87"/>
  <c r="I9" i="82"/>
  <c r="I147" i="88"/>
  <c r="I37" i="88"/>
  <c r="I36" i="88"/>
  <c r="I35" i="88" s="1"/>
  <c r="I26" i="88"/>
  <c r="I25" i="88"/>
  <c r="I15" i="88"/>
  <c r="I14" i="88"/>
  <c r="H397" i="87"/>
  <c r="H392" i="87"/>
  <c r="G397" i="87"/>
  <c r="G392" i="87"/>
  <c r="F397" i="87"/>
  <c r="F392" i="87"/>
  <c r="E397" i="87"/>
  <c r="E392" i="87"/>
  <c r="D397" i="87"/>
  <c r="D392" i="87"/>
  <c r="H316" i="87"/>
  <c r="H275" i="87"/>
  <c r="H193" i="87"/>
  <c r="H603" i="87"/>
  <c r="G316" i="87"/>
  <c r="G275" i="87"/>
  <c r="G193" i="87"/>
  <c r="G603" i="87"/>
  <c r="D562" i="87"/>
  <c r="D398" i="87"/>
  <c r="D316" i="87"/>
  <c r="D275" i="87"/>
  <c r="D193" i="87"/>
  <c r="D603" i="87"/>
  <c r="E562" i="87"/>
  <c r="E398" i="87"/>
  <c r="E316" i="87"/>
  <c r="E275" i="87"/>
  <c r="E193" i="87"/>
  <c r="E603" i="87"/>
  <c r="F316" i="87"/>
  <c r="F275" i="87"/>
  <c r="F193" i="87"/>
  <c r="F603" i="87"/>
  <c r="E29" i="82"/>
  <c r="D45" i="82"/>
  <c r="F562" i="87"/>
  <c r="F439" i="87"/>
  <c r="D5" i="81"/>
  <c r="D4" i="81"/>
  <c r="D19" i="81"/>
  <c r="D18" i="81" s="1"/>
  <c r="D9" i="73"/>
  <c r="D4" i="73"/>
  <c r="D19" i="73"/>
  <c r="D597" i="87"/>
  <c r="D187" i="87"/>
  <c r="D192" i="87"/>
  <c r="D269" i="87"/>
  <c r="D274" i="87"/>
  <c r="D433" i="87"/>
  <c r="D438" i="87"/>
  <c r="D557" i="87"/>
  <c r="D556" i="87"/>
  <c r="D561" i="87"/>
  <c r="E187" i="87"/>
  <c r="E269" i="87"/>
  <c r="E433" i="87"/>
  <c r="E438" i="87"/>
  <c r="E556" i="87"/>
  <c r="E554" i="87" s="1"/>
  <c r="F187" i="87"/>
  <c r="F269" i="87"/>
  <c r="F433" i="87"/>
  <c r="F438" i="87"/>
  <c r="F556" i="87"/>
  <c r="F554" i="87" s="1"/>
  <c r="F561" i="87"/>
  <c r="G9" i="82"/>
  <c r="G187" i="87"/>
  <c r="G269" i="87"/>
  <c r="G433" i="87"/>
  <c r="G438" i="87"/>
  <c r="G556" i="87"/>
  <c r="G554" i="87" s="1"/>
  <c r="G561" i="87"/>
  <c r="H187" i="87"/>
  <c r="H269" i="87"/>
  <c r="H433" i="87"/>
  <c r="H438" i="87"/>
  <c r="H556" i="87"/>
  <c r="H554" i="87" s="1"/>
  <c r="H561" i="87"/>
  <c r="D14" i="88"/>
  <c r="E14" i="88"/>
  <c r="F14" i="88"/>
  <c r="G14" i="88"/>
  <c r="H14" i="88"/>
  <c r="D15" i="88"/>
  <c r="E15" i="88"/>
  <c r="F15" i="88"/>
  <c r="G15" i="88"/>
  <c r="H15" i="88"/>
  <c r="D25" i="88"/>
  <c r="E25" i="88"/>
  <c r="F25" i="88"/>
  <c r="G25" i="88"/>
  <c r="H25" i="88"/>
  <c r="D26" i="88"/>
  <c r="E26" i="88"/>
  <c r="F26" i="88"/>
  <c r="G26" i="88"/>
  <c r="H26" i="88"/>
  <c r="D36" i="88"/>
  <c r="E36" i="88"/>
  <c r="F36" i="88"/>
  <c r="G36" i="88"/>
  <c r="H36" i="88"/>
  <c r="H35" i="88"/>
  <c r="D37" i="88"/>
  <c r="E37" i="88"/>
  <c r="E35" i="88" s="1"/>
  <c r="F37" i="88"/>
  <c r="G37" i="88"/>
  <c r="H37" i="88"/>
  <c r="D147" i="88"/>
  <c r="E147" i="88"/>
  <c r="F147" i="88"/>
  <c r="G147" i="88"/>
  <c r="H147" i="88"/>
  <c r="F26" i="81"/>
  <c r="F25" i="81"/>
  <c r="E5" i="81"/>
  <c r="E4" i="81"/>
  <c r="H602" i="87"/>
  <c r="I602" i="87"/>
  <c r="G602" i="87"/>
  <c r="D602" i="87"/>
  <c r="E602" i="87"/>
  <c r="F602" i="87"/>
  <c r="F310" i="87"/>
  <c r="I310" i="87"/>
  <c r="H310" i="87"/>
  <c r="G310" i="87"/>
  <c r="E310" i="87"/>
  <c r="I315" i="87"/>
  <c r="E315" i="87"/>
  <c r="F315" i="87"/>
  <c r="D12" i="81"/>
  <c r="D11" i="81"/>
  <c r="E12" i="81"/>
  <c r="E11" i="81" s="1"/>
  <c r="D40" i="81"/>
  <c r="D39" i="81"/>
  <c r="D315" i="87"/>
  <c r="H315" i="87"/>
  <c r="G110" i="87"/>
  <c r="D110" i="87"/>
  <c r="D49" i="73"/>
  <c r="D29" i="82"/>
  <c r="G41" i="81"/>
  <c r="I110" i="87"/>
  <c r="D55" i="73"/>
  <c r="D35" i="73"/>
  <c r="D34" i="73" s="1"/>
  <c r="G27" i="81"/>
  <c r="D14" i="73"/>
  <c r="G40" i="81"/>
  <c r="G39" i="81"/>
  <c r="E33" i="81"/>
  <c r="E32" i="81" s="1"/>
  <c r="D26" i="81"/>
  <c r="D25" i="81" s="1"/>
  <c r="F5" i="81"/>
  <c r="F4" i="81"/>
  <c r="G20" i="81"/>
  <c r="E19" i="81"/>
  <c r="E18" i="81"/>
  <c r="G26" i="81"/>
  <c r="G25" i="81" s="1"/>
  <c r="G34" i="81"/>
  <c r="G33" i="81"/>
  <c r="G32" i="81" s="1"/>
  <c r="F33" i="81"/>
  <c r="F32" i="81" s="1"/>
  <c r="G21" i="81"/>
  <c r="G19" i="81" s="1"/>
  <c r="G18" i="81" s="1"/>
  <c r="D33" i="81"/>
  <c r="D32" i="81"/>
  <c r="G13" i="81"/>
  <c r="G12" i="81"/>
  <c r="G11" i="81"/>
  <c r="E26" i="81"/>
  <c r="E25" i="81" s="1"/>
  <c r="F12" i="81"/>
  <c r="F11" i="81"/>
  <c r="F19" i="81"/>
  <c r="F18" i="81" s="1"/>
  <c r="E110" i="87"/>
  <c r="F6" i="73"/>
  <c r="F8" i="73"/>
  <c r="G8" i="73" s="1"/>
  <c r="F7" i="73"/>
  <c r="G7" i="73" s="1"/>
  <c r="F10" i="73"/>
  <c r="F9" i="73" s="1"/>
  <c r="F33" i="71"/>
  <c r="G33" i="71" s="1"/>
  <c r="F18" i="73"/>
  <c r="G18" i="73"/>
  <c r="F20" i="73"/>
  <c r="F17" i="73"/>
  <c r="F78" i="71"/>
  <c r="G78" i="71" s="1"/>
  <c r="H78" i="71" s="1"/>
  <c r="F16" i="73"/>
  <c r="F30" i="73"/>
  <c r="F166" i="75" s="1"/>
  <c r="E66" i="71"/>
  <c r="F66" i="71" s="1"/>
  <c r="G20" i="73"/>
  <c r="G19" i="73" s="1"/>
  <c r="F168" i="71"/>
  <c r="F47" i="73"/>
  <c r="F269" i="75" s="1"/>
  <c r="D56" i="72"/>
  <c r="D66" i="72"/>
  <c r="E81" i="75" s="1"/>
  <c r="D75" i="72"/>
  <c r="E43" i="72"/>
  <c r="D69" i="72"/>
  <c r="E84" i="75" s="1"/>
  <c r="D62" i="72"/>
  <c r="D82" i="72"/>
  <c r="E102" i="75" s="1"/>
  <c r="E16" i="72"/>
  <c r="F16" i="72" s="1"/>
  <c r="D65" i="72"/>
  <c r="E79" i="75" s="1"/>
  <c r="E20" i="72"/>
  <c r="E31" i="72"/>
  <c r="F31" i="72" s="1"/>
  <c r="D76" i="72"/>
  <c r="E92" i="75" s="1"/>
  <c r="E21" i="72"/>
  <c r="F21" i="72" s="1"/>
  <c r="D352" i="87"/>
  <c r="E30" i="72"/>
  <c r="F30" i="72" s="1"/>
  <c r="E11" i="72"/>
  <c r="F11" i="72" s="1"/>
  <c r="E8" i="72"/>
  <c r="F8" i="72" s="1"/>
  <c r="D57" i="72"/>
  <c r="D53" i="72"/>
  <c r="E12" i="72"/>
  <c r="F12" i="72" s="1"/>
  <c r="E13" i="72"/>
  <c r="F13" i="72" s="1"/>
  <c r="E24" i="72"/>
  <c r="F24" i="72" s="1"/>
  <c r="D58" i="72"/>
  <c r="E72" i="75" s="1"/>
  <c r="E17" i="72"/>
  <c r="F17" i="72" s="1"/>
  <c r="E37" i="72"/>
  <c r="F37" i="72" s="1"/>
  <c r="D61" i="72"/>
  <c r="E75" i="75" s="1"/>
  <c r="E36" i="72"/>
  <c r="F36" i="72" s="1"/>
  <c r="D81" i="72"/>
  <c r="E99" i="75" s="1"/>
  <c r="E27" i="72"/>
  <c r="F27" i="72" s="1"/>
  <c r="D72" i="72"/>
  <c r="E88" i="75" s="1"/>
  <c r="F398" i="87"/>
  <c r="D73" i="72"/>
  <c r="D118" i="72" s="1"/>
  <c r="D163" i="72" s="1"/>
  <c r="D208" i="72" s="1"/>
  <c r="D253" i="72" s="1"/>
  <c r="D70" i="72"/>
  <c r="D115" i="72" s="1"/>
  <c r="D160" i="72" s="1"/>
  <c r="D205" i="72" s="1"/>
  <c r="D250" i="72" s="1"/>
  <c r="D71" i="72"/>
  <c r="E26" i="72"/>
  <c r="D67" i="72"/>
  <c r="D112" i="72" s="1"/>
  <c r="D157" i="72" s="1"/>
  <c r="D202" i="72" s="1"/>
  <c r="D247" i="72" s="1"/>
  <c r="D74" i="72"/>
  <c r="E29" i="72"/>
  <c r="F29" i="72" s="1"/>
  <c r="D68" i="72"/>
  <c r="E23" i="72"/>
  <c r="D63" i="72"/>
  <c r="D108" i="72" s="1"/>
  <c r="D153" i="72" s="1"/>
  <c r="D198" i="72" s="1"/>
  <c r="D243" i="72" s="1"/>
  <c r="D59" i="72"/>
  <c r="D104" i="72" s="1"/>
  <c r="D149" i="72" s="1"/>
  <c r="D194" i="72" s="1"/>
  <c r="D239" i="72" s="1"/>
  <c r="D54" i="72"/>
  <c r="D99" i="72" s="1"/>
  <c r="D144" i="72" s="1"/>
  <c r="D189" i="72" s="1"/>
  <c r="D234" i="72" s="1"/>
  <c r="D78" i="72"/>
  <c r="E78" i="72" s="1"/>
  <c r="E33" i="72"/>
  <c r="F33" i="72" s="1"/>
  <c r="D64" i="72"/>
  <c r="E78" i="75" s="1"/>
  <c r="E19" i="72"/>
  <c r="F19" i="72" s="1"/>
  <c r="E15" i="72"/>
  <c r="D60" i="72"/>
  <c r="D55" i="72"/>
  <c r="E10" i="72"/>
  <c r="F10" i="72" s="1"/>
  <c r="D52" i="72"/>
  <c r="E64" i="75" s="1"/>
  <c r="E7" i="72"/>
  <c r="D6" i="72"/>
  <c r="D90" i="72"/>
  <c r="E112" i="75" s="1"/>
  <c r="D23" i="90"/>
  <c r="E45" i="72"/>
  <c r="E44" i="72" s="1"/>
  <c r="D44" i="72"/>
  <c r="E35" i="72"/>
  <c r="F35" i="72" s="1"/>
  <c r="D80" i="72"/>
  <c r="D79" i="72"/>
  <c r="D124" i="72" s="1"/>
  <c r="D169" i="72" s="1"/>
  <c r="D214" i="72" s="1"/>
  <c r="D259" i="72" s="1"/>
  <c r="D32" i="72"/>
  <c r="F48" i="73"/>
  <c r="F258" i="75" s="1"/>
  <c r="D25" i="73"/>
  <c r="F58" i="73"/>
  <c r="F314" i="75" s="1"/>
  <c r="F13" i="71"/>
  <c r="D16" i="75" s="1"/>
  <c r="D149" i="71"/>
  <c r="F151" i="71"/>
  <c r="F217" i="71"/>
  <c r="F193" i="71"/>
  <c r="D240" i="75" s="1"/>
  <c r="F156" i="71"/>
  <c r="D193" i="75" s="1"/>
  <c r="F252" i="71"/>
  <c r="D312" i="75" s="1"/>
  <c r="F126" i="71"/>
  <c r="D155" i="75" s="1"/>
  <c r="D160" i="71"/>
  <c r="F161" i="71"/>
  <c r="D199" i="75" s="1"/>
  <c r="F16" i="71"/>
  <c r="D19" i="75" s="1"/>
  <c r="F105" i="71"/>
  <c r="D130" i="75" s="1"/>
  <c r="D18" i="71"/>
  <c r="F159" i="71"/>
  <c r="D196" i="75" s="1"/>
  <c r="F121" i="71"/>
  <c r="F56" i="71"/>
  <c r="F125" i="71"/>
  <c r="D154" i="75" s="1"/>
  <c r="F103" i="71"/>
  <c r="D67" i="71"/>
  <c r="F260" i="71"/>
  <c r="D322" i="75" s="1"/>
  <c r="F111" i="71"/>
  <c r="D137" i="75" s="1"/>
  <c r="F166" i="71"/>
  <c r="D204" i="75" s="1"/>
  <c r="F171" i="71"/>
  <c r="D211" i="75" s="1"/>
  <c r="F148" i="71"/>
  <c r="F113" i="71"/>
  <c r="D139" i="75" s="1"/>
  <c r="F162" i="71"/>
  <c r="D200" i="75" s="1"/>
  <c r="F142" i="71"/>
  <c r="F155" i="71"/>
  <c r="D191" i="75" s="1"/>
  <c r="F60" i="71"/>
  <c r="D74" i="75" s="1"/>
  <c r="D208" i="71"/>
  <c r="F210" i="71"/>
  <c r="F187" i="71"/>
  <c r="F17" i="71"/>
  <c r="D20" i="75" s="1"/>
  <c r="F97" i="71"/>
  <c r="F120" i="71"/>
  <c r="D147" i="75" s="1"/>
  <c r="F254" i="71"/>
  <c r="D314" i="75" s="1"/>
  <c r="F145" i="71"/>
  <c r="F172" i="71"/>
  <c r="D214" i="75" s="1"/>
  <c r="F197" i="71"/>
  <c r="D244" i="75" s="1"/>
  <c r="F215" i="71"/>
  <c r="F146" i="71"/>
  <c r="D182" i="75" s="1"/>
  <c r="F240" i="71"/>
  <c r="D298" i="75" s="1"/>
  <c r="F102" i="71"/>
  <c r="D127" i="75" s="1"/>
  <c r="F10" i="71"/>
  <c r="D13" i="75" s="1"/>
  <c r="F35" i="71"/>
  <c r="D42" i="75" s="1"/>
  <c r="F204" i="71"/>
  <c r="D252" i="75" s="1"/>
  <c r="F76" i="71"/>
  <c r="D179" i="71"/>
  <c r="F242" i="71"/>
  <c r="D300" i="75" s="1"/>
  <c r="F262" i="71"/>
  <c r="F170" i="71"/>
  <c r="D210" i="75" s="1"/>
  <c r="F236" i="71"/>
  <c r="D294" i="75" s="1"/>
  <c r="F237" i="71"/>
  <c r="D295" i="75" s="1"/>
  <c r="F106" i="71"/>
  <c r="D131" i="75" s="1"/>
  <c r="F37" i="71"/>
  <c r="F30" i="71"/>
  <c r="F61" i="71"/>
  <c r="D75" i="75" s="1"/>
  <c r="F154" i="71"/>
  <c r="D73" i="71"/>
  <c r="F107" i="71"/>
  <c r="D132" i="75" s="1"/>
  <c r="F256" i="71"/>
  <c r="D316" i="75" s="1"/>
  <c r="F7" i="71"/>
  <c r="D8" i="75" s="1"/>
  <c r="F110" i="71"/>
  <c r="F211" i="71"/>
  <c r="D260" i="75" s="1"/>
  <c r="F238" i="71"/>
  <c r="F241" i="71"/>
  <c r="D299" i="75" s="1"/>
  <c r="F68" i="71"/>
  <c r="D83" i="75" s="1"/>
  <c r="F19" i="71"/>
  <c r="D22" i="75" s="1"/>
  <c r="F8" i="71"/>
  <c r="D11" i="75" s="1"/>
  <c r="D234" i="71"/>
  <c r="F235" i="71"/>
  <c r="D293" i="75" s="1"/>
  <c r="D247" i="71"/>
  <c r="F261" i="71"/>
  <c r="D323" i="75" s="1"/>
  <c r="F46" i="73"/>
  <c r="F268" i="75" s="1"/>
  <c r="F26" i="73"/>
  <c r="F156" i="75" s="1"/>
  <c r="F27" i="73"/>
  <c r="F40" i="73"/>
  <c r="F222" i="75" s="1"/>
  <c r="F28" i="73"/>
  <c r="F201" i="71"/>
  <c r="D249" i="75" s="1"/>
  <c r="F152" i="71"/>
  <c r="F71" i="71"/>
  <c r="D205" i="71"/>
  <c r="F80" i="71"/>
  <c r="D98" i="75" s="1"/>
  <c r="D79" i="71"/>
  <c r="D77" i="71" s="1"/>
  <c r="F109" i="71"/>
  <c r="D134" i="75" s="1"/>
  <c r="F180" i="71"/>
  <c r="D224" i="75" s="1"/>
  <c r="F200" i="71"/>
  <c r="D247" i="75" s="1"/>
  <c r="D63" i="71"/>
  <c r="F64" i="71"/>
  <c r="D78" i="75" s="1"/>
  <c r="F165" i="71"/>
  <c r="F117" i="71"/>
  <c r="D144" i="75" s="1"/>
  <c r="D115" i="71"/>
  <c r="F255" i="71"/>
  <c r="D315" i="75" s="1"/>
  <c r="D70" i="71"/>
  <c r="F72" i="71"/>
  <c r="D88" i="75" s="1"/>
  <c r="F249" i="71"/>
  <c r="D308" i="75" s="1"/>
  <c r="F20" i="71"/>
  <c r="D23" i="75" s="1"/>
  <c r="F209" i="71"/>
  <c r="D258" i="75" s="1"/>
  <c r="F147" i="71"/>
  <c r="D183" i="75" s="1"/>
  <c r="F75" i="71"/>
  <c r="D91" i="75" s="1"/>
  <c r="F123" i="71"/>
  <c r="G123" i="71" s="1"/>
  <c r="H123" i="71" s="1"/>
  <c r="F24" i="71"/>
  <c r="H398" i="87"/>
  <c r="H18" i="73"/>
  <c r="G16" i="73"/>
  <c r="F191" i="71"/>
  <c r="D238" i="75" s="1"/>
  <c r="D124" i="71"/>
  <c r="D122" i="71" s="1"/>
  <c r="D153" i="71"/>
  <c r="D259" i="71"/>
  <c r="D257" i="71" s="1"/>
  <c r="D14" i="71"/>
  <c r="D104" i="71"/>
  <c r="D253" i="71"/>
  <c r="D108" i="71"/>
  <c r="F270" i="71"/>
  <c r="D336" i="75" s="1"/>
  <c r="D269" i="71"/>
  <c r="F225" i="71"/>
  <c r="D224" i="71"/>
  <c r="D239" i="71"/>
  <c r="F101" i="71"/>
  <c r="D126" i="75" s="1"/>
  <c r="F158" i="71"/>
  <c r="D157" i="71"/>
  <c r="D202" i="71"/>
  <c r="F203" i="71"/>
  <c r="D28" i="71"/>
  <c r="F81" i="71"/>
  <c r="G81" i="71" s="1"/>
  <c r="H16" i="73"/>
  <c r="F43" i="71"/>
  <c r="F133" i="71"/>
  <c r="F268" i="71"/>
  <c r="D333" i="75" s="1"/>
  <c r="F88" i="71"/>
  <c r="F178" i="71"/>
  <c r="F223" i="71"/>
  <c r="F218" i="71" s="1"/>
  <c r="F232" i="71"/>
  <c r="D34" i="71"/>
  <c r="D32" i="71" s="1"/>
  <c r="F36" i="71"/>
  <c r="G36" i="71" s="1"/>
  <c r="D22" i="71"/>
  <c r="F23" i="71"/>
  <c r="D27" i="75" s="1"/>
  <c r="D25" i="71"/>
  <c r="F26" i="71"/>
  <c r="D31" i="75" s="1"/>
  <c r="D118" i="71"/>
  <c r="F119" i="71"/>
  <c r="D146" i="75" s="1"/>
  <c r="D134" i="71"/>
  <c r="F135" i="71"/>
  <c r="F245" i="71"/>
  <c r="D303" i="75" s="1"/>
  <c r="D243" i="71"/>
  <c r="D89" i="71"/>
  <c r="F90" i="71"/>
  <c r="D59" i="71"/>
  <c r="F62" i="71"/>
  <c r="D76" i="75" s="1"/>
  <c r="D250" i="71"/>
  <c r="F251" i="71"/>
  <c r="D311" i="75" s="1"/>
  <c r="F199" i="71"/>
  <c r="D198" i="71"/>
  <c r="D54" i="71"/>
  <c r="F55" i="71"/>
  <c r="D69" i="75" s="1"/>
  <c r="F11" i="71"/>
  <c r="D14" i="75" s="1"/>
  <c r="D9" i="71"/>
  <c r="F190" i="71"/>
  <c r="D237" i="75" s="1"/>
  <c r="D189" i="71"/>
  <c r="F258" i="71"/>
  <c r="G258" i="71" s="1"/>
  <c r="H258" i="71" s="1"/>
  <c r="D163" i="71"/>
  <c r="D194" i="71"/>
  <c r="F195" i="71"/>
  <c r="D169" i="71"/>
  <c r="D167" i="71" s="1"/>
  <c r="F60" i="73"/>
  <c r="F334" i="75" s="1"/>
  <c r="I24" i="88" l="1"/>
  <c r="D13" i="88"/>
  <c r="G13" i="88"/>
  <c r="K272" i="75"/>
  <c r="H66" i="87"/>
  <c r="G22" i="91" s="1"/>
  <c r="D24" i="88"/>
  <c r="F66" i="87"/>
  <c r="E22" i="91" s="1"/>
  <c r="K216" i="75"/>
  <c r="G48" i="82" s="1"/>
  <c r="K160" i="75"/>
  <c r="F48" i="82" s="1"/>
  <c r="H24" i="88"/>
  <c r="J104" i="84"/>
  <c r="D66" i="87"/>
  <c r="C22" i="91" s="1"/>
  <c r="E66" i="87"/>
  <c r="D22" i="91" s="1"/>
  <c r="I66" i="87"/>
  <c r="H22" i="91" s="1"/>
  <c r="K48" i="75"/>
  <c r="F24" i="88"/>
  <c r="G66" i="87"/>
  <c r="F22" i="91" s="1"/>
  <c r="F219" i="72"/>
  <c r="F218" i="72" s="1"/>
  <c r="E218" i="72"/>
  <c r="E264" i="72"/>
  <c r="F264" i="72" s="1"/>
  <c r="E41" i="84"/>
  <c r="D587" i="87" s="1"/>
  <c r="F43" i="72"/>
  <c r="F38" i="72" s="1"/>
  <c r="E38" i="72"/>
  <c r="D322" i="87"/>
  <c r="E30" i="84"/>
  <c r="D423" i="87" s="1"/>
  <c r="E17" i="84"/>
  <c r="D259" i="87" s="1"/>
  <c r="D281" i="87"/>
  <c r="G75" i="88"/>
  <c r="E63" i="75"/>
  <c r="E106" i="87" s="1"/>
  <c r="E117" i="87"/>
  <c r="E64" i="84"/>
  <c r="E63" i="84" s="1"/>
  <c r="K56" i="75"/>
  <c r="K55" i="75" s="1"/>
  <c r="J55" i="75"/>
  <c r="J56" i="84"/>
  <c r="E84" i="84"/>
  <c r="E272" i="84"/>
  <c r="H75" i="88"/>
  <c r="D34" i="90"/>
  <c r="D120" i="72"/>
  <c r="E147" i="75" s="1"/>
  <c r="J147" i="75" s="1"/>
  <c r="K147" i="75" s="1"/>
  <c r="F35" i="82" s="1"/>
  <c r="E91" i="75"/>
  <c r="J91" i="75" s="1"/>
  <c r="K91" i="75" s="1"/>
  <c r="E12" i="84"/>
  <c r="D177" i="87" s="1"/>
  <c r="E80" i="72"/>
  <c r="F80" i="72" s="1"/>
  <c r="E98" i="75"/>
  <c r="J98" i="75" s="1"/>
  <c r="K98" i="75" s="1"/>
  <c r="E99" i="84"/>
  <c r="E62" i="72"/>
  <c r="F62" i="72" s="1"/>
  <c r="E76" i="75"/>
  <c r="E6" i="75"/>
  <c r="E5" i="75" s="1"/>
  <c r="E4" i="75" s="1"/>
  <c r="E111" i="75"/>
  <c r="E112" i="84"/>
  <c r="E68" i="72"/>
  <c r="F68" i="72" s="1"/>
  <c r="E83" i="75"/>
  <c r="E79" i="84"/>
  <c r="E81" i="84"/>
  <c r="E341" i="87" s="1"/>
  <c r="E363" i="87"/>
  <c r="D445" i="87"/>
  <c r="E21" i="84"/>
  <c r="D300" i="87" s="1"/>
  <c r="D486" i="87"/>
  <c r="E77" i="75"/>
  <c r="E78" i="84"/>
  <c r="E88" i="84"/>
  <c r="E157" i="88"/>
  <c r="E108" i="84"/>
  <c r="E108" i="75"/>
  <c r="E103" i="75" s="1"/>
  <c r="D101" i="72"/>
  <c r="E70" i="75"/>
  <c r="D157" i="88"/>
  <c r="D404" i="87"/>
  <c r="E33" i="84"/>
  <c r="D464" i="87" s="1"/>
  <c r="E650" i="87"/>
  <c r="E102" i="84"/>
  <c r="E628" i="87" s="1"/>
  <c r="E92" i="84"/>
  <c r="E55" i="84"/>
  <c r="D12" i="90"/>
  <c r="E55" i="72"/>
  <c r="E69" i="75"/>
  <c r="D116" i="72"/>
  <c r="E143" i="75" s="1"/>
  <c r="E87" i="75"/>
  <c r="E75" i="84"/>
  <c r="E53" i="72"/>
  <c r="F53" i="72" s="1"/>
  <c r="E67" i="75"/>
  <c r="J67" i="75" s="1"/>
  <c r="K67" i="75" s="1"/>
  <c r="J99" i="75"/>
  <c r="D105" i="72"/>
  <c r="E74" i="75"/>
  <c r="J74" i="75" s="1"/>
  <c r="D102" i="72"/>
  <c r="D147" i="72" s="1"/>
  <c r="E183" i="75" s="1"/>
  <c r="E71" i="75"/>
  <c r="E240" i="87"/>
  <c r="E72" i="84"/>
  <c r="E218" i="87" s="1"/>
  <c r="D199" i="87"/>
  <c r="E74" i="72"/>
  <c r="F74" i="72" s="1"/>
  <c r="E90" i="75"/>
  <c r="J90" i="75" s="1"/>
  <c r="K90" i="75" s="1"/>
  <c r="D135" i="88"/>
  <c r="E26" i="84"/>
  <c r="D382" i="87" s="1"/>
  <c r="K48" i="84"/>
  <c r="F73" i="88"/>
  <c r="F72" i="88" s="1"/>
  <c r="E81" i="88"/>
  <c r="J160" i="84"/>
  <c r="K104" i="75"/>
  <c r="D221" i="75"/>
  <c r="D220" i="75" s="1"/>
  <c r="D215" i="75" s="1"/>
  <c r="F173" i="71"/>
  <c r="D165" i="75"/>
  <c r="D164" i="75" s="1"/>
  <c r="D159" i="75" s="1"/>
  <c r="F128" i="71"/>
  <c r="D109" i="75"/>
  <c r="D108" i="75" s="1"/>
  <c r="D103" i="75" s="1"/>
  <c r="F83" i="71"/>
  <c r="D53" i="75"/>
  <c r="F38" i="71"/>
  <c r="J269" i="75"/>
  <c r="F269" i="84"/>
  <c r="J213" i="75"/>
  <c r="K213" i="75" s="1"/>
  <c r="F213" i="84"/>
  <c r="G50" i="73"/>
  <c r="G49" i="73" s="1"/>
  <c r="G48" i="73"/>
  <c r="H48" i="73" s="1"/>
  <c r="F25" i="73"/>
  <c r="F157" i="75"/>
  <c r="F201" i="75"/>
  <c r="F174" i="75" s="1"/>
  <c r="F202" i="84"/>
  <c r="F201" i="84" s="1"/>
  <c r="D81" i="88"/>
  <c r="F258" i="84"/>
  <c r="F257" i="84" s="1"/>
  <c r="F257" i="75"/>
  <c r="F230" i="75" s="1"/>
  <c r="F324" i="84"/>
  <c r="J324" i="75"/>
  <c r="K324" i="75" s="1"/>
  <c r="F321" i="75"/>
  <c r="F317" i="75" s="1"/>
  <c r="J222" i="75"/>
  <c r="K222" i="75" s="1"/>
  <c r="F220" i="75"/>
  <c r="F215" i="75" s="1"/>
  <c r="G56" i="73"/>
  <c r="J156" i="75"/>
  <c r="K156" i="75" s="1"/>
  <c r="F156" i="84"/>
  <c r="F265" i="75"/>
  <c r="F261" i="75" s="1"/>
  <c r="F268" i="84"/>
  <c r="J268" i="75"/>
  <c r="K268" i="75" s="1"/>
  <c r="J278" i="75"/>
  <c r="K278" i="75" s="1"/>
  <c r="F276" i="75"/>
  <c r="F271" i="75" s="1"/>
  <c r="J325" i="75"/>
  <c r="F325" i="84"/>
  <c r="G28" i="73"/>
  <c r="F146" i="75"/>
  <c r="G36" i="73"/>
  <c r="H36" i="73" s="1"/>
  <c r="F212" i="75"/>
  <c r="J334" i="75"/>
  <c r="F332" i="75"/>
  <c r="G37" i="73"/>
  <c r="H37" i="73" s="1"/>
  <c r="F313" i="75"/>
  <c r="F286" i="75" s="1"/>
  <c r="F314" i="84"/>
  <c r="F313" i="84" s="1"/>
  <c r="J166" i="75"/>
  <c r="F164" i="75"/>
  <c r="F159" i="75" s="1"/>
  <c r="G223" i="71"/>
  <c r="D277" i="75"/>
  <c r="D21" i="75"/>
  <c r="J22" i="75"/>
  <c r="D22" i="84"/>
  <c r="G145" i="71"/>
  <c r="H145" i="71" s="1"/>
  <c r="D181" i="75"/>
  <c r="D193" i="84"/>
  <c r="G339" i="87" s="1"/>
  <c r="G338" i="87" s="1"/>
  <c r="G164" i="71"/>
  <c r="H164" i="71" s="1"/>
  <c r="D202" i="75"/>
  <c r="J14" i="75"/>
  <c r="K14" i="75" s="1"/>
  <c r="D14" i="84"/>
  <c r="D82" i="75"/>
  <c r="D83" i="84"/>
  <c r="D74" i="84"/>
  <c r="D73" i="75"/>
  <c r="G127" i="71"/>
  <c r="H127" i="71" s="1"/>
  <c r="D158" i="75"/>
  <c r="G195" i="71"/>
  <c r="H195" i="71" s="1"/>
  <c r="D242" i="75"/>
  <c r="D241" i="75" s="1"/>
  <c r="G24" i="71"/>
  <c r="H24" i="71" s="1"/>
  <c r="D28" i="75"/>
  <c r="D26" i="75" s="1"/>
  <c r="D391" i="87" s="1"/>
  <c r="D390" i="87" s="1"/>
  <c r="G262" i="71"/>
  <c r="H262" i="71" s="1"/>
  <c r="D326" i="75"/>
  <c r="D321" i="75"/>
  <c r="D322" i="84"/>
  <c r="D25" i="84"/>
  <c r="J25" i="75"/>
  <c r="K25" i="75" s="1"/>
  <c r="D146" i="84"/>
  <c r="D134" i="84"/>
  <c r="D75" i="84"/>
  <c r="J75" i="75"/>
  <c r="K75" i="75" s="1"/>
  <c r="G142" i="71"/>
  <c r="H142" i="71" s="1"/>
  <c r="D176" i="75"/>
  <c r="D179" i="84"/>
  <c r="G158" i="71"/>
  <c r="H158" i="71" s="1"/>
  <c r="D195" i="75"/>
  <c r="D91" i="84"/>
  <c r="D260" i="84"/>
  <c r="G30" i="71"/>
  <c r="H30" i="71" s="1"/>
  <c r="D35" i="75"/>
  <c r="D300" i="84"/>
  <c r="D182" i="84"/>
  <c r="D20" i="84"/>
  <c r="J20" i="75"/>
  <c r="K20" i="75" s="1"/>
  <c r="D20" i="82" s="1"/>
  <c r="D200" i="84"/>
  <c r="G103" i="71"/>
  <c r="H103" i="71" s="1"/>
  <c r="D128" i="75"/>
  <c r="F227" i="87" s="1"/>
  <c r="F226" i="87" s="1"/>
  <c r="D198" i="75"/>
  <c r="D199" i="84"/>
  <c r="D256" i="84"/>
  <c r="D123" i="84"/>
  <c r="D15" i="84"/>
  <c r="J15" i="75"/>
  <c r="K15" i="75" s="1"/>
  <c r="D36" i="84"/>
  <c r="J36" i="75"/>
  <c r="K36" i="75" s="1"/>
  <c r="D308" i="84"/>
  <c r="D42" i="84"/>
  <c r="D41" i="84" s="1"/>
  <c r="J42" i="75"/>
  <c r="K42" i="75" s="1"/>
  <c r="K41" i="75" s="1"/>
  <c r="D41" i="75"/>
  <c r="D196" i="84"/>
  <c r="D125" i="84"/>
  <c r="D124" i="75"/>
  <c r="D209" i="75"/>
  <c r="D205" i="75" s="1"/>
  <c r="D210" i="84"/>
  <c r="D313" i="75"/>
  <c r="D314" i="84"/>
  <c r="D73" i="88"/>
  <c r="D72" i="88" s="1"/>
  <c r="F89" i="71"/>
  <c r="D112" i="75"/>
  <c r="D88" i="84"/>
  <c r="J88" i="75"/>
  <c r="K88" i="75" s="1"/>
  <c r="G154" i="71"/>
  <c r="H154" i="71" s="1"/>
  <c r="D190" i="75"/>
  <c r="D147" i="84"/>
  <c r="G217" i="71"/>
  <c r="H217" i="71" s="1"/>
  <c r="D270" i="75"/>
  <c r="D67" i="84"/>
  <c r="H48" i="82"/>
  <c r="D249" i="84"/>
  <c r="D297" i="75"/>
  <c r="D298" i="84"/>
  <c r="G199" i="71"/>
  <c r="H199" i="71" s="1"/>
  <c r="D246" i="75"/>
  <c r="D303" i="84"/>
  <c r="J31" i="75"/>
  <c r="K31" i="75" s="1"/>
  <c r="D31" i="84"/>
  <c r="D126" i="84"/>
  <c r="D238" i="84"/>
  <c r="D183" i="84"/>
  <c r="D315" i="84"/>
  <c r="D97" i="75"/>
  <c r="D93" i="75" s="1"/>
  <c r="D98" i="84"/>
  <c r="D293" i="84"/>
  <c r="D292" i="75"/>
  <c r="G110" i="71"/>
  <c r="H110" i="71" s="1"/>
  <c r="D135" i="75"/>
  <c r="D133" i="75" s="1"/>
  <c r="G37" i="71"/>
  <c r="H37" i="71" s="1"/>
  <c r="D46" i="75"/>
  <c r="D637" i="87" s="1"/>
  <c r="D636" i="87" s="1"/>
  <c r="G215" i="71"/>
  <c r="H215" i="71" s="1"/>
  <c r="D266" i="75"/>
  <c r="G187" i="71"/>
  <c r="H187" i="71" s="1"/>
  <c r="D232" i="75"/>
  <c r="D138" i="75"/>
  <c r="D139" i="84"/>
  <c r="D153" i="75"/>
  <c r="F596" i="87" s="1"/>
  <c r="D154" i="84"/>
  <c r="D143" i="84"/>
  <c r="D142" i="75"/>
  <c r="D301" i="75"/>
  <c r="D302" i="84"/>
  <c r="G248" i="71"/>
  <c r="H248" i="71" s="1"/>
  <c r="D307" i="75"/>
  <c r="G27" i="71"/>
  <c r="H27" i="71" s="1"/>
  <c r="D32" i="75"/>
  <c r="D30" i="75" s="1"/>
  <c r="D144" i="84"/>
  <c r="D132" i="84"/>
  <c r="J84" i="75"/>
  <c r="D84" i="84"/>
  <c r="G203" i="71"/>
  <c r="H203" i="71" s="1"/>
  <c r="D251" i="75"/>
  <c r="J13" i="75"/>
  <c r="D12" i="75"/>
  <c r="D13" i="84"/>
  <c r="D240" i="84"/>
  <c r="H216" i="87" s="1"/>
  <c r="H215" i="87" s="1"/>
  <c r="D18" i="84"/>
  <c r="J18" i="75"/>
  <c r="K18" i="75" s="1"/>
  <c r="D17" i="75"/>
  <c r="D268" i="87" s="1"/>
  <c r="D267" i="87" s="1"/>
  <c r="D69" i="84"/>
  <c r="D335" i="75"/>
  <c r="I32" i="90"/>
  <c r="I31" i="90" s="1"/>
  <c r="D336" i="84"/>
  <c r="I10" i="90" s="1"/>
  <c r="I9" i="90" s="1"/>
  <c r="G165" i="71"/>
  <c r="H165" i="71" s="1"/>
  <c r="D203" i="75"/>
  <c r="G152" i="71"/>
  <c r="H152" i="71" s="1"/>
  <c r="D188" i="75"/>
  <c r="D127" i="84"/>
  <c r="D129" i="75"/>
  <c r="D130" i="84"/>
  <c r="D140" i="84"/>
  <c r="D323" i="84"/>
  <c r="G97" i="71"/>
  <c r="H97" i="71" s="1"/>
  <c r="D120" i="75"/>
  <c r="G151" i="71"/>
  <c r="H151" i="71" s="1"/>
  <c r="D187" i="75"/>
  <c r="D243" i="84"/>
  <c r="G58" i="71"/>
  <c r="H58" i="71" s="1"/>
  <c r="D72" i="75"/>
  <c r="D311" i="84"/>
  <c r="D310" i="75"/>
  <c r="D332" i="75"/>
  <c r="D258" i="84"/>
  <c r="D247" i="84"/>
  <c r="D7" i="75"/>
  <c r="D104" i="87" s="1"/>
  <c r="D103" i="87" s="1"/>
  <c r="J8" i="75"/>
  <c r="K8" i="75" s="1"/>
  <c r="K7" i="75" s="1"/>
  <c r="D8" i="84"/>
  <c r="D131" i="84"/>
  <c r="G76" i="71"/>
  <c r="H76" i="71" s="1"/>
  <c r="D92" i="75"/>
  <c r="D244" i="84"/>
  <c r="G210" i="71"/>
  <c r="H210" i="71" s="1"/>
  <c r="D259" i="75"/>
  <c r="G148" i="71"/>
  <c r="H148" i="71" s="1"/>
  <c r="D184" i="75"/>
  <c r="G56" i="71"/>
  <c r="H56" i="71" s="1"/>
  <c r="D70" i="75"/>
  <c r="D155" i="84"/>
  <c r="D16" i="84"/>
  <c r="J16" i="75"/>
  <c r="K16" i="75" s="1"/>
  <c r="G233" i="71"/>
  <c r="H233" i="71" s="1"/>
  <c r="D291" i="75"/>
  <c r="D235" i="84"/>
  <c r="H134" i="87" s="1"/>
  <c r="H133" i="87" s="1"/>
  <c r="D239" i="84"/>
  <c r="D102" i="84"/>
  <c r="E626" i="87" s="1"/>
  <c r="E625" i="87" s="1"/>
  <c r="J102" i="75"/>
  <c r="K102" i="75" s="1"/>
  <c r="G29" i="71"/>
  <c r="H29" i="71" s="1"/>
  <c r="D34" i="75"/>
  <c r="J216" i="84"/>
  <c r="D76" i="84"/>
  <c r="D280" i="75"/>
  <c r="D294" i="84"/>
  <c r="D204" i="84"/>
  <c r="G135" i="71"/>
  <c r="G134" i="71" s="1"/>
  <c r="D168" i="75"/>
  <c r="G71" i="71"/>
  <c r="H71" i="71" s="1"/>
  <c r="D87" i="75"/>
  <c r="D137" i="84"/>
  <c r="F339" i="87" s="1"/>
  <c r="F338" i="87" s="1"/>
  <c r="D79" i="84"/>
  <c r="J79" i="75"/>
  <c r="K79" i="75" s="1"/>
  <c r="E73" i="88"/>
  <c r="E72" i="88" s="1"/>
  <c r="D299" i="84"/>
  <c r="D191" i="84"/>
  <c r="D186" i="84"/>
  <c r="G232" i="71"/>
  <c r="H232" i="71" s="1"/>
  <c r="D288" i="75"/>
  <c r="D78" i="84"/>
  <c r="D77" i="75"/>
  <c r="J78" i="75"/>
  <c r="K78" i="75" s="1"/>
  <c r="G238" i="71"/>
  <c r="H238" i="71" s="1"/>
  <c r="D296" i="75"/>
  <c r="D19" i="84"/>
  <c r="J19" i="75"/>
  <c r="K19" i="75" s="1"/>
  <c r="G52" i="71"/>
  <c r="H52" i="71" s="1"/>
  <c r="D64" i="75"/>
  <c r="J272" i="84"/>
  <c r="D237" i="84"/>
  <c r="D236" i="75"/>
  <c r="D27" i="84"/>
  <c r="J27" i="75"/>
  <c r="D23" i="84"/>
  <c r="J23" i="75"/>
  <c r="K23" i="75" s="1"/>
  <c r="D23" i="82" s="1"/>
  <c r="D223" i="75"/>
  <c r="G32" i="90"/>
  <c r="G31" i="90" s="1"/>
  <c r="D224" i="84"/>
  <c r="G10" i="90" s="1"/>
  <c r="G9" i="90" s="1"/>
  <c r="J11" i="75"/>
  <c r="K11" i="75" s="1"/>
  <c r="D11" i="84"/>
  <c r="D316" i="84"/>
  <c r="D295" i="84"/>
  <c r="D252" i="84"/>
  <c r="D214" i="84"/>
  <c r="D211" i="84"/>
  <c r="G121" i="71"/>
  <c r="H121" i="71" s="1"/>
  <c r="D148" i="75"/>
  <c r="D145" i="75" s="1"/>
  <c r="D312" i="84"/>
  <c r="G66" i="71"/>
  <c r="H66" i="71" s="1"/>
  <c r="D81" i="75"/>
  <c r="D305" i="84"/>
  <c r="D254" i="75"/>
  <c r="D255" i="84"/>
  <c r="G57" i="71"/>
  <c r="H57" i="71" s="1"/>
  <c r="D71" i="75"/>
  <c r="D267" i="84"/>
  <c r="D90" i="84"/>
  <c r="I73" i="88"/>
  <c r="I72" i="88" s="1"/>
  <c r="J43" i="84"/>
  <c r="K43" i="84" s="1"/>
  <c r="D43" i="83" s="1"/>
  <c r="D43" i="85"/>
  <c r="D35" i="88"/>
  <c r="I13" i="88"/>
  <c r="G24" i="88"/>
  <c r="E24" i="88"/>
  <c r="H13" i="88"/>
  <c r="E13" i="88"/>
  <c r="G35" i="88"/>
  <c r="F35" i="88"/>
  <c r="F13" i="88"/>
  <c r="G77" i="87"/>
  <c r="I77" i="87"/>
  <c r="F55" i="87"/>
  <c r="E55" i="87"/>
  <c r="E77" i="87"/>
  <c r="F77" i="87"/>
  <c r="D55" i="87"/>
  <c r="G55" i="87"/>
  <c r="D77" i="87"/>
  <c r="H55" i="87"/>
  <c r="I55" i="87"/>
  <c r="G151" i="88"/>
  <c r="G28" i="88" s="1"/>
  <c r="F150" i="88"/>
  <c r="F27" i="88" s="1"/>
  <c r="I17" i="88"/>
  <c r="H151" i="88"/>
  <c r="H28" i="88" s="1"/>
  <c r="H9" i="82"/>
  <c r="I10" i="82"/>
  <c r="F560" i="87"/>
  <c r="F519" i="87" s="1"/>
  <c r="F27" i="87" s="1"/>
  <c r="D24" i="82"/>
  <c r="G24" i="82"/>
  <c r="E151" i="88"/>
  <c r="E28" i="88" s="1"/>
  <c r="E150" i="88"/>
  <c r="E27" i="88" s="1"/>
  <c r="D151" i="88"/>
  <c r="D28" i="88" s="1"/>
  <c r="F9" i="82"/>
  <c r="D150" i="88"/>
  <c r="D27" i="88" s="1"/>
  <c r="F24" i="82"/>
  <c r="H24" i="82"/>
  <c r="E10" i="82"/>
  <c r="D44" i="82"/>
  <c r="G520" i="87"/>
  <c r="F30" i="91" s="1"/>
  <c r="F151" i="88"/>
  <c r="F28" i="88" s="1"/>
  <c r="I561" i="87"/>
  <c r="I520" i="87" s="1"/>
  <c r="H30" i="91" s="1"/>
  <c r="F530" i="87"/>
  <c r="F38" i="87" s="1"/>
  <c r="D33" i="88"/>
  <c r="D17" i="88"/>
  <c r="G150" i="88"/>
  <c r="G27" i="88" s="1"/>
  <c r="E561" i="87"/>
  <c r="E520" i="87" s="1"/>
  <c r="D30" i="91" s="1"/>
  <c r="G29" i="82"/>
  <c r="H150" i="88"/>
  <c r="H27" i="88" s="1"/>
  <c r="D54" i="82"/>
  <c r="G562" i="87"/>
  <c r="G521" i="87" s="1"/>
  <c r="F31" i="91" s="1"/>
  <c r="I28" i="88"/>
  <c r="F520" i="87"/>
  <c r="E30" i="91" s="1"/>
  <c r="I24" i="82"/>
  <c r="G40" i="82"/>
  <c r="H562" i="87"/>
  <c r="H521" i="87" s="1"/>
  <c r="G31" i="91" s="1"/>
  <c r="H10" i="82"/>
  <c r="H520" i="87"/>
  <c r="G30" i="91" s="1"/>
  <c r="F17" i="88"/>
  <c r="G17" i="88"/>
  <c r="H17" i="88"/>
  <c r="I38" i="88"/>
  <c r="E40" i="82"/>
  <c r="F10" i="82"/>
  <c r="D16" i="88"/>
  <c r="G16" i="88"/>
  <c r="G560" i="87"/>
  <c r="G519" i="87" s="1"/>
  <c r="G27" i="87" s="1"/>
  <c r="D520" i="87"/>
  <c r="C30" i="91" s="1"/>
  <c r="D560" i="87"/>
  <c r="D519" i="87" s="1"/>
  <c r="D27" i="87" s="1"/>
  <c r="E64" i="87"/>
  <c r="H70" i="87"/>
  <c r="H40" i="82"/>
  <c r="H29" i="82"/>
  <c r="I27" i="88"/>
  <c r="E70" i="87"/>
  <c r="E521" i="87"/>
  <c r="D31" i="91" s="1"/>
  <c r="H39" i="82"/>
  <c r="E563" i="87"/>
  <c r="I530" i="87"/>
  <c r="I38" i="87" s="1"/>
  <c r="H16" i="88"/>
  <c r="F521" i="87"/>
  <c r="E31" i="91" s="1"/>
  <c r="I563" i="87"/>
  <c r="D97" i="72"/>
  <c r="E97" i="72" s="1"/>
  <c r="F97" i="72" s="1"/>
  <c r="E71" i="72"/>
  <c r="F71" i="72" s="1"/>
  <c r="F45" i="72"/>
  <c r="F44" i="72" s="1"/>
  <c r="F55" i="72"/>
  <c r="D123" i="72"/>
  <c r="E123" i="72" s="1"/>
  <c r="F123" i="72" s="1"/>
  <c r="D125" i="72"/>
  <c r="E56" i="72"/>
  <c r="F56" i="72" s="1"/>
  <c r="E65" i="72"/>
  <c r="F65" i="72" s="1"/>
  <c r="D77" i="72"/>
  <c r="D110" i="72"/>
  <c r="D135" i="72"/>
  <c r="E52" i="72"/>
  <c r="F52" i="72" s="1"/>
  <c r="F78" i="72"/>
  <c r="D100" i="72"/>
  <c r="E18" i="72"/>
  <c r="D5" i="72"/>
  <c r="D4" i="72" s="1"/>
  <c r="E14" i="72"/>
  <c r="E352" i="87"/>
  <c r="D229" i="87"/>
  <c r="E75" i="72"/>
  <c r="F75" i="72" s="1"/>
  <c r="E66" i="72"/>
  <c r="F66" i="72" s="1"/>
  <c r="F9" i="72"/>
  <c r="E72" i="72"/>
  <c r="F72" i="72" s="1"/>
  <c r="F34" i="72"/>
  <c r="F32" i="72" s="1"/>
  <c r="E34" i="72"/>
  <c r="E32" i="72" s="1"/>
  <c r="F20" i="72"/>
  <c r="F18" i="72" s="1"/>
  <c r="D119" i="72"/>
  <c r="D146" i="88"/>
  <c r="D117" i="72"/>
  <c r="E144" i="75" s="1"/>
  <c r="E61" i="72"/>
  <c r="F61" i="72" s="1"/>
  <c r="F15" i="72"/>
  <c r="F14" i="72" s="1"/>
  <c r="F28" i="72"/>
  <c r="E90" i="72"/>
  <c r="D113" i="72"/>
  <c r="E139" i="75" s="1"/>
  <c r="J139" i="75" s="1"/>
  <c r="E28" i="72"/>
  <c r="D98" i="72"/>
  <c r="E123" i="75" s="1"/>
  <c r="J123" i="75" s="1"/>
  <c r="K123" i="75" s="1"/>
  <c r="D598" i="87"/>
  <c r="D106" i="72"/>
  <c r="D89" i="72"/>
  <c r="D147" i="87"/>
  <c r="G15" i="71"/>
  <c r="H15" i="71" s="1"/>
  <c r="G156" i="71"/>
  <c r="H156" i="71" s="1"/>
  <c r="G120" i="71"/>
  <c r="H120" i="71" s="1"/>
  <c r="F115" i="71"/>
  <c r="G100" i="71"/>
  <c r="H100" i="71" s="1"/>
  <c r="G162" i="71"/>
  <c r="H162" i="71" s="1"/>
  <c r="G72" i="71"/>
  <c r="H72" i="71" s="1"/>
  <c r="G64" i="71"/>
  <c r="H64" i="71" s="1"/>
  <c r="G7" i="71"/>
  <c r="H7" i="71" s="1"/>
  <c r="G105" i="71"/>
  <c r="H105" i="71" s="1"/>
  <c r="G102" i="71"/>
  <c r="H102" i="71" s="1"/>
  <c r="G190" i="71"/>
  <c r="H190" i="71" s="1"/>
  <c r="G191" i="71"/>
  <c r="H191" i="71" s="1"/>
  <c r="F134" i="71"/>
  <c r="F118" i="71"/>
  <c r="G116" i="71"/>
  <c r="H116" i="71" s="1"/>
  <c r="F25" i="71"/>
  <c r="G211" i="71"/>
  <c r="H211" i="71" s="1"/>
  <c r="H81" i="71"/>
  <c r="G23" i="71"/>
  <c r="H23" i="71" s="1"/>
  <c r="D141" i="71"/>
  <c r="D140" i="71" s="1"/>
  <c r="D139" i="71" s="1"/>
  <c r="F179" i="71"/>
  <c r="G180" i="71"/>
  <c r="G179" i="71" s="1"/>
  <c r="G178" i="71"/>
  <c r="G20" i="71"/>
  <c r="H20" i="71" s="1"/>
  <c r="G204" i="71"/>
  <c r="H204" i="71" s="1"/>
  <c r="G26" i="71"/>
  <c r="H26" i="71" s="1"/>
  <c r="H33" i="71"/>
  <c r="F104" i="71"/>
  <c r="G225" i="71"/>
  <c r="H225" i="71" s="1"/>
  <c r="H224" i="71" s="1"/>
  <c r="F22" i="71"/>
  <c r="H50" i="73"/>
  <c r="H49" i="73" s="1"/>
  <c r="G242" i="71"/>
  <c r="H242" i="71" s="1"/>
  <c r="F169" i="71"/>
  <c r="F167" i="71" s="1"/>
  <c r="G57" i="73"/>
  <c r="G114" i="71"/>
  <c r="H114" i="71" s="1"/>
  <c r="G209" i="71"/>
  <c r="H209" i="71" s="1"/>
  <c r="D44" i="73"/>
  <c r="G171" i="71"/>
  <c r="F45" i="73"/>
  <c r="G143" i="71"/>
  <c r="H143" i="71" s="1"/>
  <c r="D51" i="71"/>
  <c r="D50" i="71" s="1"/>
  <c r="D49" i="71" s="1"/>
  <c r="G166" i="71"/>
  <c r="H166" i="71" s="1"/>
  <c r="F224" i="71"/>
  <c r="G170" i="71"/>
  <c r="H170" i="71" s="1"/>
  <c r="G145" i="87"/>
  <c r="G144" i="87" s="1"/>
  <c r="G119" i="71"/>
  <c r="H119" i="71" s="1"/>
  <c r="D6" i="71"/>
  <c r="D5" i="71" s="1"/>
  <c r="D4" i="71" s="1"/>
  <c r="D231" i="71"/>
  <c r="D230" i="71" s="1"/>
  <c r="D229" i="71" s="1"/>
  <c r="D24" i="73"/>
  <c r="G256" i="71"/>
  <c r="H256" i="71" s="1"/>
  <c r="G207" i="71"/>
  <c r="H207" i="71" s="1"/>
  <c r="F44" i="71"/>
  <c r="G252" i="71"/>
  <c r="H252" i="71" s="1"/>
  <c r="F250" i="71"/>
  <c r="G251" i="71"/>
  <c r="H251" i="71" s="1"/>
  <c r="F269" i="71"/>
  <c r="G270" i="71"/>
  <c r="G269" i="71" s="1"/>
  <c r="G113" i="71"/>
  <c r="H113" i="71" s="1"/>
  <c r="F112" i="71"/>
  <c r="G150" i="71"/>
  <c r="G75" i="71"/>
  <c r="H75" i="71" s="1"/>
  <c r="F108" i="71"/>
  <c r="G106" i="71"/>
  <c r="H106" i="71" s="1"/>
  <c r="F59" i="71"/>
  <c r="G21" i="71"/>
  <c r="H21" i="71" s="1"/>
  <c r="G98" i="71"/>
  <c r="H98" i="71" s="1"/>
  <c r="F208" i="71"/>
  <c r="G255" i="71"/>
  <c r="H255" i="71" s="1"/>
  <c r="G201" i="71"/>
  <c r="H201" i="71" s="1"/>
  <c r="F73" i="71"/>
  <c r="G74" i="71"/>
  <c r="H74" i="71" s="1"/>
  <c r="F163" i="71"/>
  <c r="F194" i="71"/>
  <c r="G197" i="71"/>
  <c r="H197" i="71" s="1"/>
  <c r="F253" i="71"/>
  <c r="F28" i="71"/>
  <c r="G117" i="71"/>
  <c r="G68" i="71"/>
  <c r="H68" i="71" s="1"/>
  <c r="D186" i="71"/>
  <c r="D185" i="71" s="1"/>
  <c r="D184" i="71" s="1"/>
  <c r="F9" i="71"/>
  <c r="F70" i="71"/>
  <c r="G43" i="71"/>
  <c r="H213" i="71"/>
  <c r="D96" i="71"/>
  <c r="D95" i="71" s="1"/>
  <c r="D94" i="71" s="1"/>
  <c r="D69" i="87"/>
  <c r="C23" i="91" s="1"/>
  <c r="I69" i="87"/>
  <c r="H23" i="91" s="1"/>
  <c r="H77" i="87"/>
  <c r="I39" i="88"/>
  <c r="F29" i="82"/>
  <c r="D475" i="87"/>
  <c r="I29" i="82"/>
  <c r="D554" i="87"/>
  <c r="D515" i="87"/>
  <c r="D310" i="87"/>
  <c r="D64" i="87" s="1"/>
  <c r="E9" i="82"/>
  <c r="H563" i="87"/>
  <c r="E24" i="82"/>
  <c r="I40" i="82"/>
  <c r="D145" i="88"/>
  <c r="D22" i="88" s="1"/>
  <c r="I603" i="87"/>
  <c r="I521" i="87" s="1"/>
  <c r="H31" i="91" s="1"/>
  <c r="I70" i="87"/>
  <c r="H24" i="91" s="1"/>
  <c r="D70" i="87"/>
  <c r="E69" i="87"/>
  <c r="D23" i="91" s="1"/>
  <c r="I560" i="87"/>
  <c r="I519" i="87" s="1"/>
  <c r="I27" i="87" s="1"/>
  <c r="H559" i="87"/>
  <c r="G559" i="87"/>
  <c r="G518" i="87" s="1"/>
  <c r="E560" i="87"/>
  <c r="E519" i="87" s="1"/>
  <c r="E27" i="87" s="1"/>
  <c r="D521" i="87"/>
  <c r="C31" i="91" s="1"/>
  <c r="E23" i="90"/>
  <c r="F563" i="87"/>
  <c r="G69" i="87"/>
  <c r="D10" i="82"/>
  <c r="G10" i="82"/>
  <c r="D270" i="87"/>
  <c r="H560" i="87"/>
  <c r="H519" i="87" s="1"/>
  <c r="H27" i="87" s="1"/>
  <c r="I559" i="87"/>
  <c r="I518" i="87" s="1"/>
  <c r="I26" i="87" s="1"/>
  <c r="G70" i="87"/>
  <c r="F480" i="87"/>
  <c r="F70" i="87" s="1"/>
  <c r="H110" i="87"/>
  <c r="H69" i="87" s="1"/>
  <c r="F110" i="87"/>
  <c r="F69" i="87" s="1"/>
  <c r="F7" i="72"/>
  <c r="E229" i="87"/>
  <c r="D639" i="87"/>
  <c r="D188" i="87"/>
  <c r="E22" i="72"/>
  <c r="F23" i="72"/>
  <c r="F22" i="72" s="1"/>
  <c r="E58" i="72"/>
  <c r="F58" i="72" s="1"/>
  <c r="D103" i="72"/>
  <c r="E128" i="75" s="1"/>
  <c r="E82" i="72"/>
  <c r="F82" i="72" s="1"/>
  <c r="D127" i="72"/>
  <c r="E64" i="72"/>
  <c r="D109" i="72"/>
  <c r="E134" i="75" s="1"/>
  <c r="J134" i="75" s="1"/>
  <c r="K134" i="75" s="1"/>
  <c r="D393" i="87"/>
  <c r="D51" i="72"/>
  <c r="E60" i="72"/>
  <c r="E9" i="72"/>
  <c r="E25" i="72"/>
  <c r="F26" i="72"/>
  <c r="F25" i="72" s="1"/>
  <c r="D107" i="72"/>
  <c r="E132" i="75" s="1"/>
  <c r="D311" i="87"/>
  <c r="D434" i="87"/>
  <c r="D126" i="72"/>
  <c r="E155" i="75" s="1"/>
  <c r="J155" i="75" s="1"/>
  <c r="E81" i="72"/>
  <c r="E69" i="72"/>
  <c r="D114" i="72"/>
  <c r="E140" i="75" s="1"/>
  <c r="D121" i="72"/>
  <c r="E148" i="75" s="1"/>
  <c r="E76" i="72"/>
  <c r="E57" i="72"/>
  <c r="D111" i="72"/>
  <c r="E137" i="75" s="1"/>
  <c r="F189" i="71"/>
  <c r="G65" i="71"/>
  <c r="F63" i="71"/>
  <c r="G192" i="71"/>
  <c r="H192" i="71" s="1"/>
  <c r="H20" i="73"/>
  <c r="H19" i="73" s="1"/>
  <c r="F5" i="73"/>
  <c r="F4" i="73" s="1"/>
  <c r="G6" i="73"/>
  <c r="G5" i="73" s="1"/>
  <c r="G4" i="73" s="1"/>
  <c r="F15" i="73"/>
  <c r="H17" i="73"/>
  <c r="H15" i="73" s="1"/>
  <c r="H14" i="73" s="1"/>
  <c r="G62" i="71"/>
  <c r="H62" i="71" s="1"/>
  <c r="I350" i="87"/>
  <c r="I349" i="87" s="1"/>
  <c r="G17" i="73"/>
  <c r="G60" i="71"/>
  <c r="H60" i="71" s="1"/>
  <c r="G133" i="71"/>
  <c r="G15" i="73"/>
  <c r="G14" i="73" s="1"/>
  <c r="H7" i="73"/>
  <c r="G40" i="73"/>
  <c r="F39" i="73"/>
  <c r="F18" i="71"/>
  <c r="G19" i="71"/>
  <c r="H19" i="71" s="1"/>
  <c r="G236" i="71"/>
  <c r="H236" i="71" s="1"/>
  <c r="F239" i="71"/>
  <c r="G246" i="71"/>
  <c r="H246" i="71" s="1"/>
  <c r="F157" i="71"/>
  <c r="G261" i="71"/>
  <c r="H261" i="71" s="1"/>
  <c r="G159" i="71"/>
  <c r="H159" i="71" s="1"/>
  <c r="F19" i="73"/>
  <c r="G107" i="71"/>
  <c r="H107" i="71" s="1"/>
  <c r="G111" i="71"/>
  <c r="H111" i="71" s="1"/>
  <c r="F149" i="71"/>
  <c r="H57" i="73"/>
  <c r="F145" i="87"/>
  <c r="F144" i="87" s="1"/>
  <c r="G11" i="71"/>
  <c r="H11" i="71" s="1"/>
  <c r="G126" i="71"/>
  <c r="H126" i="71" s="1"/>
  <c r="G58" i="73"/>
  <c r="G47" i="73"/>
  <c r="H47" i="73" s="1"/>
  <c r="G10" i="73"/>
  <c r="G9" i="73" s="1"/>
  <c r="H10" i="73"/>
  <c r="H9" i="73" s="1"/>
  <c r="G12" i="71"/>
  <c r="H12" i="71" s="1"/>
  <c r="H8" i="73"/>
  <c r="G82" i="71"/>
  <c r="H82" i="71" s="1"/>
  <c r="G21" i="90"/>
  <c r="G20" i="90" s="1"/>
  <c r="D350" i="87"/>
  <c r="D349" i="87" s="1"/>
  <c r="G193" i="71"/>
  <c r="H193" i="71" s="1"/>
  <c r="G69" i="71"/>
  <c r="F67" i="71"/>
  <c r="F54" i="71"/>
  <c r="G55" i="71"/>
  <c r="G249" i="71"/>
  <c r="H249" i="71" s="1"/>
  <c r="G196" i="71"/>
  <c r="H196" i="71" s="1"/>
  <c r="G53" i="71"/>
  <c r="G235" i="71"/>
  <c r="F234" i="71"/>
  <c r="F350" i="87"/>
  <c r="F349" i="87" s="1"/>
  <c r="G161" i="71"/>
  <c r="F160" i="71"/>
  <c r="G101" i="71"/>
  <c r="H101" i="71" s="1"/>
  <c r="F99" i="71"/>
  <c r="F214" i="71"/>
  <c r="F212" i="71" s="1"/>
  <c r="G216" i="71"/>
  <c r="G268" i="71"/>
  <c r="H268" i="71" s="1"/>
  <c r="G206" i="71"/>
  <c r="H206" i="71" s="1"/>
  <c r="F205" i="71"/>
  <c r="G31" i="71"/>
  <c r="H31" i="71" s="1"/>
  <c r="F34" i="71"/>
  <c r="F32" i="71" s="1"/>
  <c r="H36" i="71"/>
  <c r="G350" i="87"/>
  <c r="G349" i="87" s="1"/>
  <c r="F198" i="71"/>
  <c r="G90" i="71"/>
  <c r="G146" i="71"/>
  <c r="H146" i="71" s="1"/>
  <c r="F144" i="71"/>
  <c r="G17" i="71"/>
  <c r="H17" i="71" s="1"/>
  <c r="G155" i="71"/>
  <c r="F153" i="71"/>
  <c r="F243" i="71"/>
  <c r="G245" i="71"/>
  <c r="H245" i="71" s="1"/>
  <c r="G260" i="71"/>
  <c r="F259" i="71"/>
  <c r="F257" i="71" s="1"/>
  <c r="G8" i="71"/>
  <c r="G61" i="71"/>
  <c r="G88" i="71"/>
  <c r="G83" i="71" s="1"/>
  <c r="F14" i="71"/>
  <c r="G16" i="71"/>
  <c r="G13" i="71"/>
  <c r="H13" i="71" s="1"/>
  <c r="F247" i="71"/>
  <c r="G125" i="71"/>
  <c r="F124" i="71"/>
  <c r="F122" i="71" s="1"/>
  <c r="G109" i="71"/>
  <c r="G237" i="71"/>
  <c r="H237" i="71" s="1"/>
  <c r="G172" i="71"/>
  <c r="H172" i="71" s="1"/>
  <c r="G147" i="71"/>
  <c r="H147" i="71" s="1"/>
  <c r="G200" i="71"/>
  <c r="H200" i="71" s="1"/>
  <c r="F79" i="71"/>
  <c r="F77" i="71" s="1"/>
  <c r="G80" i="71"/>
  <c r="G79" i="71" s="1"/>
  <c r="G10" i="71"/>
  <c r="H10" i="71" s="1"/>
  <c r="G254" i="71"/>
  <c r="G241" i="71"/>
  <c r="H241" i="71" s="1"/>
  <c r="G35" i="71"/>
  <c r="G168" i="71"/>
  <c r="G244" i="71"/>
  <c r="H244" i="71" s="1"/>
  <c r="F202" i="71"/>
  <c r="G240" i="71"/>
  <c r="G188" i="71"/>
  <c r="G563" i="87"/>
  <c r="F40" i="82"/>
  <c r="G38" i="73"/>
  <c r="F35" i="73"/>
  <c r="G27" i="73"/>
  <c r="H27" i="73" s="1"/>
  <c r="F29" i="73"/>
  <c r="F24" i="73" s="1"/>
  <c r="G30" i="73"/>
  <c r="G29" i="73" s="1"/>
  <c r="F59" i="73"/>
  <c r="G26" i="73"/>
  <c r="G60" i="73"/>
  <c r="G59" i="73" s="1"/>
  <c r="H56" i="73"/>
  <c r="F55" i="73"/>
  <c r="H28" i="73"/>
  <c r="F49" i="73"/>
  <c r="F44" i="73" s="1"/>
  <c r="G46" i="73"/>
  <c r="K160" i="84" l="1"/>
  <c r="E135" i="88"/>
  <c r="E103" i="84"/>
  <c r="K104" i="84"/>
  <c r="E48" i="83" s="1"/>
  <c r="D48" i="83"/>
  <c r="E77" i="84"/>
  <c r="E300" i="87" s="1"/>
  <c r="E48" i="82"/>
  <c r="J165" i="75"/>
  <c r="K165" i="75" s="1"/>
  <c r="D48" i="82"/>
  <c r="F285" i="75"/>
  <c r="F284" i="75" s="1"/>
  <c r="J99" i="84"/>
  <c r="K99" i="84" s="1"/>
  <c r="E43" i="83" s="1"/>
  <c r="F229" i="75"/>
  <c r="F228" i="75" s="1"/>
  <c r="E37" i="84"/>
  <c r="D609" i="87"/>
  <c r="D527" i="87" s="1"/>
  <c r="E43" i="85"/>
  <c r="D165" i="72"/>
  <c r="E203" i="75" s="1"/>
  <c r="E120" i="72"/>
  <c r="F120" i="72" s="1"/>
  <c r="D56" i="85"/>
  <c r="D55" i="85" s="1"/>
  <c r="E137" i="84"/>
  <c r="F341" i="87" s="1"/>
  <c r="F363" i="87"/>
  <c r="E132" i="84"/>
  <c r="J132" i="75"/>
  <c r="K132" i="75" s="1"/>
  <c r="E138" i="75"/>
  <c r="E139" i="84"/>
  <c r="E95" i="87"/>
  <c r="E140" i="84"/>
  <c r="D164" i="72"/>
  <c r="E202" i="75" s="1"/>
  <c r="E146" i="75"/>
  <c r="D145" i="72"/>
  <c r="D190" i="72" s="1"/>
  <c r="E125" i="75"/>
  <c r="D142" i="72"/>
  <c r="E176" i="75" s="1"/>
  <c r="J176" i="75" s="1"/>
  <c r="K176" i="75" s="1"/>
  <c r="K175" i="75" s="1"/>
  <c r="E120" i="75"/>
  <c r="J120" i="75" s="1"/>
  <c r="K120" i="75" s="1"/>
  <c r="K119" i="75" s="1"/>
  <c r="K99" i="75"/>
  <c r="E43" i="82" s="1"/>
  <c r="E34" i="90"/>
  <c r="E328" i="84"/>
  <c r="J328" i="75"/>
  <c r="K328" i="75" s="1"/>
  <c r="E6" i="84"/>
  <c r="F157" i="88"/>
  <c r="E164" i="75"/>
  <c r="E159" i="75" s="1"/>
  <c r="E164" i="84"/>
  <c r="E159" i="84" s="1"/>
  <c r="E143" i="84"/>
  <c r="D146" i="72"/>
  <c r="E126" i="75"/>
  <c r="E183" i="84"/>
  <c r="E142" i="75"/>
  <c r="F434" i="87" s="1"/>
  <c r="E144" i="84"/>
  <c r="E76" i="84"/>
  <c r="E101" i="72"/>
  <c r="F101" i="72" s="1"/>
  <c r="E67" i="72"/>
  <c r="D122" i="72"/>
  <c r="E158" i="75"/>
  <c r="J158" i="75" s="1"/>
  <c r="E116" i="72"/>
  <c r="F116" i="72" s="1"/>
  <c r="J137" i="75"/>
  <c r="K137" i="75" s="1"/>
  <c r="J144" i="75"/>
  <c r="K144" i="75" s="1"/>
  <c r="J143" i="75"/>
  <c r="K143" i="75" s="1"/>
  <c r="E79" i="72"/>
  <c r="E77" i="72" s="1"/>
  <c r="E106" i="72"/>
  <c r="F106" i="72" s="1"/>
  <c r="E131" i="75"/>
  <c r="D161" i="72"/>
  <c r="E199" i="75" s="1"/>
  <c r="E125" i="72"/>
  <c r="F125" i="72" s="1"/>
  <c r="E154" i="75"/>
  <c r="E71" i="84"/>
  <c r="E322" i="87"/>
  <c r="E91" i="84"/>
  <c r="E123" i="84"/>
  <c r="F136" i="87" s="1"/>
  <c r="F158" i="87"/>
  <c r="D180" i="72"/>
  <c r="E224" i="75" s="1"/>
  <c r="E168" i="75"/>
  <c r="E73" i="75"/>
  <c r="E74" i="84"/>
  <c r="D155" i="72"/>
  <c r="E191" i="75" s="1"/>
  <c r="E135" i="75"/>
  <c r="E90" i="84"/>
  <c r="E89" i="75"/>
  <c r="E475" i="87" s="1"/>
  <c r="D150" i="72"/>
  <c r="E130" i="75"/>
  <c r="E68" i="75"/>
  <c r="E188" i="87" s="1"/>
  <c r="E69" i="84"/>
  <c r="E82" i="75"/>
  <c r="E393" i="87" s="1"/>
  <c r="E404" i="87"/>
  <c r="E83" i="84"/>
  <c r="E82" i="84" s="1"/>
  <c r="E382" i="87" s="1"/>
  <c r="J69" i="75"/>
  <c r="K69" i="75" s="1"/>
  <c r="D40" i="90"/>
  <c r="D30" i="90" s="1"/>
  <c r="E134" i="84"/>
  <c r="E67" i="84"/>
  <c r="E136" i="87" s="1"/>
  <c r="E158" i="87"/>
  <c r="E111" i="84"/>
  <c r="E12" i="90"/>
  <c r="E148" i="84"/>
  <c r="E155" i="84"/>
  <c r="E105" i="72"/>
  <c r="F105" i="72" s="1"/>
  <c r="F240" i="87"/>
  <c r="E128" i="84"/>
  <c r="F218" i="87" s="1"/>
  <c r="J76" i="75"/>
  <c r="K76" i="75" s="1"/>
  <c r="E20" i="82" s="1"/>
  <c r="J140" i="75"/>
  <c r="J183" i="75"/>
  <c r="K183" i="75" s="1"/>
  <c r="J83" i="75"/>
  <c r="K83" i="75" s="1"/>
  <c r="E102" i="72"/>
  <c r="F102" i="72" s="1"/>
  <c r="E127" i="75"/>
  <c r="E86" i="75"/>
  <c r="E434" i="87" s="1"/>
  <c r="E87" i="84"/>
  <c r="E86" i="84" s="1"/>
  <c r="E423" i="87" s="1"/>
  <c r="E445" i="87"/>
  <c r="E70" i="84"/>
  <c r="E97" i="75"/>
  <c r="E93" i="75" s="1"/>
  <c r="E98" i="84"/>
  <c r="E97" i="84" s="1"/>
  <c r="E147" i="84"/>
  <c r="K56" i="84"/>
  <c r="D18" i="90"/>
  <c r="D8" i="90" s="1"/>
  <c r="J55" i="84"/>
  <c r="D164" i="84"/>
  <c r="H223" i="71"/>
  <c r="H218" i="71" s="1"/>
  <c r="G218" i="71"/>
  <c r="D220" i="84"/>
  <c r="G155" i="88"/>
  <c r="D155" i="88"/>
  <c r="D154" i="88" s="1"/>
  <c r="H178" i="71"/>
  <c r="H173" i="71" s="1"/>
  <c r="G173" i="71"/>
  <c r="D108" i="84"/>
  <c r="D103" i="84" s="1"/>
  <c r="J109" i="75"/>
  <c r="K109" i="75" s="1"/>
  <c r="K108" i="75" s="1"/>
  <c r="K103" i="75" s="1"/>
  <c r="D52" i="75"/>
  <c r="D47" i="75" s="1"/>
  <c r="H133" i="71"/>
  <c r="H128" i="71" s="1"/>
  <c r="G128" i="71"/>
  <c r="J53" i="75"/>
  <c r="K53" i="75" s="1"/>
  <c r="K52" i="75" s="1"/>
  <c r="K47" i="75" s="1"/>
  <c r="H43" i="71"/>
  <c r="H38" i="71" s="1"/>
  <c r="G38" i="71"/>
  <c r="H25" i="71"/>
  <c r="F332" i="84"/>
  <c r="F265" i="84"/>
  <c r="H485" i="87"/>
  <c r="J325" i="84"/>
  <c r="K325" i="84" s="1"/>
  <c r="I45" i="83" s="1"/>
  <c r="I45" i="85"/>
  <c r="F44" i="85"/>
  <c r="J156" i="84"/>
  <c r="K156" i="84" s="1"/>
  <c r="F44" i="83" s="1"/>
  <c r="G596" i="87"/>
  <c r="D185" i="75"/>
  <c r="G268" i="87" s="1"/>
  <c r="G267" i="87" s="1"/>
  <c r="I463" i="87"/>
  <c r="F286" i="84"/>
  <c r="J212" i="75"/>
  <c r="K212" i="75" s="1"/>
  <c r="G44" i="82" s="1"/>
  <c r="F209" i="75"/>
  <c r="F212" i="84"/>
  <c r="J324" i="84"/>
  <c r="K324" i="84" s="1"/>
  <c r="I44" i="83" s="1"/>
  <c r="I44" i="85"/>
  <c r="G463" i="87"/>
  <c r="F174" i="84"/>
  <c r="D71" i="88"/>
  <c r="F276" i="84"/>
  <c r="F271" i="84" s="1"/>
  <c r="E71" i="88"/>
  <c r="F145" i="75"/>
  <c r="F118" i="75" s="1"/>
  <c r="F146" i="84"/>
  <c r="F145" i="84" s="1"/>
  <c r="J213" i="84"/>
  <c r="K213" i="84" s="1"/>
  <c r="G45" i="83" s="1"/>
  <c r="G45" i="85"/>
  <c r="F81" i="88"/>
  <c r="F71" i="88" s="1"/>
  <c r="K166" i="75"/>
  <c r="K164" i="75" s="1"/>
  <c r="K159" i="75" s="1"/>
  <c r="F321" i="84"/>
  <c r="J157" i="75"/>
  <c r="F157" i="84"/>
  <c r="D21" i="84"/>
  <c r="D298" i="87" s="1"/>
  <c r="D297" i="87" s="1"/>
  <c r="F164" i="84"/>
  <c r="F159" i="84" s="1"/>
  <c r="K325" i="75"/>
  <c r="I45" i="82" s="1"/>
  <c r="F153" i="75"/>
  <c r="F149" i="75" s="1"/>
  <c r="G485" i="87"/>
  <c r="I485" i="87"/>
  <c r="H30" i="73"/>
  <c r="H29" i="73" s="1"/>
  <c r="D37" i="75"/>
  <c r="K334" i="75"/>
  <c r="J268" i="84"/>
  <c r="K268" i="84" s="1"/>
  <c r="H44" i="83" s="1"/>
  <c r="H44" i="85"/>
  <c r="F220" i="84"/>
  <c r="F215" i="84" s="1"/>
  <c r="H463" i="87"/>
  <c r="F230" i="84"/>
  <c r="K269" i="75"/>
  <c r="J269" i="84"/>
  <c r="K269" i="84" s="1"/>
  <c r="H45" i="83" s="1"/>
  <c r="H45" i="85"/>
  <c r="G149" i="71"/>
  <c r="H81" i="88"/>
  <c r="K272" i="84"/>
  <c r="D25" i="82"/>
  <c r="K77" i="75"/>
  <c r="D86" i="75"/>
  <c r="E432" i="87" s="1"/>
  <c r="E431" i="87" s="1"/>
  <c r="J87" i="75"/>
  <c r="K87" i="75" s="1"/>
  <c r="D87" i="84"/>
  <c r="I113" i="88"/>
  <c r="F443" i="87"/>
  <c r="F442" i="87" s="1"/>
  <c r="G144" i="88"/>
  <c r="D19" i="85"/>
  <c r="J19" i="84"/>
  <c r="K19" i="84" s="1"/>
  <c r="D19" i="83" s="1"/>
  <c r="D270" i="84"/>
  <c r="J35" i="75"/>
  <c r="D35" i="84"/>
  <c r="G156" i="87"/>
  <c r="G155" i="87" s="1"/>
  <c r="D321" i="84"/>
  <c r="D158" i="84"/>
  <c r="D202" i="84"/>
  <c r="D201" i="75"/>
  <c r="G473" i="87" s="1"/>
  <c r="D52" i="84"/>
  <c r="E320" i="87"/>
  <c r="E319" i="87" s="1"/>
  <c r="D7" i="84"/>
  <c r="D313" i="84"/>
  <c r="I462" i="87" s="1"/>
  <c r="D176" i="84"/>
  <c r="D175" i="75"/>
  <c r="E402" i="87"/>
  <c r="E401" i="87" s="1"/>
  <c r="D287" i="75"/>
  <c r="I104" i="87" s="1"/>
  <c r="I103" i="87" s="1"/>
  <c r="D288" i="84"/>
  <c r="J164" i="75"/>
  <c r="J159" i="75" s="1"/>
  <c r="D216" i="87"/>
  <c r="D215" i="87" s="1"/>
  <c r="D184" i="84"/>
  <c r="J92" i="75"/>
  <c r="K92" i="75" s="1"/>
  <c r="K89" i="75" s="1"/>
  <c r="D92" i="84"/>
  <c r="D89" i="84" s="1"/>
  <c r="E462" i="87" s="1"/>
  <c r="E461" i="87" s="1"/>
  <c r="E484" i="87"/>
  <c r="E483" i="87" s="1"/>
  <c r="D310" i="84"/>
  <c r="I421" i="87" s="1"/>
  <c r="I420" i="87" s="1"/>
  <c r="D335" i="84"/>
  <c r="K17" i="75"/>
  <c r="H238" i="87"/>
  <c r="H237" i="87" s="1"/>
  <c r="D251" i="84"/>
  <c r="D250" i="84" s="1"/>
  <c r="H380" i="87" s="1"/>
  <c r="H379" i="87" s="1"/>
  <c r="D250" i="75"/>
  <c r="H391" i="87" s="1"/>
  <c r="H390" i="87" s="1"/>
  <c r="K139" i="75"/>
  <c r="J139" i="84"/>
  <c r="J97" i="75"/>
  <c r="J93" i="75" s="1"/>
  <c r="J98" i="84"/>
  <c r="J42" i="84"/>
  <c r="J41" i="75"/>
  <c r="J36" i="84"/>
  <c r="K36" i="84" s="1"/>
  <c r="D36" i="83" s="1"/>
  <c r="D36" i="85"/>
  <c r="G73" i="88"/>
  <c r="G72" i="88" s="1"/>
  <c r="D402" i="87"/>
  <c r="D401" i="87" s="1"/>
  <c r="D28" i="84"/>
  <c r="D26" i="84" s="1"/>
  <c r="D380" i="87" s="1"/>
  <c r="D379" i="87" s="1"/>
  <c r="J28" i="75"/>
  <c r="K28" i="75" s="1"/>
  <c r="D320" i="87"/>
  <c r="D319" i="87" s="1"/>
  <c r="G108" i="71"/>
  <c r="D89" i="75"/>
  <c r="E473" i="87" s="1"/>
  <c r="E472" i="87" s="1"/>
  <c r="D254" i="84"/>
  <c r="H421" i="87" s="1"/>
  <c r="H420" i="87" s="1"/>
  <c r="D81" i="84"/>
  <c r="E339" i="87" s="1"/>
  <c r="E338" i="87" s="1"/>
  <c r="J81" i="75"/>
  <c r="E358" i="87" s="1"/>
  <c r="D134" i="87"/>
  <c r="D133" i="87" s="1"/>
  <c r="D296" i="84"/>
  <c r="E656" i="87"/>
  <c r="J102" i="84"/>
  <c r="D238" i="87"/>
  <c r="D237" i="87" s="1"/>
  <c r="J8" i="84"/>
  <c r="J7" i="84" s="1"/>
  <c r="D101" i="87" s="1"/>
  <c r="D123" i="87"/>
  <c r="J7" i="75"/>
  <c r="D112" i="87" s="1"/>
  <c r="I155" i="88"/>
  <c r="D12" i="84"/>
  <c r="D175" i="87" s="1"/>
  <c r="D174" i="87" s="1"/>
  <c r="D443" i="87"/>
  <c r="D442" i="87" s="1"/>
  <c r="D32" i="84"/>
  <c r="D30" i="84" s="1"/>
  <c r="D421" i="87" s="1"/>
  <c r="D420" i="87" s="1"/>
  <c r="J32" i="75"/>
  <c r="J30" i="75" s="1"/>
  <c r="D440" i="87" s="1"/>
  <c r="E113" i="88"/>
  <c r="F402" i="87"/>
  <c r="F401" i="87" s="1"/>
  <c r="D135" i="84"/>
  <c r="D133" i="84" s="1"/>
  <c r="F298" i="87" s="1"/>
  <c r="F297" i="87" s="1"/>
  <c r="D97" i="84"/>
  <c r="J147" i="84"/>
  <c r="F197" i="87"/>
  <c r="F196" i="87" s="1"/>
  <c r="D585" i="87"/>
  <c r="D584" i="87" s="1"/>
  <c r="F156" i="87"/>
  <c r="F155" i="87" s="1"/>
  <c r="D198" i="84"/>
  <c r="G421" i="87" s="1"/>
  <c r="G420" i="87" s="1"/>
  <c r="J134" i="84"/>
  <c r="D317" i="75"/>
  <c r="K74" i="75"/>
  <c r="J74" i="84"/>
  <c r="D14" i="85"/>
  <c r="J14" i="84"/>
  <c r="K14" i="84" s="1"/>
  <c r="D14" i="83" s="1"/>
  <c r="D223" i="84"/>
  <c r="J155" i="84"/>
  <c r="H339" i="87"/>
  <c r="H338" i="87" s="1"/>
  <c r="D77" i="84"/>
  <c r="E298" i="87" s="1"/>
  <c r="E297" i="87" s="1"/>
  <c r="D34" i="84"/>
  <c r="J34" i="75"/>
  <c r="D33" i="75"/>
  <c r="D6" i="75" s="1"/>
  <c r="H113" i="88"/>
  <c r="D301" i="84"/>
  <c r="I298" i="87" s="1"/>
  <c r="I297" i="87" s="1"/>
  <c r="D292" i="84"/>
  <c r="I175" i="87" s="1"/>
  <c r="I174" i="87" s="1"/>
  <c r="D82" i="84"/>
  <c r="E380" i="87" s="1"/>
  <c r="E379" i="87" s="1"/>
  <c r="I361" i="87"/>
  <c r="I360" i="87" s="1"/>
  <c r="J16" i="84"/>
  <c r="D224" i="87" s="1"/>
  <c r="D246" i="87"/>
  <c r="I443" i="87"/>
  <c r="I442" i="87" s="1"/>
  <c r="D138" i="84"/>
  <c r="F380" i="87" s="1"/>
  <c r="F379" i="87" s="1"/>
  <c r="F134" i="87"/>
  <c r="F133" i="87" s="1"/>
  <c r="I339" i="87"/>
  <c r="I338" i="87" s="1"/>
  <c r="G54" i="71"/>
  <c r="J23" i="84"/>
  <c r="K23" i="84" s="1"/>
  <c r="D23" i="83" s="1"/>
  <c r="D23" i="85"/>
  <c r="H197" i="87"/>
  <c r="H196" i="87" s="1"/>
  <c r="H484" i="87"/>
  <c r="D259" i="84"/>
  <c r="D257" i="84" s="1"/>
  <c r="H462" i="87" s="1"/>
  <c r="D332" i="84"/>
  <c r="D246" i="84"/>
  <c r="D245" i="75"/>
  <c r="H309" i="87" s="1"/>
  <c r="H308" i="87" s="1"/>
  <c r="I279" i="87"/>
  <c r="I278" i="87" s="1"/>
  <c r="D111" i="75"/>
  <c r="E32" i="90"/>
  <c r="E31" i="90" s="1"/>
  <c r="D112" i="84"/>
  <c r="E10" i="90" s="1"/>
  <c r="E9" i="90" s="1"/>
  <c r="J112" i="75"/>
  <c r="K112" i="75" s="1"/>
  <c r="K111" i="75" s="1"/>
  <c r="I484" i="87"/>
  <c r="F164" i="87"/>
  <c r="J123" i="84"/>
  <c r="F142" i="87" s="1"/>
  <c r="G443" i="87"/>
  <c r="G442" i="87" s="1"/>
  <c r="E19" i="85"/>
  <c r="J75" i="84"/>
  <c r="K75" i="84" s="1"/>
  <c r="J25" i="84"/>
  <c r="D347" i="87" s="1"/>
  <c r="D369" i="87"/>
  <c r="D326" i="84"/>
  <c r="D242" i="84"/>
  <c r="D73" i="84"/>
  <c r="E257" i="87" s="1"/>
  <c r="E256" i="87" s="1"/>
  <c r="G361" i="87"/>
  <c r="G360" i="87" s="1"/>
  <c r="D276" i="75"/>
  <c r="D271" i="75" s="1"/>
  <c r="J79" i="84"/>
  <c r="K79" i="84" s="1"/>
  <c r="E23" i="83" s="1"/>
  <c r="E23" i="85"/>
  <c r="H32" i="90"/>
  <c r="H31" i="90" s="1"/>
  <c r="D279" i="75"/>
  <c r="D280" i="84"/>
  <c r="H10" i="90" s="1"/>
  <c r="H9" i="90" s="1"/>
  <c r="I197" i="87"/>
  <c r="I196" i="87" s="1"/>
  <c r="G134" i="87"/>
  <c r="G133" i="87" s="1"/>
  <c r="J71" i="75"/>
  <c r="D71" i="84"/>
  <c r="H21" i="90"/>
  <c r="H20" i="90" s="1"/>
  <c r="J70" i="75"/>
  <c r="K70" i="75" s="1"/>
  <c r="D70" i="84"/>
  <c r="J88" i="84"/>
  <c r="E32" i="85"/>
  <c r="D124" i="84"/>
  <c r="F175" i="87" s="1"/>
  <c r="F174" i="87" s="1"/>
  <c r="D194" i="75"/>
  <c r="G391" i="87" s="1"/>
  <c r="G390" i="87" s="1"/>
  <c r="D195" i="84"/>
  <c r="F113" i="88"/>
  <c r="H637" i="87"/>
  <c r="H636" i="87" s="1"/>
  <c r="J27" i="84"/>
  <c r="H73" i="88"/>
  <c r="H72" i="88" s="1"/>
  <c r="D187" i="84"/>
  <c r="D188" i="84"/>
  <c r="J17" i="75"/>
  <c r="D276" i="87" s="1"/>
  <c r="D266" i="87" s="1"/>
  <c r="J18" i="84"/>
  <c r="K18" i="84" s="1"/>
  <c r="H135" i="71"/>
  <c r="H134" i="71" s="1"/>
  <c r="H443" i="87"/>
  <c r="H442" i="87" s="1"/>
  <c r="J148" i="75"/>
  <c r="K148" i="75" s="1"/>
  <c r="F484" i="87"/>
  <c r="D148" i="84"/>
  <c r="D145" i="84" s="1"/>
  <c r="F462" i="87" s="1"/>
  <c r="G626" i="87"/>
  <c r="G625" i="87" s="1"/>
  <c r="D156" i="87"/>
  <c r="D155" i="87" s="1"/>
  <c r="K27" i="75"/>
  <c r="D27" i="82" s="1"/>
  <c r="D236" i="84"/>
  <c r="H175" i="87" s="1"/>
  <c r="H174" i="87" s="1"/>
  <c r="D64" i="84"/>
  <c r="D63" i="75"/>
  <c r="J64" i="75"/>
  <c r="E648" i="87"/>
  <c r="E647" i="87" s="1"/>
  <c r="H156" i="87"/>
  <c r="H155" i="87" s="1"/>
  <c r="K155" i="75"/>
  <c r="D257" i="75"/>
  <c r="H473" i="87" s="1"/>
  <c r="J72" i="75"/>
  <c r="K72" i="75" s="1"/>
  <c r="D72" i="84"/>
  <c r="G81" i="88"/>
  <c r="D129" i="84"/>
  <c r="F257" i="87" s="1"/>
  <c r="F256" i="87" s="1"/>
  <c r="D17" i="84"/>
  <c r="D257" i="87" s="1"/>
  <c r="D256" i="87" s="1"/>
  <c r="K13" i="75"/>
  <c r="K12" i="75" s="1"/>
  <c r="J12" i="75"/>
  <c r="J13" i="84"/>
  <c r="K13" i="84" s="1"/>
  <c r="D113" i="88"/>
  <c r="D307" i="84"/>
  <c r="D306" i="75"/>
  <c r="I391" i="87" s="1"/>
  <c r="I390" i="87" s="1"/>
  <c r="D153" i="84"/>
  <c r="D231" i="75"/>
  <c r="D232" i="84"/>
  <c r="E134" i="87"/>
  <c r="E133" i="87" s="1"/>
  <c r="J20" i="84"/>
  <c r="K20" i="84" s="1"/>
  <c r="D20" i="83" s="1"/>
  <c r="D20" i="85"/>
  <c r="D361" i="87"/>
  <c r="D360" i="87" s="1"/>
  <c r="E279" i="87"/>
  <c r="E278" i="87" s="1"/>
  <c r="D265" i="75"/>
  <c r="D261" i="75" s="1"/>
  <c r="D266" i="84"/>
  <c r="J67" i="84"/>
  <c r="E142" i="87" s="1"/>
  <c r="E164" i="87"/>
  <c r="G113" i="88"/>
  <c r="D68" i="75"/>
  <c r="E186" i="87" s="1"/>
  <c r="E185" i="87" s="1"/>
  <c r="F32" i="90"/>
  <c r="F31" i="90" s="1"/>
  <c r="D168" i="84"/>
  <c r="F10" i="90" s="1"/>
  <c r="F9" i="90" s="1"/>
  <c r="D167" i="75"/>
  <c r="E28" i="85"/>
  <c r="J84" i="84"/>
  <c r="K84" i="84" s="1"/>
  <c r="E28" i="83" s="1"/>
  <c r="I320" i="87"/>
  <c r="I319" i="87" s="1"/>
  <c r="J46" i="75"/>
  <c r="K46" i="75" s="1"/>
  <c r="K37" i="75" s="1"/>
  <c r="D46" i="84"/>
  <c r="D297" i="84"/>
  <c r="I257" i="87" s="1"/>
  <c r="I256" i="87" s="1"/>
  <c r="K22" i="75"/>
  <c r="K21" i="75" s="1"/>
  <c r="J22" i="84"/>
  <c r="J21" i="75"/>
  <c r="J90" i="84"/>
  <c r="G648" i="87"/>
  <c r="G647" i="87" s="1"/>
  <c r="D164" i="87"/>
  <c r="J11" i="84"/>
  <c r="D142" i="87" s="1"/>
  <c r="J78" i="84"/>
  <c r="J77" i="75"/>
  <c r="E317" i="87" s="1"/>
  <c r="F361" i="87"/>
  <c r="F360" i="87" s="1"/>
  <c r="D291" i="84"/>
  <c r="D120" i="84"/>
  <c r="D119" i="75"/>
  <c r="D118" i="75" s="1"/>
  <c r="F279" i="87"/>
  <c r="F278" i="87" s="1"/>
  <c r="D203" i="84"/>
  <c r="D279" i="87"/>
  <c r="D278" i="87" s="1"/>
  <c r="D197" i="87"/>
  <c r="D196" i="87" s="1"/>
  <c r="K84" i="75"/>
  <c r="D142" i="84"/>
  <c r="F421" i="87" s="1"/>
  <c r="F420" i="87" s="1"/>
  <c r="D149" i="75"/>
  <c r="J31" i="84"/>
  <c r="H361" i="87"/>
  <c r="H360" i="87" s="1"/>
  <c r="E156" i="87"/>
  <c r="E155" i="87" s="1"/>
  <c r="D189" i="75"/>
  <c r="G309" i="87" s="1"/>
  <c r="G308" i="87" s="1"/>
  <c r="D190" i="84"/>
  <c r="D209" i="84"/>
  <c r="J15" i="84"/>
  <c r="K15" i="84" s="1"/>
  <c r="D15" i="83" s="1"/>
  <c r="D15" i="85"/>
  <c r="J128" i="75"/>
  <c r="K128" i="75" s="1"/>
  <c r="D128" i="84"/>
  <c r="F216" i="87" s="1"/>
  <c r="F215" i="87" s="1"/>
  <c r="J91" i="84"/>
  <c r="D339" i="87"/>
  <c r="D338" i="87" s="1"/>
  <c r="K216" i="84"/>
  <c r="D181" i="84"/>
  <c r="D180" i="75"/>
  <c r="G186" i="87" s="1"/>
  <c r="G185" i="87" s="1"/>
  <c r="H16" i="91"/>
  <c r="G38" i="88"/>
  <c r="F39" i="88"/>
  <c r="E38" i="88"/>
  <c r="G509" i="87"/>
  <c r="D38" i="88"/>
  <c r="E16" i="88"/>
  <c r="F532" i="87"/>
  <c r="F38" i="88"/>
  <c r="D508" i="87"/>
  <c r="D16" i="87" s="1"/>
  <c r="D559" i="87"/>
  <c r="D518" i="87" s="1"/>
  <c r="D504" i="87"/>
  <c r="E39" i="88"/>
  <c r="E510" i="87"/>
  <c r="E530" i="87"/>
  <c r="E38" i="87" s="1"/>
  <c r="F531" i="87"/>
  <c r="D23" i="87"/>
  <c r="I28" i="87"/>
  <c r="H29" i="87"/>
  <c r="H38" i="82"/>
  <c r="H532" i="87"/>
  <c r="H530" i="87"/>
  <c r="H38" i="87" s="1"/>
  <c r="G28" i="87"/>
  <c r="D39" i="88"/>
  <c r="H510" i="87"/>
  <c r="G24" i="91"/>
  <c r="G17" i="91" s="1"/>
  <c r="F16" i="88"/>
  <c r="D81" i="87"/>
  <c r="I510" i="87"/>
  <c r="H39" i="88"/>
  <c r="D168" i="72"/>
  <c r="D213" i="72" s="1"/>
  <c r="E135" i="72"/>
  <c r="E134" i="72" s="1"/>
  <c r="D170" i="72"/>
  <c r="E117" i="72"/>
  <c r="F117" i="72" s="1"/>
  <c r="E63" i="72"/>
  <c r="D162" i="72"/>
  <c r="I16" i="88"/>
  <c r="H509" i="87"/>
  <c r="E509" i="87"/>
  <c r="E17" i="88"/>
  <c r="E532" i="87"/>
  <c r="E29" i="87"/>
  <c r="D40" i="82"/>
  <c r="D16" i="91"/>
  <c r="D563" i="87"/>
  <c r="I509" i="87"/>
  <c r="F510" i="87"/>
  <c r="E531" i="87"/>
  <c r="I558" i="87"/>
  <c r="I553" i="87" s="1"/>
  <c r="E80" i="87"/>
  <c r="G45" i="82"/>
  <c r="G510" i="87"/>
  <c r="G532" i="87"/>
  <c r="C16" i="91"/>
  <c r="D510" i="87"/>
  <c r="D531" i="87"/>
  <c r="G558" i="87"/>
  <c r="G553" i="87" s="1"/>
  <c r="F58" i="87"/>
  <c r="I58" i="87"/>
  <c r="H17" i="91"/>
  <c r="D24" i="91"/>
  <c r="D17" i="91" s="1"/>
  <c r="E81" i="87"/>
  <c r="D530" i="87"/>
  <c r="D38" i="87" s="1"/>
  <c r="D505" i="87"/>
  <c r="E75" i="87"/>
  <c r="I25" i="87"/>
  <c r="G59" i="87"/>
  <c r="I517" i="87"/>
  <c r="H29" i="91" s="1"/>
  <c r="H15" i="91" s="1"/>
  <c r="I531" i="87"/>
  <c r="D53" i="87"/>
  <c r="H81" i="87"/>
  <c r="E59" i="87"/>
  <c r="G39" i="88"/>
  <c r="G54" i="82"/>
  <c r="I81" i="87"/>
  <c r="D532" i="87"/>
  <c r="D134" i="72"/>
  <c r="E110" i="72"/>
  <c r="F110" i="72" s="1"/>
  <c r="D50" i="72"/>
  <c r="D49" i="72" s="1"/>
  <c r="F81" i="72"/>
  <c r="F79" i="72" s="1"/>
  <c r="F77" i="72" s="1"/>
  <c r="E100" i="72"/>
  <c r="D158" i="72"/>
  <c r="E195" i="75" s="1"/>
  <c r="J195" i="75" s="1"/>
  <c r="K195" i="75" s="1"/>
  <c r="E70" i="72"/>
  <c r="F70" i="72"/>
  <c r="E73" i="72"/>
  <c r="D96" i="72"/>
  <c r="D151" i="72"/>
  <c r="E113" i="72"/>
  <c r="F113" i="72" s="1"/>
  <c r="E6" i="72"/>
  <c r="E5" i="72" s="1"/>
  <c r="E4" i="72" s="1"/>
  <c r="E98" i="72"/>
  <c r="F98" i="72" s="1"/>
  <c r="D143" i="72"/>
  <c r="E179" i="75" s="1"/>
  <c r="E89" i="72"/>
  <c r="F90" i="72"/>
  <c r="F89" i="72" s="1"/>
  <c r="E147" i="87"/>
  <c r="D516" i="87"/>
  <c r="C28" i="91" s="1"/>
  <c r="D12" i="88"/>
  <c r="D23" i="88"/>
  <c r="D15" i="82"/>
  <c r="E119" i="72"/>
  <c r="F119" i="72" s="1"/>
  <c r="F432" i="87"/>
  <c r="F431" i="87" s="1"/>
  <c r="G160" i="71"/>
  <c r="H70" i="71"/>
  <c r="F309" i="87"/>
  <c r="F308" i="87" s="1"/>
  <c r="H22" i="71"/>
  <c r="G70" i="71"/>
  <c r="G250" i="71"/>
  <c r="H163" i="71"/>
  <c r="H198" i="71"/>
  <c r="G63" i="71"/>
  <c r="G189" i="71"/>
  <c r="G25" i="71"/>
  <c r="D432" i="87"/>
  <c r="D431" i="87" s="1"/>
  <c r="E227" i="87"/>
  <c r="E226" i="87" s="1"/>
  <c r="G77" i="71"/>
  <c r="E350" i="87"/>
  <c r="E349" i="87" s="1"/>
  <c r="H205" i="71"/>
  <c r="G163" i="71"/>
  <c r="H104" i="71"/>
  <c r="G247" i="71"/>
  <c r="F268" i="87"/>
  <c r="F267" i="87" s="1"/>
  <c r="F21" i="90"/>
  <c r="F20" i="90" s="1"/>
  <c r="H118" i="71"/>
  <c r="G22" i="71"/>
  <c r="H202" i="71"/>
  <c r="H247" i="71"/>
  <c r="G115" i="71"/>
  <c r="H180" i="71"/>
  <c r="H179" i="71" s="1"/>
  <c r="H250" i="71"/>
  <c r="G118" i="71"/>
  <c r="G202" i="71"/>
  <c r="D31" i="82"/>
  <c r="H18" i="71"/>
  <c r="E309" i="87"/>
  <c r="E308" i="87" s="1"/>
  <c r="G169" i="71"/>
  <c r="G167" i="71" s="1"/>
  <c r="H55" i="71"/>
  <c r="H54" i="71" s="1"/>
  <c r="G224" i="71"/>
  <c r="H112" i="71"/>
  <c r="G59" i="71"/>
  <c r="H150" i="71"/>
  <c r="H149" i="71" s="1"/>
  <c r="H171" i="71"/>
  <c r="H169" i="71" s="1"/>
  <c r="H208" i="71"/>
  <c r="F34" i="73"/>
  <c r="G259" i="71"/>
  <c r="G257" i="71" s="1"/>
  <c r="G112" i="71"/>
  <c r="G18" i="71"/>
  <c r="I227" i="87"/>
  <c r="I226" i="87" s="1"/>
  <c r="H117" i="71"/>
  <c r="H115" i="71" s="1"/>
  <c r="G205" i="71"/>
  <c r="H28" i="71"/>
  <c r="G104" i="71"/>
  <c r="F141" i="71"/>
  <c r="F140" i="71" s="1"/>
  <c r="F139" i="71" s="1"/>
  <c r="G208" i="71"/>
  <c r="F6" i="71"/>
  <c r="F5" i="71" s="1"/>
  <c r="F4" i="71" s="1"/>
  <c r="E34" i="82"/>
  <c r="H350" i="87"/>
  <c r="H349" i="87" s="1"/>
  <c r="G44" i="71"/>
  <c r="H44" i="71"/>
  <c r="G124" i="71"/>
  <c r="G122" i="71" s="1"/>
  <c r="H157" i="71"/>
  <c r="G67" i="71"/>
  <c r="I637" i="87"/>
  <c r="I636" i="87" s="1"/>
  <c r="D21" i="90"/>
  <c r="D20" i="90" s="1"/>
  <c r="G227" i="87"/>
  <c r="G226" i="87" s="1"/>
  <c r="G157" i="71"/>
  <c r="D19" i="82"/>
  <c r="I21" i="90"/>
  <c r="I20" i="90" s="1"/>
  <c r="H73" i="71"/>
  <c r="F96" i="71"/>
  <c r="F95" i="71" s="1"/>
  <c r="F94" i="71" s="1"/>
  <c r="F391" i="87"/>
  <c r="F390" i="87" s="1"/>
  <c r="G73" i="71"/>
  <c r="H270" i="71"/>
  <c r="H269" i="71" s="1"/>
  <c r="G14" i="71"/>
  <c r="G234" i="71"/>
  <c r="F51" i="71"/>
  <c r="F50" i="71" s="1"/>
  <c r="F49" i="71" s="1"/>
  <c r="D28" i="87"/>
  <c r="G58" i="87"/>
  <c r="F80" i="87"/>
  <c r="D58" i="87"/>
  <c r="I80" i="87"/>
  <c r="D80" i="87"/>
  <c r="D526" i="87"/>
  <c r="H38" i="88"/>
  <c r="G80" i="87"/>
  <c r="G531" i="87"/>
  <c r="H531" i="87"/>
  <c r="D509" i="87"/>
  <c r="H58" i="87"/>
  <c r="G81" i="87"/>
  <c r="E28" i="87"/>
  <c r="I432" i="87"/>
  <c r="I431" i="87" s="1"/>
  <c r="F23" i="91"/>
  <c r="F16" i="91" s="1"/>
  <c r="D529" i="87"/>
  <c r="D29" i="87"/>
  <c r="C24" i="91"/>
  <c r="C17" i="91" s="1"/>
  <c r="E53" i="87"/>
  <c r="I29" i="87"/>
  <c r="H80" i="87"/>
  <c r="E508" i="87"/>
  <c r="E16" i="87" s="1"/>
  <c r="E559" i="87"/>
  <c r="G529" i="87"/>
  <c r="H186" i="87"/>
  <c r="H185" i="87" s="1"/>
  <c r="D59" i="87"/>
  <c r="F59" i="87"/>
  <c r="D34" i="88"/>
  <c r="D75" i="87"/>
  <c r="I39" i="82"/>
  <c r="I38" i="82" s="1"/>
  <c r="F509" i="87"/>
  <c r="I532" i="87"/>
  <c r="E24" i="91"/>
  <c r="E17" i="91" s="1"/>
  <c r="F29" i="87"/>
  <c r="F81" i="87"/>
  <c r="F24" i="91"/>
  <c r="F17" i="91" s="1"/>
  <c r="G29" i="87"/>
  <c r="I59" i="87"/>
  <c r="H59" i="87"/>
  <c r="F28" i="87"/>
  <c r="E23" i="91"/>
  <c r="E16" i="91" s="1"/>
  <c r="E58" i="87"/>
  <c r="H28" i="87"/>
  <c r="G23" i="91"/>
  <c r="G16" i="91" s="1"/>
  <c r="F6" i="72"/>
  <c r="F5" i="72" s="1"/>
  <c r="F4" i="72" s="1"/>
  <c r="F69" i="72"/>
  <c r="F67" i="72" s="1"/>
  <c r="D152" i="72"/>
  <c r="E188" i="75" s="1"/>
  <c r="E107" i="72"/>
  <c r="F107" i="72" s="1"/>
  <c r="E639" i="87"/>
  <c r="E59" i="72"/>
  <c r="F60" i="72"/>
  <c r="F59" i="72" s="1"/>
  <c r="F76" i="72"/>
  <c r="F73" i="72" s="1"/>
  <c r="D159" i="72"/>
  <c r="E196" i="75" s="1"/>
  <c r="E114" i="72"/>
  <c r="F114" i="72" s="1"/>
  <c r="F64" i="72"/>
  <c r="F63" i="72" s="1"/>
  <c r="J221" i="75"/>
  <c r="K221" i="75" s="1"/>
  <c r="K220" i="75" s="1"/>
  <c r="K215" i="75" s="1"/>
  <c r="E311" i="87"/>
  <c r="D106" i="87"/>
  <c r="D65" i="87" s="1"/>
  <c r="D192" i="72"/>
  <c r="E239" i="75" s="1"/>
  <c r="E147" i="72"/>
  <c r="F147" i="72" s="1"/>
  <c r="E111" i="72"/>
  <c r="F111" i="72" s="1"/>
  <c r="D156" i="72"/>
  <c r="E193" i="75" s="1"/>
  <c r="F57" i="72"/>
  <c r="F54" i="72" s="1"/>
  <c r="E54" i="72"/>
  <c r="E126" i="72"/>
  <c r="D171" i="72"/>
  <c r="E211" i="75" s="1"/>
  <c r="D166" i="72"/>
  <c r="E204" i="75" s="1"/>
  <c r="E121" i="72"/>
  <c r="F121" i="72" s="1"/>
  <c r="D172" i="72"/>
  <c r="E214" i="75" s="1"/>
  <c r="E127" i="72"/>
  <c r="F127" i="72" s="1"/>
  <c r="D154" i="72"/>
  <c r="E190" i="75" s="1"/>
  <c r="E109" i="72"/>
  <c r="E103" i="72"/>
  <c r="F103" i="72" s="1"/>
  <c r="D148" i="72"/>
  <c r="E184" i="75" s="1"/>
  <c r="J184" i="75" s="1"/>
  <c r="D8" i="82"/>
  <c r="D7" i="82" s="1"/>
  <c r="F144" i="88"/>
  <c r="D309" i="87"/>
  <c r="D308" i="87" s="1"/>
  <c r="H243" i="71"/>
  <c r="H9" i="71"/>
  <c r="G243" i="71"/>
  <c r="G99" i="71"/>
  <c r="E23" i="82"/>
  <c r="E44" i="82"/>
  <c r="H189" i="71"/>
  <c r="H58" i="73"/>
  <c r="H55" i="73" s="1"/>
  <c r="G55" i="73"/>
  <c r="G54" i="73" s="1"/>
  <c r="E597" i="87"/>
  <c r="E515" i="87" s="1"/>
  <c r="E23" i="87" s="1"/>
  <c r="G39" i="73"/>
  <c r="H40" i="73"/>
  <c r="H39" i="73" s="1"/>
  <c r="H65" i="71"/>
  <c r="H63" i="71" s="1"/>
  <c r="G28" i="71"/>
  <c r="G9" i="71"/>
  <c r="H6" i="73"/>
  <c r="H5" i="73" s="1"/>
  <c r="H4" i="73" s="1"/>
  <c r="G25" i="73"/>
  <c r="G24" i="73" s="1"/>
  <c r="H125" i="71"/>
  <c r="H124" i="71" s="1"/>
  <c r="H122" i="71" s="1"/>
  <c r="H88" i="71"/>
  <c r="H83" i="71" s="1"/>
  <c r="F186" i="71"/>
  <c r="F185" i="71" s="1"/>
  <c r="F184" i="71" s="1"/>
  <c r="G144" i="71"/>
  <c r="E45" i="82"/>
  <c r="F14" i="73"/>
  <c r="E22" i="82"/>
  <c r="H168" i="71"/>
  <c r="H194" i="71"/>
  <c r="H145" i="87"/>
  <c r="H144" i="87" s="1"/>
  <c r="H188" i="71"/>
  <c r="G637" i="87"/>
  <c r="H432" i="87"/>
  <c r="H431" i="87" s="1"/>
  <c r="I145" i="87"/>
  <c r="H69" i="71"/>
  <c r="H67" i="71" s="1"/>
  <c r="G34" i="71"/>
  <c r="G32" i="71" s="1"/>
  <c r="H35" i="71"/>
  <c r="H34" i="71" s="1"/>
  <c r="H32" i="71" s="1"/>
  <c r="H61" i="71"/>
  <c r="H59" i="71" s="1"/>
  <c r="H8" i="71"/>
  <c r="G89" i="71"/>
  <c r="H90" i="71"/>
  <c r="H89" i="71" s="1"/>
  <c r="G194" i="71"/>
  <c r="D358" i="87"/>
  <c r="D348" i="87" s="1"/>
  <c r="D186" i="87"/>
  <c r="D185" i="87" s="1"/>
  <c r="H260" i="71"/>
  <c r="H259" i="71" s="1"/>
  <c r="H257" i="71" s="1"/>
  <c r="I144" i="88"/>
  <c r="G214" i="71"/>
  <c r="G212" i="71" s="1"/>
  <c r="H216" i="71"/>
  <c r="H214" i="71" s="1"/>
  <c r="H212" i="71" s="1"/>
  <c r="G432" i="87"/>
  <c r="G431" i="87" s="1"/>
  <c r="I186" i="87"/>
  <c r="I185" i="87" s="1"/>
  <c r="E145" i="87"/>
  <c r="E144" i="87" s="1"/>
  <c r="H240" i="71"/>
  <c r="H239" i="71" s="1"/>
  <c r="G239" i="71"/>
  <c r="F186" i="87"/>
  <c r="F185" i="87" s="1"/>
  <c r="H254" i="71"/>
  <c r="H253" i="71" s="1"/>
  <c r="G253" i="71"/>
  <c r="H268" i="87"/>
  <c r="H267" i="87" s="1"/>
  <c r="H99" i="71"/>
  <c r="H144" i="71"/>
  <c r="E268" i="87"/>
  <c r="E267" i="87" s="1"/>
  <c r="F473" i="87"/>
  <c r="E391" i="87"/>
  <c r="E390" i="87" s="1"/>
  <c r="F231" i="71"/>
  <c r="F230" i="71" s="1"/>
  <c r="F229" i="71" s="1"/>
  <c r="E637" i="87"/>
  <c r="E636" i="87" s="1"/>
  <c r="D18" i="82"/>
  <c r="I473" i="87"/>
  <c r="D43" i="82"/>
  <c r="E21" i="90"/>
  <c r="E20" i="90" s="1"/>
  <c r="D227" i="87"/>
  <c r="D226" i="87" s="1"/>
  <c r="I268" i="87"/>
  <c r="I267" i="87" s="1"/>
  <c r="H80" i="71"/>
  <c r="H79" i="71" s="1"/>
  <c r="H77" i="71" s="1"/>
  <c r="F637" i="87"/>
  <c r="F636" i="87" s="1"/>
  <c r="H109" i="71"/>
  <c r="H108" i="71" s="1"/>
  <c r="H16" i="71"/>
  <c r="H14" i="71" s="1"/>
  <c r="D145" i="87"/>
  <c r="I309" i="87"/>
  <c r="I308" i="87" s="1"/>
  <c r="G198" i="71"/>
  <c r="G153" i="71"/>
  <c r="H155" i="71"/>
  <c r="H153" i="71" s="1"/>
  <c r="H161" i="71"/>
  <c r="H160" i="71" s="1"/>
  <c r="H235" i="71"/>
  <c r="H234" i="71" s="1"/>
  <c r="H53" i="71"/>
  <c r="H227" i="87"/>
  <c r="H226" i="87" s="1"/>
  <c r="E529" i="87"/>
  <c r="G26" i="87"/>
  <c r="G25" i="87" s="1"/>
  <c r="G517" i="87"/>
  <c r="F29" i="91" s="1"/>
  <c r="F15" i="91" s="1"/>
  <c r="G508" i="87"/>
  <c r="G16" i="87" s="1"/>
  <c r="F559" i="87"/>
  <c r="H518" i="87"/>
  <c r="H558" i="87"/>
  <c r="H553" i="87" s="1"/>
  <c r="F39" i="82"/>
  <c r="F38" i="82" s="1"/>
  <c r="H508" i="87"/>
  <c r="H16" i="87" s="1"/>
  <c r="G39" i="82"/>
  <c r="G38" i="82" s="1"/>
  <c r="E39" i="82"/>
  <c r="E38" i="82" s="1"/>
  <c r="H60" i="73"/>
  <c r="H59" i="73" s="1"/>
  <c r="G45" i="73"/>
  <c r="G44" i="73" s="1"/>
  <c r="H46" i="73"/>
  <c r="H45" i="73" s="1"/>
  <c r="H44" i="73" s="1"/>
  <c r="H26" i="73"/>
  <c r="H25" i="73" s="1"/>
  <c r="H24" i="73" s="1"/>
  <c r="I474" i="87"/>
  <c r="I145" i="88"/>
  <c r="F54" i="73"/>
  <c r="H38" i="73"/>
  <c r="H35" i="73" s="1"/>
  <c r="G35" i="73"/>
  <c r="H474" i="87"/>
  <c r="F145" i="88"/>
  <c r="G133" i="88" l="1"/>
  <c r="D215" i="84"/>
  <c r="F133" i="88"/>
  <c r="D159" i="84"/>
  <c r="F48" i="83"/>
  <c r="D133" i="88"/>
  <c r="D132" i="88" s="1"/>
  <c r="D47" i="84"/>
  <c r="F163" i="88"/>
  <c r="J97" i="84"/>
  <c r="J93" i="84" s="1"/>
  <c r="H483" i="87"/>
  <c r="E5" i="84"/>
  <c r="E4" i="84" s="1"/>
  <c r="I483" i="87"/>
  <c r="F43" i="85"/>
  <c r="F54" i="82"/>
  <c r="K73" i="75"/>
  <c r="E203" i="84"/>
  <c r="G15" i="85"/>
  <c r="F35" i="85"/>
  <c r="F115" i="72"/>
  <c r="F22" i="85"/>
  <c r="J203" i="75"/>
  <c r="K203" i="75" s="1"/>
  <c r="K97" i="75"/>
  <c r="K93" i="75" s="1"/>
  <c r="E281" i="87"/>
  <c r="D209" i="72"/>
  <c r="E258" i="75" s="1"/>
  <c r="E164" i="72"/>
  <c r="F164" i="72" s="1"/>
  <c r="D210" i="72"/>
  <c r="E259" i="75" s="1"/>
  <c r="J259" i="75" s="1"/>
  <c r="K259" i="75" s="1"/>
  <c r="E165" i="72"/>
  <c r="F165" i="72" s="1"/>
  <c r="F20" i="85"/>
  <c r="K90" i="84"/>
  <c r="E34" i="83" s="1"/>
  <c r="J143" i="84"/>
  <c r="K143" i="84" s="1"/>
  <c r="F31" i="83" s="1"/>
  <c r="J83" i="84"/>
  <c r="J82" i="84" s="1"/>
  <c r="E388" i="87" s="1"/>
  <c r="E378" i="87" s="1"/>
  <c r="E138" i="84"/>
  <c r="F382" i="87" s="1"/>
  <c r="D95" i="72"/>
  <c r="D94" i="72" s="1"/>
  <c r="J69" i="84"/>
  <c r="K69" i="84" s="1"/>
  <c r="E13" i="83" s="1"/>
  <c r="J137" i="84"/>
  <c r="F347" i="87" s="1"/>
  <c r="F337" i="87" s="1"/>
  <c r="J82" i="75"/>
  <c r="E399" i="87" s="1"/>
  <c r="E389" i="87" s="1"/>
  <c r="E68" i="84"/>
  <c r="E177" i="87" s="1"/>
  <c r="D187" i="72"/>
  <c r="E232" i="75" s="1"/>
  <c r="E231" i="75" s="1"/>
  <c r="E180" i="72"/>
  <c r="E179" i="72" s="1"/>
  <c r="F369" i="87"/>
  <c r="F359" i="87" s="1"/>
  <c r="E73" i="84"/>
  <c r="E259" i="87" s="1"/>
  <c r="K139" i="84"/>
  <c r="F27" i="83" s="1"/>
  <c r="F27" i="85"/>
  <c r="K142" i="75"/>
  <c r="J76" i="84"/>
  <c r="K76" i="84" s="1"/>
  <c r="E20" i="83" s="1"/>
  <c r="D179" i="72"/>
  <c r="J183" i="84"/>
  <c r="K183" i="84" s="1"/>
  <c r="G15" i="83" s="1"/>
  <c r="K155" i="84"/>
  <c r="F43" i="83" s="1"/>
  <c r="E199" i="87"/>
  <c r="F404" i="87"/>
  <c r="J144" i="84"/>
  <c r="K144" i="84" s="1"/>
  <c r="F32" i="83" s="1"/>
  <c r="D225" i="72"/>
  <c r="E280" i="75" s="1"/>
  <c r="J280" i="75" s="1"/>
  <c r="K280" i="75" s="1"/>
  <c r="K279" i="75" s="1"/>
  <c r="E34" i="85"/>
  <c r="F445" i="87"/>
  <c r="E196" i="84"/>
  <c r="J196" i="75"/>
  <c r="E188" i="84"/>
  <c r="E135" i="84"/>
  <c r="E133" i="84" s="1"/>
  <c r="F300" i="87" s="1"/>
  <c r="E133" i="75"/>
  <c r="F311" i="87" s="1"/>
  <c r="J135" i="75"/>
  <c r="J133" i="75" s="1"/>
  <c r="E190" i="84"/>
  <c r="E189" i="75"/>
  <c r="J190" i="75"/>
  <c r="K190" i="75" s="1"/>
  <c r="J138" i="75"/>
  <c r="J140" i="84"/>
  <c r="K140" i="84" s="1"/>
  <c r="F28" i="83" s="1"/>
  <c r="K140" i="75"/>
  <c r="K138" i="75" s="1"/>
  <c r="F28" i="85"/>
  <c r="J188" i="75"/>
  <c r="K188" i="75" s="1"/>
  <c r="I75" i="88"/>
  <c r="G157" i="88"/>
  <c r="E220" i="84"/>
  <c r="E220" i="75"/>
  <c r="E215" i="75" s="1"/>
  <c r="D200" i="72"/>
  <c r="K91" i="84"/>
  <c r="E35" i="83" s="1"/>
  <c r="E202" i="84"/>
  <c r="E201" i="75"/>
  <c r="G475" i="87" s="1"/>
  <c r="D163" i="88"/>
  <c r="D153" i="88" s="1"/>
  <c r="E182" i="75"/>
  <c r="D191" i="72"/>
  <c r="E146" i="72"/>
  <c r="F146" i="72" s="1"/>
  <c r="E175" i="75"/>
  <c r="G106" i="87" s="1"/>
  <c r="E176" i="84"/>
  <c r="E175" i="84" s="1"/>
  <c r="D235" i="72"/>
  <c r="E293" i="75" s="1"/>
  <c r="E237" i="75"/>
  <c r="E191" i="84"/>
  <c r="J191" i="75"/>
  <c r="G650" i="87"/>
  <c r="E214" i="84"/>
  <c r="G628" i="87" s="1"/>
  <c r="J214" i="75"/>
  <c r="D215" i="72"/>
  <c r="E215" i="72" s="1"/>
  <c r="F215" i="72" s="1"/>
  <c r="E210" i="75"/>
  <c r="J132" i="84"/>
  <c r="K132" i="84" s="1"/>
  <c r="F20" i="83" s="1"/>
  <c r="E131" i="84"/>
  <c r="J131" i="75"/>
  <c r="K131" i="75" s="1"/>
  <c r="F19" i="82" s="1"/>
  <c r="F135" i="88"/>
  <c r="E145" i="72"/>
  <c r="F145" i="72" s="1"/>
  <c r="E181" i="75"/>
  <c r="D206" i="72"/>
  <c r="E255" i="75" s="1"/>
  <c r="E155" i="72"/>
  <c r="F155" i="72" s="1"/>
  <c r="E129" i="75"/>
  <c r="F270" i="87" s="1"/>
  <c r="E130" i="84"/>
  <c r="J130" i="75"/>
  <c r="E204" i="84"/>
  <c r="J204" i="75"/>
  <c r="E162" i="72"/>
  <c r="F162" i="72" s="1"/>
  <c r="E200" i="75"/>
  <c r="E198" i="75" s="1"/>
  <c r="E167" i="75"/>
  <c r="E168" i="84"/>
  <c r="E124" i="72"/>
  <c r="E122" i="72" s="1"/>
  <c r="E239" i="84"/>
  <c r="J239" i="75"/>
  <c r="E195" i="84"/>
  <c r="E194" i="75"/>
  <c r="J168" i="75"/>
  <c r="J168" i="84" s="1"/>
  <c r="G163" i="88"/>
  <c r="J73" i="75"/>
  <c r="E276" i="87" s="1"/>
  <c r="J202" i="75"/>
  <c r="K202" i="75" s="1"/>
  <c r="G34" i="82" s="1"/>
  <c r="K55" i="84"/>
  <c r="D56" i="83"/>
  <c r="D55" i="83" s="1"/>
  <c r="E486" i="87"/>
  <c r="E223" i="75"/>
  <c r="E224" i="84"/>
  <c r="J224" i="75"/>
  <c r="E142" i="84"/>
  <c r="F423" i="87" s="1"/>
  <c r="I48" i="82"/>
  <c r="E609" i="87"/>
  <c r="E527" i="87" s="1"/>
  <c r="E199" i="84"/>
  <c r="J199" i="75"/>
  <c r="E124" i="75"/>
  <c r="F188" i="87" s="1"/>
  <c r="E125" i="84"/>
  <c r="J125" i="75"/>
  <c r="E161" i="72"/>
  <c r="F161" i="72" s="1"/>
  <c r="E587" i="87"/>
  <c r="E505" i="87" s="1"/>
  <c r="E93" i="84"/>
  <c r="E127" i="84"/>
  <c r="J127" i="75"/>
  <c r="F112" i="88"/>
  <c r="G363" i="87"/>
  <c r="E193" i="84"/>
  <c r="G341" i="87" s="1"/>
  <c r="J193" i="75"/>
  <c r="E179" i="84"/>
  <c r="G136" i="87" s="1"/>
  <c r="G158" i="87"/>
  <c r="J179" i="75"/>
  <c r="E35" i="85"/>
  <c r="E20" i="85"/>
  <c r="J52" i="75"/>
  <c r="J47" i="75" s="1"/>
  <c r="K134" i="84"/>
  <c r="F22" i="83" s="1"/>
  <c r="F486" i="87"/>
  <c r="E146" i="84"/>
  <c r="E145" i="84" s="1"/>
  <c r="F464" i="87" s="1"/>
  <c r="E145" i="75"/>
  <c r="F475" i="87" s="1"/>
  <c r="J146" i="75"/>
  <c r="J145" i="75" s="1"/>
  <c r="J52" i="84"/>
  <c r="J220" i="75"/>
  <c r="J215" i="75" s="1"/>
  <c r="K147" i="84"/>
  <c r="F35" i="83" s="1"/>
  <c r="E186" i="75"/>
  <c r="E150" i="72"/>
  <c r="F150" i="72" s="1"/>
  <c r="D195" i="72"/>
  <c r="F650" i="87"/>
  <c r="E158" i="84"/>
  <c r="F628" i="87" s="1"/>
  <c r="E126" i="84"/>
  <c r="J126" i="75"/>
  <c r="G240" i="87"/>
  <c r="E184" i="84"/>
  <c r="G218" i="87" s="1"/>
  <c r="E211" i="84"/>
  <c r="J211" i="75"/>
  <c r="J220" i="84"/>
  <c r="E62" i="75"/>
  <c r="E61" i="75" s="1"/>
  <c r="E60" i="75" s="1"/>
  <c r="D196" i="72"/>
  <c r="E243" i="75" s="1"/>
  <c r="E187" i="75"/>
  <c r="E99" i="72"/>
  <c r="E142" i="72"/>
  <c r="F142" i="72" s="1"/>
  <c r="J142" i="75"/>
  <c r="F440" i="87" s="1"/>
  <c r="F430" i="87" s="1"/>
  <c r="K74" i="84"/>
  <c r="E18" i="83" s="1"/>
  <c r="E89" i="84"/>
  <c r="E464" i="87" s="1"/>
  <c r="E153" i="75"/>
  <c r="E149" i="75" s="1"/>
  <c r="E154" i="84"/>
  <c r="E153" i="84" s="1"/>
  <c r="J154" i="75"/>
  <c r="J153" i="75" s="1"/>
  <c r="J149" i="75" s="1"/>
  <c r="I81" i="88"/>
  <c r="J328" i="84"/>
  <c r="F117" i="87"/>
  <c r="E119" i="75"/>
  <c r="F106" i="87" s="1"/>
  <c r="E120" i="84"/>
  <c r="E119" i="84" s="1"/>
  <c r="J108" i="75"/>
  <c r="J103" i="75" s="1"/>
  <c r="J108" i="84"/>
  <c r="D144" i="88"/>
  <c r="D143" i="88" s="1"/>
  <c r="K98" i="84"/>
  <c r="E42" i="83" s="1"/>
  <c r="E41" i="83" s="1"/>
  <c r="E328" i="87"/>
  <c r="E318" i="87" s="1"/>
  <c r="K82" i="75"/>
  <c r="E646" i="87"/>
  <c r="F132" i="87"/>
  <c r="E46" i="85"/>
  <c r="D185" i="84"/>
  <c r="G257" i="87" s="1"/>
  <c r="G256" i="87" s="1"/>
  <c r="K81" i="75"/>
  <c r="E25" i="82" s="1"/>
  <c r="E42" i="85"/>
  <c r="E41" i="85" s="1"/>
  <c r="D42" i="85"/>
  <c r="D41" i="85" s="1"/>
  <c r="D154" i="87"/>
  <c r="D337" i="87"/>
  <c r="E11" i="85"/>
  <c r="K25" i="84"/>
  <c r="D25" i="83" s="1"/>
  <c r="E18" i="82"/>
  <c r="E197" i="87"/>
  <c r="E196" i="87" s="1"/>
  <c r="J26" i="75"/>
  <c r="H144" i="88"/>
  <c r="H21" i="88" s="1"/>
  <c r="K86" i="75"/>
  <c r="E31" i="82"/>
  <c r="D68" i="84"/>
  <c r="E175" i="87" s="1"/>
  <c r="E174" i="87" s="1"/>
  <c r="H461" i="87"/>
  <c r="F261" i="84"/>
  <c r="F229" i="84" s="1"/>
  <c r="H586" i="87"/>
  <c r="G34" i="73"/>
  <c r="J68" i="75"/>
  <c r="E194" i="87" s="1"/>
  <c r="E184" i="87" s="1"/>
  <c r="K123" i="84"/>
  <c r="F11" i="83" s="1"/>
  <c r="G134" i="88"/>
  <c r="H134" i="88"/>
  <c r="I156" i="88"/>
  <c r="I154" i="88" s="1"/>
  <c r="J164" i="84"/>
  <c r="H156" i="88"/>
  <c r="H608" i="87"/>
  <c r="I586" i="87"/>
  <c r="F317" i="84"/>
  <c r="F285" i="84" s="1"/>
  <c r="F463" i="87"/>
  <c r="F461" i="87" s="1"/>
  <c r="F118" i="84"/>
  <c r="F209" i="84"/>
  <c r="I608" i="87"/>
  <c r="F608" i="87"/>
  <c r="K157" i="75"/>
  <c r="J157" i="84"/>
  <c r="K157" i="84" s="1"/>
  <c r="F45" i="85"/>
  <c r="F117" i="75"/>
  <c r="F116" i="75" s="1"/>
  <c r="F205" i="75"/>
  <c r="F173" i="75" s="1"/>
  <c r="F172" i="75" s="1"/>
  <c r="G597" i="87"/>
  <c r="F485" i="87"/>
  <c r="F483" i="87" s="1"/>
  <c r="I134" i="88"/>
  <c r="F156" i="88"/>
  <c r="F134" i="88"/>
  <c r="G608" i="87"/>
  <c r="G526" i="87" s="1"/>
  <c r="D328" i="87"/>
  <c r="D318" i="87" s="1"/>
  <c r="D5" i="75"/>
  <c r="D4" i="75" s="1"/>
  <c r="I461" i="87"/>
  <c r="G156" i="88"/>
  <c r="G154" i="88" s="1"/>
  <c r="G44" i="85"/>
  <c r="J212" i="84"/>
  <c r="K212" i="84" s="1"/>
  <c r="F153" i="84"/>
  <c r="D236" i="87"/>
  <c r="E27" i="82"/>
  <c r="E132" i="87"/>
  <c r="H48" i="83"/>
  <c r="K67" i="84"/>
  <c r="E11" i="83" s="1"/>
  <c r="E112" i="88"/>
  <c r="D22" i="85"/>
  <c r="D21" i="85" s="1"/>
  <c r="K32" i="75"/>
  <c r="K30" i="75" s="1"/>
  <c r="D214" i="87"/>
  <c r="D16" i="85"/>
  <c r="E154" i="87"/>
  <c r="D473" i="87"/>
  <c r="D472" i="87" s="1"/>
  <c r="D230" i="75"/>
  <c r="D229" i="75" s="1"/>
  <c r="D228" i="75" s="1"/>
  <c r="K8" i="84"/>
  <c r="D8" i="83" s="1"/>
  <c r="D7" i="83" s="1"/>
  <c r="F585" i="87"/>
  <c r="D149" i="84"/>
  <c r="D31" i="85"/>
  <c r="K42" i="84"/>
  <c r="J41" i="84"/>
  <c r="K158" i="75"/>
  <c r="F46" i="82" s="1"/>
  <c r="F656" i="87"/>
  <c r="J158" i="84"/>
  <c r="F634" i="87" s="1"/>
  <c r="I648" i="87"/>
  <c r="I647" i="87" s="1"/>
  <c r="D167" i="84"/>
  <c r="K12" i="84"/>
  <c r="D13" i="83"/>
  <c r="D12" i="83" s="1"/>
  <c r="J81" i="84"/>
  <c r="E369" i="87"/>
  <c r="E593" i="87"/>
  <c r="E492" i="87"/>
  <c r="J92" i="84"/>
  <c r="K92" i="84" s="1"/>
  <c r="E36" i="83" s="1"/>
  <c r="J176" i="84"/>
  <c r="J175" i="84" s="1"/>
  <c r="G101" i="87" s="1"/>
  <c r="J175" i="75"/>
  <c r="G112" i="87" s="1"/>
  <c r="D279" i="84"/>
  <c r="D132" i="87"/>
  <c r="E19" i="83"/>
  <c r="J128" i="84"/>
  <c r="F246" i="87"/>
  <c r="I134" i="87"/>
  <c r="I133" i="87" s="1"/>
  <c r="J77" i="84"/>
  <c r="E306" i="87" s="1"/>
  <c r="E296" i="87" s="1"/>
  <c r="J46" i="84"/>
  <c r="D634" i="87" s="1"/>
  <c r="D656" i="87"/>
  <c r="D25" i="85"/>
  <c r="D231" i="84"/>
  <c r="D194" i="84"/>
  <c r="G380" i="87" s="1"/>
  <c r="G379" i="87" s="1"/>
  <c r="K78" i="84"/>
  <c r="K102" i="84"/>
  <c r="E46" i="83" s="1"/>
  <c r="E634" i="87"/>
  <c r="E624" i="87" s="1"/>
  <c r="I238" i="87"/>
  <c r="I237" i="87" s="1"/>
  <c r="E361" i="87"/>
  <c r="E360" i="87" s="1"/>
  <c r="E615" i="87"/>
  <c r="G238" i="87"/>
  <c r="G237" i="87" s="1"/>
  <c r="D201" i="84"/>
  <c r="G462" i="87" s="1"/>
  <c r="G461" i="87" s="1"/>
  <c r="G115" i="87"/>
  <c r="G114" i="87" s="1"/>
  <c r="D626" i="87"/>
  <c r="D625" i="87" s="1"/>
  <c r="D33" i="84"/>
  <c r="D462" i="87" s="1"/>
  <c r="D461" i="87" s="1"/>
  <c r="E585" i="87"/>
  <c r="E584" i="87" s="1"/>
  <c r="D93" i="84"/>
  <c r="D615" i="87"/>
  <c r="D18" i="85"/>
  <c r="D17" i="85" s="1"/>
  <c r="D265" i="84"/>
  <c r="I626" i="87"/>
  <c r="I625" i="87" s="1"/>
  <c r="I585" i="87"/>
  <c r="D317" i="84"/>
  <c r="F123" i="87"/>
  <c r="J119" i="75"/>
  <c r="J120" i="84"/>
  <c r="J119" i="84" s="1"/>
  <c r="J12" i="84"/>
  <c r="D183" i="87" s="1"/>
  <c r="D173" i="87" s="1"/>
  <c r="D63" i="84"/>
  <c r="I216" i="87"/>
  <c r="I215" i="87" s="1"/>
  <c r="G71" i="88"/>
  <c r="D86" i="84"/>
  <c r="E421" i="87" s="1"/>
  <c r="E420" i="87" s="1"/>
  <c r="D189" i="84"/>
  <c r="G298" i="87" s="1"/>
  <c r="G297" i="87" s="1"/>
  <c r="D117" i="75"/>
  <c r="D116" i="75" s="1"/>
  <c r="I156" i="87"/>
  <c r="I155" i="87" s="1"/>
  <c r="D359" i="87"/>
  <c r="K31" i="84"/>
  <c r="D286" i="75"/>
  <c r="D285" i="75" s="1"/>
  <c r="D284" i="75" s="1"/>
  <c r="D205" i="87"/>
  <c r="D195" i="87" s="1"/>
  <c r="E216" i="87"/>
  <c r="E215" i="87" s="1"/>
  <c r="J17" i="84"/>
  <c r="D265" i="87" s="1"/>
  <c r="D255" i="87" s="1"/>
  <c r="G402" i="87"/>
  <c r="G401" i="87" s="1"/>
  <c r="D241" i="84"/>
  <c r="H257" i="87" s="1"/>
  <c r="H256" i="87" s="1"/>
  <c r="J111" i="75"/>
  <c r="J112" i="84"/>
  <c r="F11" i="85"/>
  <c r="J28" i="84"/>
  <c r="J26" i="84" s="1"/>
  <c r="F320" i="87"/>
  <c r="F319" i="87" s="1"/>
  <c r="G216" i="87"/>
  <c r="G215" i="87" s="1"/>
  <c r="G484" i="87"/>
  <c r="G483" i="87" s="1"/>
  <c r="H648" i="87"/>
  <c r="H647" i="87" s="1"/>
  <c r="E451" i="87"/>
  <c r="J87" i="84"/>
  <c r="J86" i="84" s="1"/>
  <c r="E429" i="87" s="1"/>
  <c r="J86" i="75"/>
  <c r="E440" i="87" s="1"/>
  <c r="E430" i="87" s="1"/>
  <c r="D180" i="84"/>
  <c r="G175" i="87" s="1"/>
  <c r="G174" i="87" s="1"/>
  <c r="J167" i="75"/>
  <c r="J63" i="75"/>
  <c r="E112" i="87" s="1"/>
  <c r="J64" i="84"/>
  <c r="J63" i="84" s="1"/>
  <c r="J34" i="84"/>
  <c r="K34" i="84" s="1"/>
  <c r="J33" i="75"/>
  <c r="D481" i="87" s="1"/>
  <c r="E155" i="88"/>
  <c r="E154" i="88" s="1"/>
  <c r="D35" i="85"/>
  <c r="J35" i="84"/>
  <c r="K35" i="84" s="1"/>
  <c r="D35" i="83" s="1"/>
  <c r="G197" i="87"/>
  <c r="G196" i="87" s="1"/>
  <c r="F607" i="87"/>
  <c r="E133" i="88"/>
  <c r="E132" i="88" s="1"/>
  <c r="F155" i="88"/>
  <c r="D27" i="85"/>
  <c r="I607" i="87"/>
  <c r="D648" i="87"/>
  <c r="D647" i="87" s="1"/>
  <c r="I133" i="88"/>
  <c r="D484" i="87"/>
  <c r="D483" i="87" s="1"/>
  <c r="I115" i="87"/>
  <c r="I114" i="87" s="1"/>
  <c r="J195" i="84"/>
  <c r="G607" i="87"/>
  <c r="K88" i="84"/>
  <c r="E32" i="83" s="1"/>
  <c r="G246" i="87"/>
  <c r="J184" i="84"/>
  <c r="G224" i="87" s="1"/>
  <c r="H626" i="87"/>
  <c r="H625" i="87" s="1"/>
  <c r="G48" i="83"/>
  <c r="F238" i="87"/>
  <c r="F237" i="87" s="1"/>
  <c r="D119" i="84"/>
  <c r="K27" i="84"/>
  <c r="J89" i="75"/>
  <c r="E481" i="87" s="1"/>
  <c r="E471" i="87" s="1"/>
  <c r="E238" i="87"/>
  <c r="E237" i="87" s="1"/>
  <c r="K26" i="75"/>
  <c r="H279" i="87"/>
  <c r="H278" i="87" s="1"/>
  <c r="D111" i="84"/>
  <c r="D245" i="84"/>
  <c r="H298" i="87" s="1"/>
  <c r="H297" i="87" s="1"/>
  <c r="K34" i="75"/>
  <c r="F154" i="87"/>
  <c r="K184" i="75"/>
  <c r="D174" i="75"/>
  <c r="D173" i="75" s="1"/>
  <c r="D172" i="75" s="1"/>
  <c r="F626" i="87"/>
  <c r="F625" i="87" s="1"/>
  <c r="K35" i="75"/>
  <c r="D35" i="82" s="1"/>
  <c r="E443" i="87"/>
  <c r="E442" i="87" s="1"/>
  <c r="J71" i="84"/>
  <c r="K71" i="84" s="1"/>
  <c r="E15" i="83" s="1"/>
  <c r="E15" i="85"/>
  <c r="D112" i="88"/>
  <c r="D287" i="84"/>
  <c r="I93" i="87" s="1"/>
  <c r="I92" i="87" s="1"/>
  <c r="G585" i="87"/>
  <c r="D205" i="84"/>
  <c r="D62" i="75"/>
  <c r="D61" i="75" s="1"/>
  <c r="D60" i="75" s="1"/>
  <c r="E104" i="87"/>
  <c r="E103" i="87" s="1"/>
  <c r="D276" i="84"/>
  <c r="D271" i="84" s="1"/>
  <c r="D115" i="87"/>
  <c r="D114" i="87" s="1"/>
  <c r="D113" i="87" s="1"/>
  <c r="D37" i="84"/>
  <c r="K22" i="84"/>
  <c r="J21" i="84"/>
  <c r="D306" i="87" s="1"/>
  <c r="D296" i="87" s="1"/>
  <c r="K11" i="84"/>
  <c r="D11" i="83" s="1"/>
  <c r="G279" i="87"/>
  <c r="G278" i="87" s="1"/>
  <c r="E607" i="87"/>
  <c r="E606" i="87" s="1"/>
  <c r="J32" i="84"/>
  <c r="J30" i="84" s="1"/>
  <c r="D429" i="87" s="1"/>
  <c r="D419" i="87" s="1"/>
  <c r="D451" i="87"/>
  <c r="D441" i="87" s="1"/>
  <c r="D13" i="85"/>
  <c r="D12" i="85" s="1"/>
  <c r="D306" i="84"/>
  <c r="K17" i="84"/>
  <c r="D18" i="83"/>
  <c r="D17" i="83" s="1"/>
  <c r="J72" i="84"/>
  <c r="E224" i="87" s="1"/>
  <c r="E246" i="87"/>
  <c r="K64" i="75"/>
  <c r="D11" i="85"/>
  <c r="F36" i="85"/>
  <c r="J148" i="84"/>
  <c r="D287" i="87"/>
  <c r="D277" i="87" s="1"/>
  <c r="H71" i="88"/>
  <c r="E14" i="85"/>
  <c r="J70" i="84"/>
  <c r="K70" i="84" s="1"/>
  <c r="E14" i="83" s="1"/>
  <c r="K71" i="75"/>
  <c r="K68" i="75" s="1"/>
  <c r="D607" i="87"/>
  <c r="D606" i="87" s="1"/>
  <c r="H320" i="87"/>
  <c r="H319" i="87" s="1"/>
  <c r="J37" i="75"/>
  <c r="H402" i="87"/>
  <c r="H401" i="87" s="1"/>
  <c r="K16" i="84"/>
  <c r="D16" i="83" s="1"/>
  <c r="D175" i="84"/>
  <c r="D93" i="87"/>
  <c r="D92" i="87" s="1"/>
  <c r="D91" i="87" s="1"/>
  <c r="F648" i="87"/>
  <c r="F647" i="87" s="1"/>
  <c r="E18" i="87"/>
  <c r="G145" i="88"/>
  <c r="G22" i="88" s="1"/>
  <c r="G17" i="87"/>
  <c r="H529" i="87"/>
  <c r="F40" i="87"/>
  <c r="H40" i="87"/>
  <c r="H18" i="87"/>
  <c r="D558" i="87"/>
  <c r="D553" i="87" s="1"/>
  <c r="D40" i="87"/>
  <c r="I18" i="87"/>
  <c r="D12" i="87"/>
  <c r="D18" i="87"/>
  <c r="F39" i="87"/>
  <c r="I529" i="87"/>
  <c r="I528" i="87" s="1"/>
  <c r="H17" i="87"/>
  <c r="F18" i="87"/>
  <c r="E40" i="87"/>
  <c r="I507" i="87"/>
  <c r="I15" i="87" s="1"/>
  <c r="I39" i="87"/>
  <c r="E39" i="87"/>
  <c r="F135" i="72"/>
  <c r="F134" i="72" s="1"/>
  <c r="E168" i="72"/>
  <c r="F168" i="72" s="1"/>
  <c r="E115" i="72"/>
  <c r="E170" i="72"/>
  <c r="F170" i="72" s="1"/>
  <c r="F8" i="82"/>
  <c r="F7" i="82" s="1"/>
  <c r="D207" i="72"/>
  <c r="G40" i="87"/>
  <c r="E17" i="87"/>
  <c r="G18" i="87"/>
  <c r="I17" i="87"/>
  <c r="D39" i="82"/>
  <c r="D38" i="82" s="1"/>
  <c r="F17" i="87"/>
  <c r="E46" i="82"/>
  <c r="D46" i="82"/>
  <c r="I40" i="87"/>
  <c r="D507" i="87"/>
  <c r="G39" i="87"/>
  <c r="E151" i="72"/>
  <c r="F151" i="72" s="1"/>
  <c r="E14" i="82"/>
  <c r="E108" i="72"/>
  <c r="E190" i="72"/>
  <c r="F190" i="72" s="1"/>
  <c r="F23" i="90"/>
  <c r="F100" i="72"/>
  <c r="F99" i="72" s="1"/>
  <c r="D203" i="72"/>
  <c r="E158" i="72"/>
  <c r="F158" i="72" s="1"/>
  <c r="F104" i="72"/>
  <c r="E118" i="72"/>
  <c r="F126" i="72"/>
  <c r="F124" i="72" s="1"/>
  <c r="F122" i="72" s="1"/>
  <c r="E112" i="72"/>
  <c r="F31" i="82"/>
  <c r="E51" i="72"/>
  <c r="E50" i="72" s="1"/>
  <c r="E49" i="72" s="1"/>
  <c r="E143" i="72"/>
  <c r="F143" i="72" s="1"/>
  <c r="D188" i="72"/>
  <c r="E235" i="75" s="1"/>
  <c r="F118" i="72"/>
  <c r="F147" i="87"/>
  <c r="E104" i="72"/>
  <c r="D645" i="87"/>
  <c r="D635" i="87" s="1"/>
  <c r="E35" i="82"/>
  <c r="E235" i="87"/>
  <c r="E225" i="87" s="1"/>
  <c r="E16" i="82"/>
  <c r="D430" i="87"/>
  <c r="E348" i="87"/>
  <c r="G51" i="71"/>
  <c r="G50" i="71" s="1"/>
  <c r="G49" i="71" s="1"/>
  <c r="D17" i="82"/>
  <c r="H96" i="71"/>
  <c r="H95" i="71" s="1"/>
  <c r="H94" i="71" s="1"/>
  <c r="H167" i="71"/>
  <c r="H34" i="73"/>
  <c r="H54" i="73"/>
  <c r="G96" i="71"/>
  <c r="G95" i="71" s="1"/>
  <c r="G94" i="71" s="1"/>
  <c r="G186" i="71"/>
  <c r="G185" i="71" s="1"/>
  <c r="G184" i="71" s="1"/>
  <c r="G141" i="71"/>
  <c r="G140" i="71" s="1"/>
  <c r="G139" i="71" s="1"/>
  <c r="F27" i="82"/>
  <c r="H186" i="71"/>
  <c r="H185" i="71" s="1"/>
  <c r="H184" i="71" s="1"/>
  <c r="H6" i="71"/>
  <c r="H5" i="71" s="1"/>
  <c r="H4" i="71" s="1"/>
  <c r="D29" i="90"/>
  <c r="D19" i="90" s="1"/>
  <c r="G6" i="71"/>
  <c r="G5" i="71" s="1"/>
  <c r="G4" i="71" s="1"/>
  <c r="D17" i="87"/>
  <c r="D39" i="87"/>
  <c r="D34" i="87"/>
  <c r="D76" i="87"/>
  <c r="D35" i="87" s="1"/>
  <c r="H39" i="87"/>
  <c r="D54" i="87"/>
  <c r="D13" i="87" s="1"/>
  <c r="D37" i="87"/>
  <c r="D528" i="87"/>
  <c r="E19" i="82"/>
  <c r="G15" i="82"/>
  <c r="E21" i="82"/>
  <c r="E518" i="87"/>
  <c r="E558" i="87"/>
  <c r="E553" i="87" s="1"/>
  <c r="E307" i="87"/>
  <c r="D517" i="87"/>
  <c r="C29" i="91" s="1"/>
  <c r="C15" i="91" s="1"/>
  <c r="D26" i="87"/>
  <c r="D25" i="87" s="1"/>
  <c r="D102" i="87"/>
  <c r="E12" i="88"/>
  <c r="E34" i="88"/>
  <c r="D11" i="88"/>
  <c r="E213" i="72"/>
  <c r="F213" i="72" s="1"/>
  <c r="D258" i="72"/>
  <c r="E154" i="72"/>
  <c r="D199" i="72"/>
  <c r="E246" i="75" s="1"/>
  <c r="E172" i="72"/>
  <c r="F172" i="72" s="1"/>
  <c r="D217" i="72"/>
  <c r="D167" i="72"/>
  <c r="F109" i="72"/>
  <c r="F108" i="72" s="1"/>
  <c r="F51" i="72"/>
  <c r="F50" i="72" s="1"/>
  <c r="F49" i="72" s="1"/>
  <c r="F112" i="72"/>
  <c r="E146" i="88"/>
  <c r="E23" i="88" s="1"/>
  <c r="D197" i="72"/>
  <c r="E244" i="75" s="1"/>
  <c r="E152" i="72"/>
  <c r="F152" i="72" s="1"/>
  <c r="F639" i="87"/>
  <c r="F352" i="87"/>
  <c r="F25" i="82"/>
  <c r="F20" i="82"/>
  <c r="D216" i="72"/>
  <c r="E267" i="75" s="1"/>
  <c r="E171" i="72"/>
  <c r="E598" i="87"/>
  <c r="E516" i="87" s="1"/>
  <c r="D28" i="91" s="1"/>
  <c r="D24" i="87"/>
  <c r="C21" i="91"/>
  <c r="C14" i="91" s="1"/>
  <c r="E270" i="87"/>
  <c r="E65" i="87" s="1"/>
  <c r="D237" i="72"/>
  <c r="E295" i="75" s="1"/>
  <c r="E192" i="72"/>
  <c r="F192" i="72" s="1"/>
  <c r="E156" i="72"/>
  <c r="F156" i="72" s="1"/>
  <c r="D201" i="72"/>
  <c r="E249" i="75" s="1"/>
  <c r="F229" i="87"/>
  <c r="F16" i="82"/>
  <c r="E159" i="72"/>
  <c r="F159" i="72" s="1"/>
  <c r="D204" i="72"/>
  <c r="E252" i="75" s="1"/>
  <c r="G23" i="90"/>
  <c r="G27" i="82"/>
  <c r="E148" i="72"/>
  <c r="F148" i="72" s="1"/>
  <c r="D193" i="72"/>
  <c r="E240" i="75" s="1"/>
  <c r="D141" i="72"/>
  <c r="D211" i="72"/>
  <c r="E260" i="75" s="1"/>
  <c r="E166" i="72"/>
  <c r="F393" i="87"/>
  <c r="E145" i="88"/>
  <c r="E22" i="88" s="1"/>
  <c r="D14" i="82"/>
  <c r="E32" i="82"/>
  <c r="D22" i="82"/>
  <c r="D21" i="82" s="1"/>
  <c r="G21" i="88"/>
  <c r="H45" i="82"/>
  <c r="G231" i="71"/>
  <c r="G230" i="71" s="1"/>
  <c r="G229" i="71" s="1"/>
  <c r="H141" i="71"/>
  <c r="D317" i="87"/>
  <c r="D307" i="87" s="1"/>
  <c r="E504" i="87"/>
  <c r="E12" i="87" s="1"/>
  <c r="E526" i="87"/>
  <c r="E34" i="87" s="1"/>
  <c r="H231" i="71"/>
  <c r="H230" i="71" s="1"/>
  <c r="H229" i="71" s="1"/>
  <c r="F514" i="87"/>
  <c r="F32" i="82"/>
  <c r="E54" i="82"/>
  <c r="E36" i="82"/>
  <c r="D42" i="82"/>
  <c r="D41" i="82" s="1"/>
  <c r="D11" i="82"/>
  <c r="E56" i="82"/>
  <c r="E55" i="82" s="1"/>
  <c r="E144" i="88"/>
  <c r="F21" i="88"/>
  <c r="G636" i="87"/>
  <c r="G514" i="87"/>
  <c r="E42" i="82"/>
  <c r="E41" i="82" s="1"/>
  <c r="H104" i="87"/>
  <c r="D28" i="82"/>
  <c r="D26" i="82" s="1"/>
  <c r="E596" i="87"/>
  <c r="I144" i="87"/>
  <c r="I63" i="87"/>
  <c r="H51" i="71"/>
  <c r="H50" i="71" s="1"/>
  <c r="H49" i="71" s="1"/>
  <c r="F104" i="87"/>
  <c r="H596" i="87"/>
  <c r="H514" i="87" s="1"/>
  <c r="I21" i="88"/>
  <c r="D596" i="87"/>
  <c r="G8" i="82"/>
  <c r="G7" i="82" s="1"/>
  <c r="I596" i="87"/>
  <c r="I514" i="87" s="1"/>
  <c r="D235" i="87"/>
  <c r="D225" i="87" s="1"/>
  <c r="E29" i="90"/>
  <c r="E19" i="90" s="1"/>
  <c r="E153" i="87"/>
  <c r="E143" i="87" s="1"/>
  <c r="D194" i="87"/>
  <c r="D184" i="87" s="1"/>
  <c r="E645" i="87"/>
  <c r="E635" i="87" s="1"/>
  <c r="F645" i="87"/>
  <c r="D144" i="87"/>
  <c r="D153" i="87"/>
  <c r="D16" i="82"/>
  <c r="E11" i="82"/>
  <c r="G104" i="87"/>
  <c r="F518" i="87"/>
  <c r="F558" i="87"/>
  <c r="F553" i="87" s="1"/>
  <c r="E37" i="87"/>
  <c r="E528" i="87"/>
  <c r="E507" i="87"/>
  <c r="F508" i="87"/>
  <c r="F16" i="87" s="1"/>
  <c r="H507" i="87"/>
  <c r="G37" i="87"/>
  <c r="G507" i="87"/>
  <c r="H517" i="87"/>
  <c r="G29" i="91" s="1"/>
  <c r="G15" i="91" s="1"/>
  <c r="H26" i="87"/>
  <c r="H25" i="87" s="1"/>
  <c r="F44" i="82"/>
  <c r="I44" i="82"/>
  <c r="F474" i="87"/>
  <c r="I22" i="88"/>
  <c r="I143" i="88"/>
  <c r="H64" i="87"/>
  <c r="H472" i="87"/>
  <c r="H75" i="87"/>
  <c r="I64" i="87"/>
  <c r="I472" i="87"/>
  <c r="I54" i="82"/>
  <c r="F22" i="88"/>
  <c r="F143" i="88"/>
  <c r="I597" i="87"/>
  <c r="H597" i="87"/>
  <c r="H44" i="82"/>
  <c r="H145" i="88"/>
  <c r="H54" i="82"/>
  <c r="F597" i="87"/>
  <c r="G474" i="87"/>
  <c r="F606" i="87" l="1"/>
  <c r="F132" i="88"/>
  <c r="G132" i="88"/>
  <c r="G135" i="88"/>
  <c r="E215" i="84"/>
  <c r="G141" i="88"/>
  <c r="J215" i="84"/>
  <c r="F141" i="88"/>
  <c r="F131" i="88" s="1"/>
  <c r="J159" i="84"/>
  <c r="E141" i="88"/>
  <c r="E131" i="88" s="1"/>
  <c r="J103" i="84"/>
  <c r="D141" i="88"/>
  <c r="D131" i="88" s="1"/>
  <c r="J47" i="84"/>
  <c r="F228" i="84"/>
  <c r="F284" i="84"/>
  <c r="F154" i="88"/>
  <c r="F153" i="88" s="1"/>
  <c r="I132" i="88"/>
  <c r="G606" i="87"/>
  <c r="G35" i="85"/>
  <c r="J203" i="84"/>
  <c r="K203" i="84" s="1"/>
  <c r="G35" i="83" s="1"/>
  <c r="E258" i="84"/>
  <c r="E209" i="72"/>
  <c r="D254" i="72"/>
  <c r="E314" i="75" s="1"/>
  <c r="D152" i="88"/>
  <c r="D142" i="88" s="1"/>
  <c r="J280" i="84"/>
  <c r="J279" i="84" s="1"/>
  <c r="E225" i="72"/>
  <c r="E224" i="72" s="1"/>
  <c r="J279" i="75"/>
  <c r="K97" i="84"/>
  <c r="K93" i="84" s="1"/>
  <c r="D270" i="72"/>
  <c r="E336" i="75" s="1"/>
  <c r="E335" i="75" s="1"/>
  <c r="J258" i="75"/>
  <c r="K258" i="75" s="1"/>
  <c r="F451" i="87"/>
  <c r="F441" i="87" s="1"/>
  <c r="D224" i="72"/>
  <c r="F180" i="72"/>
  <c r="F179" i="72" s="1"/>
  <c r="D52" i="83"/>
  <c r="E410" i="87"/>
  <c r="E400" i="87" s="1"/>
  <c r="E259" i="84"/>
  <c r="J259" i="84"/>
  <c r="J202" i="84"/>
  <c r="K202" i="84" s="1"/>
  <c r="E163" i="72"/>
  <c r="J201" i="75"/>
  <c r="E257" i="75"/>
  <c r="E210" i="72"/>
  <c r="F210" i="72" s="1"/>
  <c r="E279" i="75"/>
  <c r="K138" i="84"/>
  <c r="D255" i="72"/>
  <c r="E315" i="75" s="1"/>
  <c r="J315" i="75" s="1"/>
  <c r="K137" i="84"/>
  <c r="F25" i="83" s="1"/>
  <c r="J188" i="84"/>
  <c r="K188" i="84" s="1"/>
  <c r="G20" i="83" s="1"/>
  <c r="J232" i="75"/>
  <c r="K232" i="75" s="1"/>
  <c r="K231" i="75" s="1"/>
  <c r="K73" i="84"/>
  <c r="E232" i="84"/>
  <c r="E231" i="84" s="1"/>
  <c r="H95" i="87" s="1"/>
  <c r="E187" i="72"/>
  <c r="F187" i="72" s="1"/>
  <c r="H117" i="87"/>
  <c r="J73" i="84"/>
  <c r="E265" i="87" s="1"/>
  <c r="E255" i="87" s="1"/>
  <c r="G34" i="85"/>
  <c r="E17" i="83"/>
  <c r="F32" i="85"/>
  <c r="D232" i="72"/>
  <c r="E280" i="84"/>
  <c r="E279" i="84" s="1"/>
  <c r="F26" i="83"/>
  <c r="K83" i="84"/>
  <c r="K82" i="84" s="1"/>
  <c r="F199" i="87"/>
  <c r="F144" i="72"/>
  <c r="J142" i="84"/>
  <c r="F429" i="87" s="1"/>
  <c r="F419" i="87" s="1"/>
  <c r="J135" i="84"/>
  <c r="J133" i="84" s="1"/>
  <c r="F306" i="87" s="1"/>
  <c r="F296" i="87" s="1"/>
  <c r="F25" i="85"/>
  <c r="F23" i="85"/>
  <c r="F21" i="85" s="1"/>
  <c r="E144" i="72"/>
  <c r="G322" i="87"/>
  <c r="E160" i="72"/>
  <c r="I71" i="88"/>
  <c r="K328" i="84"/>
  <c r="I48" i="83" s="1"/>
  <c r="J190" i="84"/>
  <c r="K190" i="84" s="1"/>
  <c r="K220" i="84"/>
  <c r="K215" i="84" s="1"/>
  <c r="E27" i="85"/>
  <c r="E26" i="85" s="1"/>
  <c r="J189" i="75"/>
  <c r="E189" i="84"/>
  <c r="G300" i="87" s="1"/>
  <c r="E118" i="75"/>
  <c r="E117" i="75" s="1"/>
  <c r="E116" i="75" s="1"/>
  <c r="D251" i="72"/>
  <c r="E311" i="75" s="1"/>
  <c r="J311" i="75" s="1"/>
  <c r="G20" i="85"/>
  <c r="E287" i="87"/>
  <c r="E277" i="87" s="1"/>
  <c r="E182" i="84"/>
  <c r="J182" i="75"/>
  <c r="E200" i="72"/>
  <c r="F200" i="72" s="1"/>
  <c r="E247" i="75"/>
  <c r="E245" i="75" s="1"/>
  <c r="K196" i="75"/>
  <c r="K194" i="75" s="1"/>
  <c r="J196" i="84"/>
  <c r="K196" i="84" s="1"/>
  <c r="G28" i="83" s="1"/>
  <c r="G28" i="85"/>
  <c r="E153" i="72"/>
  <c r="E249" i="84"/>
  <c r="J249" i="75"/>
  <c r="K249" i="75" s="1"/>
  <c r="K199" i="75"/>
  <c r="J199" i="84"/>
  <c r="F34" i="90"/>
  <c r="G117" i="87"/>
  <c r="E252" i="84"/>
  <c r="J252" i="75"/>
  <c r="E235" i="72"/>
  <c r="F235" i="72" s="1"/>
  <c r="E196" i="72"/>
  <c r="F196" i="72" s="1"/>
  <c r="F26" i="85"/>
  <c r="F40" i="90"/>
  <c r="E194" i="84"/>
  <c r="G382" i="87" s="1"/>
  <c r="K130" i="75"/>
  <c r="F18" i="82" s="1"/>
  <c r="F17" i="82" s="1"/>
  <c r="J129" i="75"/>
  <c r="F276" i="87" s="1"/>
  <c r="F266" i="87" s="1"/>
  <c r="J130" i="84"/>
  <c r="E209" i="75"/>
  <c r="E205" i="75" s="1"/>
  <c r="E210" i="84"/>
  <c r="J210" i="75"/>
  <c r="K191" i="75"/>
  <c r="G23" i="82" s="1"/>
  <c r="G23" i="85"/>
  <c r="J191" i="84"/>
  <c r="K191" i="84" s="1"/>
  <c r="G23" i="83" s="1"/>
  <c r="G95" i="87"/>
  <c r="E244" i="84"/>
  <c r="J244" i="75"/>
  <c r="E187" i="84"/>
  <c r="J187" i="75"/>
  <c r="G12" i="90"/>
  <c r="E223" i="84"/>
  <c r="F19" i="85"/>
  <c r="J131" i="84"/>
  <c r="K131" i="84" s="1"/>
  <c r="F19" i="83" s="1"/>
  <c r="E293" i="84"/>
  <c r="J293" i="75"/>
  <c r="K293" i="75" s="1"/>
  <c r="K168" i="75"/>
  <c r="K167" i="75" s="1"/>
  <c r="G404" i="87"/>
  <c r="D212" i="72"/>
  <c r="E270" i="75"/>
  <c r="E163" i="88"/>
  <c r="E40" i="88" s="1"/>
  <c r="J138" i="84"/>
  <c r="F388" i="87" s="1"/>
  <c r="F378" i="87" s="1"/>
  <c r="E62" i="84"/>
  <c r="E61" i="84" s="1"/>
  <c r="E60" i="84" s="1"/>
  <c r="E149" i="84"/>
  <c r="F587" i="87"/>
  <c r="F505" i="87" s="1"/>
  <c r="K125" i="75"/>
  <c r="J124" i="75"/>
  <c r="F194" i="87" s="1"/>
  <c r="F184" i="87" s="1"/>
  <c r="J125" i="84"/>
  <c r="K239" i="75"/>
  <c r="H15" i="82" s="1"/>
  <c r="J239" i="84"/>
  <c r="K239" i="84" s="1"/>
  <c r="H15" i="83" s="1"/>
  <c r="H15" i="85"/>
  <c r="E200" i="84"/>
  <c r="E198" i="84" s="1"/>
  <c r="G423" i="87" s="1"/>
  <c r="G445" i="87"/>
  <c r="J200" i="75"/>
  <c r="J198" i="75" s="1"/>
  <c r="G440" i="87" s="1"/>
  <c r="F281" i="87"/>
  <c r="K214" i="75"/>
  <c r="J214" i="84"/>
  <c r="G656" i="87"/>
  <c r="G646" i="87" s="1"/>
  <c r="E201" i="84"/>
  <c r="G464" i="87" s="1"/>
  <c r="E246" i="84"/>
  <c r="J246" i="75"/>
  <c r="E243" i="84"/>
  <c r="J243" i="75"/>
  <c r="E186" i="84"/>
  <c r="E185" i="75"/>
  <c r="G270" i="87" s="1"/>
  <c r="J186" i="75"/>
  <c r="K186" i="75" s="1"/>
  <c r="G34" i="90"/>
  <c r="K204" i="75"/>
  <c r="K201" i="75" s="1"/>
  <c r="J204" i="84"/>
  <c r="K204" i="84" s="1"/>
  <c r="G36" i="83" s="1"/>
  <c r="G36" i="85"/>
  <c r="E255" i="84"/>
  <c r="J255" i="75"/>
  <c r="E267" i="84"/>
  <c r="J267" i="75"/>
  <c r="E206" i="72"/>
  <c r="F206" i="72" s="1"/>
  <c r="D245" i="72"/>
  <c r="E303" i="75" s="1"/>
  <c r="J194" i="75"/>
  <c r="G52" i="85"/>
  <c r="D52" i="85"/>
  <c r="F322" i="87"/>
  <c r="K126" i="75"/>
  <c r="F14" i="82" s="1"/>
  <c r="F14" i="85"/>
  <c r="J126" i="84"/>
  <c r="K126" i="84" s="1"/>
  <c r="F14" i="83" s="1"/>
  <c r="K193" i="75"/>
  <c r="G25" i="82" s="1"/>
  <c r="J193" i="84"/>
  <c r="G347" i="87" s="1"/>
  <c r="G337" i="87" s="1"/>
  <c r="F12" i="90"/>
  <c r="E167" i="84"/>
  <c r="E180" i="75"/>
  <c r="G188" i="87" s="1"/>
  <c r="E181" i="84"/>
  <c r="J181" i="75"/>
  <c r="E240" i="84"/>
  <c r="J240" i="75"/>
  <c r="D241" i="72"/>
  <c r="E299" i="75" s="1"/>
  <c r="K135" i="75"/>
  <c r="K133" i="75" s="1"/>
  <c r="E235" i="84"/>
  <c r="J235" i="75"/>
  <c r="E52" i="85"/>
  <c r="K154" i="75"/>
  <c r="F42" i="82" s="1"/>
  <c r="J154" i="84"/>
  <c r="K211" i="75"/>
  <c r="J211" i="84"/>
  <c r="K211" i="84" s="1"/>
  <c r="G43" i="83" s="1"/>
  <c r="G43" i="85"/>
  <c r="K146" i="75"/>
  <c r="J146" i="84"/>
  <c r="K146" i="84" s="1"/>
  <c r="F34" i="83" s="1"/>
  <c r="E129" i="84"/>
  <c r="F259" i="87" s="1"/>
  <c r="D260" i="72"/>
  <c r="E266" i="75"/>
  <c r="G486" i="87"/>
  <c r="E260" i="84"/>
  <c r="J260" i="75"/>
  <c r="K260" i="75" s="1"/>
  <c r="E295" i="84"/>
  <c r="J295" i="75"/>
  <c r="F160" i="72"/>
  <c r="D248" i="72"/>
  <c r="E307" i="75" s="1"/>
  <c r="E251" i="75"/>
  <c r="E207" i="72"/>
  <c r="F207" i="72" s="1"/>
  <c r="E256" i="75"/>
  <c r="E254" i="75" s="1"/>
  <c r="F410" i="87"/>
  <c r="F400" i="87" s="1"/>
  <c r="E482" i="87"/>
  <c r="G131" i="88"/>
  <c r="F95" i="87"/>
  <c r="F609" i="87"/>
  <c r="E242" i="75"/>
  <c r="D240" i="72"/>
  <c r="E195" i="72"/>
  <c r="F195" i="72" s="1"/>
  <c r="K179" i="75"/>
  <c r="G164" i="87"/>
  <c r="G154" i="87" s="1"/>
  <c r="J179" i="84"/>
  <c r="G142" i="87" s="1"/>
  <c r="G132" i="87" s="1"/>
  <c r="K127" i="75"/>
  <c r="F15" i="82" s="1"/>
  <c r="F15" i="85"/>
  <c r="J127" i="84"/>
  <c r="K127" i="84" s="1"/>
  <c r="F15" i="83" s="1"/>
  <c r="E124" i="84"/>
  <c r="F177" i="87" s="1"/>
  <c r="K224" i="75"/>
  <c r="K223" i="75" s="1"/>
  <c r="J223" i="75"/>
  <c r="J224" i="84"/>
  <c r="K224" i="84" s="1"/>
  <c r="E237" i="84"/>
  <c r="J237" i="75"/>
  <c r="E238" i="75"/>
  <c r="E236" i="75" s="1"/>
  <c r="E191" i="72"/>
  <c r="F191" i="72" s="1"/>
  <c r="F189" i="72" s="1"/>
  <c r="D236" i="72"/>
  <c r="E52" i="83"/>
  <c r="D21" i="88"/>
  <c r="D20" i="88" s="1"/>
  <c r="C37" i="91" s="1"/>
  <c r="D8" i="85"/>
  <c r="D7" i="85" s="1"/>
  <c r="D471" i="87"/>
  <c r="E37" i="85"/>
  <c r="F52" i="85"/>
  <c r="G8" i="85"/>
  <c r="G7" i="85" s="1"/>
  <c r="J167" i="84"/>
  <c r="F18" i="90"/>
  <c r="J111" i="84"/>
  <c r="E18" i="90"/>
  <c r="E8" i="90" s="1"/>
  <c r="E40" i="90"/>
  <c r="E30" i="90" s="1"/>
  <c r="J6" i="75"/>
  <c r="J5" i="75" s="1"/>
  <c r="J4" i="75" s="1"/>
  <c r="E605" i="87"/>
  <c r="D46" i="85"/>
  <c r="D37" i="85" s="1"/>
  <c r="K142" i="84"/>
  <c r="D646" i="87"/>
  <c r="D492" i="87"/>
  <c r="D482" i="87" s="1"/>
  <c r="D399" i="87"/>
  <c r="D389" i="87" s="1"/>
  <c r="E17" i="82"/>
  <c r="K120" i="84"/>
  <c r="F8" i="83" s="1"/>
  <c r="F7" i="83" s="1"/>
  <c r="D6" i="84"/>
  <c r="D5" i="84" s="1"/>
  <c r="D4" i="84" s="1"/>
  <c r="F8" i="85"/>
  <c r="F7" i="85" s="1"/>
  <c r="G153" i="88"/>
  <c r="K158" i="84"/>
  <c r="F46" i="83" s="1"/>
  <c r="F624" i="87"/>
  <c r="F30" i="83"/>
  <c r="G44" i="83"/>
  <c r="F45" i="83"/>
  <c r="K46" i="84"/>
  <c r="D46" i="83" s="1"/>
  <c r="J89" i="84"/>
  <c r="E470" i="87" s="1"/>
  <c r="E460" i="87" s="1"/>
  <c r="D624" i="87"/>
  <c r="E236" i="87"/>
  <c r="E102" i="87"/>
  <c r="G515" i="87"/>
  <c r="G513" i="87" s="1"/>
  <c r="F27" i="91" s="1"/>
  <c r="G595" i="87"/>
  <c r="G143" i="88"/>
  <c r="K176" i="84"/>
  <c r="G8" i="83" s="1"/>
  <c r="G7" i="83" s="1"/>
  <c r="I606" i="87"/>
  <c r="F205" i="84"/>
  <c r="F173" i="84" s="1"/>
  <c r="F172" i="84" s="1"/>
  <c r="G586" i="87"/>
  <c r="G504" i="87" s="1"/>
  <c r="F149" i="84"/>
  <c r="F117" i="84" s="1"/>
  <c r="F116" i="84" s="1"/>
  <c r="F586" i="87"/>
  <c r="F584" i="87" s="1"/>
  <c r="E30" i="82"/>
  <c r="I584" i="87"/>
  <c r="F45" i="82"/>
  <c r="K7" i="84"/>
  <c r="K32" i="84"/>
  <c r="D32" i="83" s="1"/>
  <c r="K33" i="75"/>
  <c r="K6" i="75" s="1"/>
  <c r="K5" i="75" s="1"/>
  <c r="K4" i="75" s="1"/>
  <c r="K148" i="84"/>
  <c r="F36" i="83" s="1"/>
  <c r="F646" i="87"/>
  <c r="D605" i="87"/>
  <c r="E8" i="85"/>
  <c r="E7" i="85" s="1"/>
  <c r="K72" i="84"/>
  <c r="E16" i="83" s="1"/>
  <c r="D63" i="87"/>
  <c r="E63" i="87"/>
  <c r="J68" i="84"/>
  <c r="E183" i="87" s="1"/>
  <c r="E173" i="87" s="1"/>
  <c r="E15" i="82"/>
  <c r="D34" i="85"/>
  <c r="D33" i="85" s="1"/>
  <c r="E25" i="85"/>
  <c r="E205" i="87"/>
  <c r="E195" i="87" s="1"/>
  <c r="E12" i="83"/>
  <c r="D410" i="87"/>
  <c r="D400" i="87" s="1"/>
  <c r="D388" i="87"/>
  <c r="D378" i="87" s="1"/>
  <c r="E18" i="85"/>
  <c r="E17" i="85" s="1"/>
  <c r="E419" i="87"/>
  <c r="D31" i="83"/>
  <c r="K112" i="84"/>
  <c r="I503" i="87"/>
  <c r="D34" i="82"/>
  <c r="G93" i="87"/>
  <c r="G92" i="87" s="1"/>
  <c r="D174" i="84"/>
  <c r="D173" i="84" s="1"/>
  <c r="D172" i="84" s="1"/>
  <c r="E441" i="87"/>
  <c r="J62" i="75"/>
  <c r="J61" i="75" s="1"/>
  <c r="J60" i="75" s="1"/>
  <c r="F31" i="85"/>
  <c r="H607" i="87"/>
  <c r="H606" i="87" s="1"/>
  <c r="E93" i="87"/>
  <c r="E92" i="87" s="1"/>
  <c r="D62" i="84"/>
  <c r="D61" i="84" s="1"/>
  <c r="D60" i="84" s="1"/>
  <c r="H155" i="88"/>
  <c r="E359" i="87"/>
  <c r="K81" i="84"/>
  <c r="E25" i="83" s="1"/>
  <c r="E347" i="87"/>
  <c r="E337" i="87" s="1"/>
  <c r="D593" i="87"/>
  <c r="D583" i="87" s="1"/>
  <c r="J37" i="84"/>
  <c r="K33" i="84"/>
  <c r="D34" i="83"/>
  <c r="D33" i="83" s="1"/>
  <c r="F16" i="85"/>
  <c r="F101" i="87"/>
  <c r="K128" i="84"/>
  <c r="F16" i="83" s="1"/>
  <c r="F224" i="87"/>
  <c r="F214" i="87" s="1"/>
  <c r="F236" i="87"/>
  <c r="E37" i="83"/>
  <c r="K28" i="84"/>
  <c r="D28" i="83" s="1"/>
  <c r="E22" i="85"/>
  <c r="E21" i="85" s="1"/>
  <c r="E13" i="85"/>
  <c r="E12" i="85" s="1"/>
  <c r="H115" i="87"/>
  <c r="H114" i="87" s="1"/>
  <c r="K164" i="84"/>
  <c r="K159" i="84" s="1"/>
  <c r="F52" i="83"/>
  <c r="J33" i="84"/>
  <c r="D470" i="87" s="1"/>
  <c r="D460" i="87" s="1"/>
  <c r="E123" i="87"/>
  <c r="K184" i="84"/>
  <c r="G16" i="83" s="1"/>
  <c r="K168" i="84"/>
  <c r="D42" i="83"/>
  <c r="D41" i="83" s="1"/>
  <c r="K41" i="84"/>
  <c r="H585" i="87"/>
  <c r="H584" i="87" s="1"/>
  <c r="D261" i="84"/>
  <c r="H133" i="88"/>
  <c r="F115" i="87"/>
  <c r="F114" i="87" s="1"/>
  <c r="F113" i="87" s="1"/>
  <c r="K64" i="84"/>
  <c r="D27" i="83"/>
  <c r="G214" i="87"/>
  <c r="G16" i="85"/>
  <c r="G123" i="87"/>
  <c r="K89" i="84"/>
  <c r="K68" i="84"/>
  <c r="D22" i="83"/>
  <c r="D21" i="83" s="1"/>
  <c r="K21" i="84"/>
  <c r="F93" i="87"/>
  <c r="F92" i="87" s="1"/>
  <c r="D118" i="84"/>
  <c r="D117" i="84" s="1"/>
  <c r="D116" i="84" s="1"/>
  <c r="E115" i="87"/>
  <c r="E114" i="87" s="1"/>
  <c r="E101" i="87"/>
  <c r="E214" i="87"/>
  <c r="F46" i="85"/>
  <c r="K63" i="75"/>
  <c r="K62" i="75" s="1"/>
  <c r="K61" i="75" s="1"/>
  <c r="K60" i="75" s="1"/>
  <c r="E8" i="82"/>
  <c r="E7" i="82" s="1"/>
  <c r="D286" i="84"/>
  <c r="D285" i="84" s="1"/>
  <c r="D284" i="84" s="1"/>
  <c r="I380" i="87"/>
  <c r="I379" i="87" s="1"/>
  <c r="E16" i="85"/>
  <c r="G320" i="87"/>
  <c r="G319" i="87" s="1"/>
  <c r="I402" i="87"/>
  <c r="I401" i="87" s="1"/>
  <c r="K87" i="84"/>
  <c r="E583" i="87"/>
  <c r="G236" i="87"/>
  <c r="K77" i="84"/>
  <c r="E22" i="83"/>
  <c r="E21" i="83" s="1"/>
  <c r="K195" i="84"/>
  <c r="H93" i="87"/>
  <c r="H92" i="87" s="1"/>
  <c r="D230" i="84"/>
  <c r="E33" i="83"/>
  <c r="I37" i="87"/>
  <c r="I36" i="87" s="1"/>
  <c r="E169" i="72"/>
  <c r="E167" i="72" s="1"/>
  <c r="F112" i="87"/>
  <c r="G434" i="87"/>
  <c r="D252" i="72"/>
  <c r="E312" i="75" s="1"/>
  <c r="E37" i="82"/>
  <c r="E7" i="92" s="1"/>
  <c r="D37" i="82"/>
  <c r="C6" i="91" s="1"/>
  <c r="D506" i="87"/>
  <c r="D15" i="87"/>
  <c r="F149" i="72"/>
  <c r="E76" i="87"/>
  <c r="E35" i="87" s="1"/>
  <c r="F29" i="90"/>
  <c r="F19" i="90" s="1"/>
  <c r="F30" i="82"/>
  <c r="E203" i="72"/>
  <c r="F203" i="72" s="1"/>
  <c r="F157" i="72"/>
  <c r="F635" i="87"/>
  <c r="E54" i="87"/>
  <c r="E13" i="87" s="1"/>
  <c r="E96" i="72"/>
  <c r="E95" i="72" s="1"/>
  <c r="E94" i="72" s="1"/>
  <c r="F154" i="72"/>
  <c r="F153" i="72" s="1"/>
  <c r="F166" i="72"/>
  <c r="F163" i="72" s="1"/>
  <c r="E188" i="72"/>
  <c r="F188" i="72" s="1"/>
  <c r="D233" i="72"/>
  <c r="E291" i="75" s="1"/>
  <c r="D140" i="72"/>
  <c r="D139" i="72" s="1"/>
  <c r="F34" i="88"/>
  <c r="E149" i="72"/>
  <c r="F96" i="72"/>
  <c r="F95" i="72" s="1"/>
  <c r="F94" i="72" s="1"/>
  <c r="F11" i="82"/>
  <c r="F153" i="87"/>
  <c r="F143" i="87" s="1"/>
  <c r="G147" i="87"/>
  <c r="E33" i="82"/>
  <c r="D32" i="82"/>
  <c r="D30" i="82" s="1"/>
  <c r="F53" i="82"/>
  <c r="F52" i="82" s="1"/>
  <c r="F152" i="88"/>
  <c r="H140" i="71"/>
  <c r="H139" i="71" s="1"/>
  <c r="D53" i="82"/>
  <c r="D52" i="82" s="1"/>
  <c r="D56" i="82"/>
  <c r="D55" i="82" s="1"/>
  <c r="G20" i="88"/>
  <c r="F37" i="91" s="1"/>
  <c r="F65" i="87"/>
  <c r="E21" i="91" s="1"/>
  <c r="E517" i="87"/>
  <c r="D29" i="91" s="1"/>
  <c r="D15" i="91" s="1"/>
  <c r="E26" i="87"/>
  <c r="F481" i="87"/>
  <c r="G525" i="87"/>
  <c r="G524" i="87" s="1"/>
  <c r="D10" i="88"/>
  <c r="D9" i="88" s="1"/>
  <c r="F36" i="82"/>
  <c r="F28" i="82"/>
  <c r="F26" i="82" s="1"/>
  <c r="G35" i="82"/>
  <c r="D249" i="72"/>
  <c r="E308" i="75" s="1"/>
  <c r="E204" i="72"/>
  <c r="H106" i="87"/>
  <c r="E258" i="72"/>
  <c r="F258" i="72" s="1"/>
  <c r="F317" i="87"/>
  <c r="F307" i="87" s="1"/>
  <c r="E201" i="72"/>
  <c r="F201" i="72" s="1"/>
  <c r="D246" i="72"/>
  <c r="E305" i="75" s="1"/>
  <c r="H23" i="90"/>
  <c r="E237" i="72"/>
  <c r="F237" i="72" s="1"/>
  <c r="G639" i="87"/>
  <c r="D262" i="72"/>
  <c r="E326" i="75" s="1"/>
  <c r="E217" i="72"/>
  <c r="F217" i="72" s="1"/>
  <c r="D238" i="72"/>
  <c r="E296" i="75" s="1"/>
  <c r="E193" i="72"/>
  <c r="D186" i="72"/>
  <c r="F209" i="72"/>
  <c r="G352" i="87"/>
  <c r="F146" i="88"/>
  <c r="F23" i="88" s="1"/>
  <c r="H35" i="82"/>
  <c r="G311" i="87"/>
  <c r="E24" i="87"/>
  <c r="D21" i="91"/>
  <c r="D14" i="91" s="1"/>
  <c r="G393" i="87"/>
  <c r="E266" i="87"/>
  <c r="G229" i="87"/>
  <c r="F235" i="87"/>
  <c r="F225" i="87" s="1"/>
  <c r="D244" i="72"/>
  <c r="E302" i="75" s="1"/>
  <c r="E199" i="72"/>
  <c r="F399" i="87"/>
  <c r="F389" i="87" s="1"/>
  <c r="F358" i="87"/>
  <c r="F348" i="87" s="1"/>
  <c r="E197" i="72"/>
  <c r="D242" i="72"/>
  <c r="E300" i="75" s="1"/>
  <c r="G29" i="90"/>
  <c r="G19" i="90" s="1"/>
  <c r="E157" i="72"/>
  <c r="D261" i="72"/>
  <c r="E323" i="75" s="1"/>
  <c r="E216" i="72"/>
  <c r="E214" i="72" s="1"/>
  <c r="F598" i="87"/>
  <c r="F516" i="87" s="1"/>
  <c r="E28" i="91" s="1"/>
  <c r="D256" i="72"/>
  <c r="E316" i="75" s="1"/>
  <c r="E211" i="72"/>
  <c r="F211" i="72" s="1"/>
  <c r="F171" i="72"/>
  <c r="F169" i="72" s="1"/>
  <c r="F167" i="72" s="1"/>
  <c r="F12" i="88"/>
  <c r="G32" i="88"/>
  <c r="E11" i="88"/>
  <c r="D143" i="87"/>
  <c r="G10" i="88"/>
  <c r="E33" i="88"/>
  <c r="D40" i="88"/>
  <c r="F525" i="87"/>
  <c r="E152" i="88"/>
  <c r="E29" i="88" s="1"/>
  <c r="E53" i="82"/>
  <c r="E52" i="82" s="1"/>
  <c r="F63" i="87"/>
  <c r="F103" i="87"/>
  <c r="E71" i="87"/>
  <c r="I22" i="87"/>
  <c r="E13" i="82"/>
  <c r="E511" i="87"/>
  <c r="D52" i="87"/>
  <c r="D514" i="87"/>
  <c r="D595" i="87"/>
  <c r="D32" i="88"/>
  <c r="D31" i="88" s="1"/>
  <c r="D604" i="87"/>
  <c r="D522" i="87" s="1"/>
  <c r="C32" i="91" s="1"/>
  <c r="I20" i="88"/>
  <c r="H37" i="91" s="1"/>
  <c r="F32" i="88"/>
  <c r="I10" i="88"/>
  <c r="E533" i="87"/>
  <c r="F20" i="88"/>
  <c r="E37" i="91" s="1"/>
  <c r="D13" i="82"/>
  <c r="D12" i="82" s="1"/>
  <c r="F10" i="88"/>
  <c r="G503" i="87"/>
  <c r="E604" i="87"/>
  <c r="E522" i="87" s="1"/>
  <c r="D32" i="91" s="1"/>
  <c r="I525" i="87"/>
  <c r="H103" i="87"/>
  <c r="H63" i="87"/>
  <c r="E143" i="88"/>
  <c r="E21" i="88"/>
  <c r="G103" i="87"/>
  <c r="G102" i="87" s="1"/>
  <c r="G63" i="87"/>
  <c r="D74" i="87"/>
  <c r="D36" i="82"/>
  <c r="E595" i="87"/>
  <c r="E514" i="87"/>
  <c r="I32" i="88"/>
  <c r="E28" i="82"/>
  <c r="E26" i="82" s="1"/>
  <c r="F503" i="87"/>
  <c r="D18" i="88"/>
  <c r="H528" i="87"/>
  <c r="H37" i="87"/>
  <c r="H36" i="87" s="1"/>
  <c r="E506" i="87"/>
  <c r="E15" i="87"/>
  <c r="I508" i="87"/>
  <c r="D533" i="87"/>
  <c r="F529" i="87"/>
  <c r="G530" i="87"/>
  <c r="D36" i="87"/>
  <c r="E36" i="87"/>
  <c r="F517" i="87"/>
  <c r="E29" i="91" s="1"/>
  <c r="E15" i="91" s="1"/>
  <c r="F26" i="87"/>
  <c r="F25" i="87" s="1"/>
  <c r="G506" i="87"/>
  <c r="G15" i="87"/>
  <c r="G14" i="87" s="1"/>
  <c r="F507" i="87"/>
  <c r="H506" i="87"/>
  <c r="H15" i="87"/>
  <c r="H14" i="87" s="1"/>
  <c r="G33" i="88"/>
  <c r="H515" i="87"/>
  <c r="H513" i="87" s="1"/>
  <c r="H595" i="87"/>
  <c r="H53" i="87"/>
  <c r="I75" i="87"/>
  <c r="I53" i="87"/>
  <c r="G64" i="87"/>
  <c r="G472" i="87"/>
  <c r="F11" i="88"/>
  <c r="H22" i="88"/>
  <c r="H20" i="88" s="1"/>
  <c r="H143" i="88"/>
  <c r="I62" i="87"/>
  <c r="F64" i="87"/>
  <c r="F472" i="87"/>
  <c r="G11" i="88"/>
  <c r="F595" i="87"/>
  <c r="F515" i="87"/>
  <c r="F513" i="87" s="1"/>
  <c r="F33" i="88"/>
  <c r="I33" i="88"/>
  <c r="I515" i="87"/>
  <c r="I513" i="87" s="1"/>
  <c r="I595" i="87"/>
  <c r="I11" i="88"/>
  <c r="E314" i="84" l="1"/>
  <c r="E254" i="72"/>
  <c r="F254" i="72" s="1"/>
  <c r="H18" i="90"/>
  <c r="D29" i="88"/>
  <c r="C38" i="91" s="1"/>
  <c r="C36" i="91" s="1"/>
  <c r="H34" i="90"/>
  <c r="J314" i="75"/>
  <c r="F225" i="72"/>
  <c r="F224" i="72" s="1"/>
  <c r="H40" i="90"/>
  <c r="E255" i="72"/>
  <c r="F255" i="72" s="1"/>
  <c r="J336" i="75"/>
  <c r="J335" i="75" s="1"/>
  <c r="E336" i="84"/>
  <c r="E335" i="84" s="1"/>
  <c r="H34" i="85"/>
  <c r="K257" i="75"/>
  <c r="E257" i="84"/>
  <c r="H464" i="87" s="1"/>
  <c r="J258" i="84"/>
  <c r="K258" i="84" s="1"/>
  <c r="H34" i="83" s="1"/>
  <c r="D269" i="72"/>
  <c r="E270" i="72"/>
  <c r="E269" i="72" s="1"/>
  <c r="H35" i="85"/>
  <c r="K259" i="84"/>
  <c r="H35" i="83" s="1"/>
  <c r="K52" i="84"/>
  <c r="K47" i="84" s="1"/>
  <c r="E315" i="84"/>
  <c r="F328" i="87"/>
  <c r="F318" i="87" s="1"/>
  <c r="H486" i="87"/>
  <c r="K201" i="84"/>
  <c r="E251" i="72"/>
  <c r="F251" i="72" s="1"/>
  <c r="K129" i="75"/>
  <c r="H123" i="87"/>
  <c r="H113" i="87" s="1"/>
  <c r="F30" i="85"/>
  <c r="J231" i="75"/>
  <c r="H112" i="87" s="1"/>
  <c r="H102" i="87" s="1"/>
  <c r="E241" i="72"/>
  <c r="F241" i="72" s="1"/>
  <c r="J232" i="84"/>
  <c r="J231" i="84" s="1"/>
  <c r="H101" i="87" s="1"/>
  <c r="H91" i="87" s="1"/>
  <c r="H8" i="82"/>
  <c r="H7" i="82" s="1"/>
  <c r="K280" i="84"/>
  <c r="K279" i="84" s="1"/>
  <c r="K108" i="84"/>
  <c r="K103" i="84" s="1"/>
  <c r="F23" i="82"/>
  <c r="K135" i="84"/>
  <c r="K133" i="84" s="1"/>
  <c r="F8" i="90"/>
  <c r="E288" i="75"/>
  <c r="E232" i="72"/>
  <c r="F232" i="72" s="1"/>
  <c r="G328" i="87"/>
  <c r="G318" i="87" s="1"/>
  <c r="E189" i="72"/>
  <c r="G33" i="85"/>
  <c r="E27" i="83"/>
  <c r="E26" i="83" s="1"/>
  <c r="H12" i="90"/>
  <c r="H8" i="90" s="1"/>
  <c r="G113" i="87"/>
  <c r="E198" i="72"/>
  <c r="E310" i="75"/>
  <c r="I434" i="87" s="1"/>
  <c r="G492" i="87"/>
  <c r="G482" i="87" s="1"/>
  <c r="G52" i="83"/>
  <c r="E180" i="84"/>
  <c r="G177" i="87" s="1"/>
  <c r="J201" i="84"/>
  <c r="G470" i="87" s="1"/>
  <c r="G460" i="87" s="1"/>
  <c r="K311" i="75"/>
  <c r="E311" i="84"/>
  <c r="K189" i="75"/>
  <c r="D185" i="72"/>
  <c r="D184" i="72" s="1"/>
  <c r="J194" i="84"/>
  <c r="G388" i="87" s="1"/>
  <c r="G378" i="87" s="1"/>
  <c r="G46" i="85"/>
  <c r="F30" i="90"/>
  <c r="K193" i="84"/>
  <c r="G25" i="83" s="1"/>
  <c r="D37" i="83"/>
  <c r="D6" i="92" s="1"/>
  <c r="G56" i="82"/>
  <c r="G55" i="82" s="1"/>
  <c r="F56" i="82"/>
  <c r="F55" i="82" s="1"/>
  <c r="G11" i="85"/>
  <c r="F205" i="72"/>
  <c r="E194" i="72"/>
  <c r="E153" i="88"/>
  <c r="J189" i="84"/>
  <c r="G306" i="87" s="1"/>
  <c r="G296" i="87" s="1"/>
  <c r="K223" i="84"/>
  <c r="G56" i="83"/>
  <c r="G55" i="83" s="1"/>
  <c r="F34" i="85"/>
  <c r="F33" i="85" s="1"/>
  <c r="H188" i="87"/>
  <c r="E308" i="84"/>
  <c r="J308" i="75"/>
  <c r="E305" i="84"/>
  <c r="J305" i="75"/>
  <c r="E294" i="75"/>
  <c r="E236" i="72"/>
  <c r="F236" i="72" s="1"/>
  <c r="F234" i="72" s="1"/>
  <c r="K187" i="75"/>
  <c r="G19" i="82" s="1"/>
  <c r="J187" i="84"/>
  <c r="K187" i="84" s="1"/>
  <c r="G19" i="83" s="1"/>
  <c r="G19" i="85"/>
  <c r="E326" i="84"/>
  <c r="J326" i="75"/>
  <c r="G40" i="90"/>
  <c r="G30" i="90" s="1"/>
  <c r="J260" i="84"/>
  <c r="K260" i="84" s="1"/>
  <c r="H36" i="83" s="1"/>
  <c r="J257" i="75"/>
  <c r="F527" i="87"/>
  <c r="K315" i="75"/>
  <c r="I35" i="82" s="1"/>
  <c r="J315" i="84"/>
  <c r="K246" i="75"/>
  <c r="J246" i="84"/>
  <c r="E248" i="72"/>
  <c r="F248" i="72" s="1"/>
  <c r="E312" i="84"/>
  <c r="J312" i="75"/>
  <c r="J310" i="75" s="1"/>
  <c r="F492" i="87"/>
  <c r="F482" i="87" s="1"/>
  <c r="K237" i="75"/>
  <c r="J237" i="84"/>
  <c r="K237" i="84" s="1"/>
  <c r="K145" i="75"/>
  <c r="F34" i="82"/>
  <c r="F33" i="82" s="1"/>
  <c r="H240" i="87"/>
  <c r="K267" i="75"/>
  <c r="J267" i="84"/>
  <c r="K267" i="84" s="1"/>
  <c r="H43" i="83" s="1"/>
  <c r="H43" i="85"/>
  <c r="E174" i="75"/>
  <c r="E173" i="75" s="1"/>
  <c r="E172" i="75" s="1"/>
  <c r="E270" i="84"/>
  <c r="J270" i="75"/>
  <c r="K270" i="75" s="1"/>
  <c r="E276" i="75"/>
  <c r="E271" i="75" s="1"/>
  <c r="J277" i="75"/>
  <c r="K277" i="75" s="1"/>
  <c r="K276" i="75" s="1"/>
  <c r="K271" i="75" s="1"/>
  <c r="K244" i="75"/>
  <c r="J244" i="84"/>
  <c r="K244" i="84" s="1"/>
  <c r="H20" i="83" s="1"/>
  <c r="H20" i="85"/>
  <c r="G410" i="87"/>
  <c r="G400" i="87" s="1"/>
  <c r="H341" i="87"/>
  <c r="E296" i="84"/>
  <c r="J296" i="75"/>
  <c r="K296" i="75" s="1"/>
  <c r="G609" i="87"/>
  <c r="E316" i="84"/>
  <c r="J316" i="75"/>
  <c r="G18" i="90"/>
  <c r="G8" i="90" s="1"/>
  <c r="J223" i="84"/>
  <c r="K255" i="75"/>
  <c r="J255" i="84"/>
  <c r="K255" i="84" s="1"/>
  <c r="K125" i="84"/>
  <c r="J124" i="84"/>
  <c r="J293" i="84"/>
  <c r="K293" i="84" s="1"/>
  <c r="K252" i="75"/>
  <c r="J252" i="84"/>
  <c r="K252" i="84" s="1"/>
  <c r="H28" i="83" s="1"/>
  <c r="H28" i="85"/>
  <c r="K240" i="75"/>
  <c r="H246" i="87"/>
  <c r="J240" i="84"/>
  <c r="H224" i="87" s="1"/>
  <c r="E303" i="84"/>
  <c r="J303" i="75"/>
  <c r="E205" i="72"/>
  <c r="E307" i="84"/>
  <c r="E306" i="75"/>
  <c r="I393" i="87" s="1"/>
  <c r="J307" i="75"/>
  <c r="H218" i="87"/>
  <c r="E323" i="84"/>
  <c r="J323" i="75"/>
  <c r="K323" i="75" s="1"/>
  <c r="E291" i="84"/>
  <c r="J291" i="75"/>
  <c r="E298" i="75"/>
  <c r="E240" i="72"/>
  <c r="F240" i="72" s="1"/>
  <c r="K295" i="75"/>
  <c r="I15" i="85"/>
  <c r="J295" i="84"/>
  <c r="K295" i="84" s="1"/>
  <c r="I15" i="83" s="1"/>
  <c r="K235" i="75"/>
  <c r="H11" i="82" s="1"/>
  <c r="H11" i="85"/>
  <c r="J235" i="84"/>
  <c r="H142" i="87" s="1"/>
  <c r="E185" i="84"/>
  <c r="G259" i="87" s="1"/>
  <c r="K154" i="84"/>
  <c r="J153" i="84"/>
  <c r="K181" i="75"/>
  <c r="J180" i="75"/>
  <c r="J181" i="84"/>
  <c r="K182" i="75"/>
  <c r="G14" i="82" s="1"/>
  <c r="J182" i="84"/>
  <c r="K182" i="84" s="1"/>
  <c r="G14" i="83" s="1"/>
  <c r="G14" i="85"/>
  <c r="E300" i="84"/>
  <c r="J300" i="75"/>
  <c r="E250" i="75"/>
  <c r="H393" i="87" s="1"/>
  <c r="E251" i="84"/>
  <c r="J251" i="75"/>
  <c r="K251" i="75" s="1"/>
  <c r="G18" i="82"/>
  <c r="K200" i="75"/>
  <c r="G32" i="82" s="1"/>
  <c r="G32" i="85"/>
  <c r="J200" i="84"/>
  <c r="K200" i="84" s="1"/>
  <c r="G32" i="83" s="1"/>
  <c r="K130" i="84"/>
  <c r="J129" i="84"/>
  <c r="F265" i="87" s="1"/>
  <c r="F255" i="87" s="1"/>
  <c r="J249" i="84"/>
  <c r="H347" i="87" s="1"/>
  <c r="H369" i="87"/>
  <c r="K179" i="84"/>
  <c r="G11" i="83" s="1"/>
  <c r="G12" i="88"/>
  <c r="F287" i="87"/>
  <c r="F277" i="87" s="1"/>
  <c r="H363" i="87"/>
  <c r="K189" i="84"/>
  <c r="F33" i="83"/>
  <c r="K153" i="75"/>
  <c r="K149" i="75" s="1"/>
  <c r="E242" i="84"/>
  <c r="E241" i="75"/>
  <c r="H270" i="87" s="1"/>
  <c r="J242" i="75"/>
  <c r="E265" i="75"/>
  <c r="E261" i="75" s="1"/>
  <c r="E266" i="84"/>
  <c r="J266" i="75"/>
  <c r="K266" i="75" s="1"/>
  <c r="H158" i="87"/>
  <c r="G369" i="87"/>
  <c r="G359" i="87" s="1"/>
  <c r="G25" i="85"/>
  <c r="G281" i="87"/>
  <c r="K210" i="75"/>
  <c r="J209" i="75"/>
  <c r="J205" i="75" s="1"/>
  <c r="J210" i="84"/>
  <c r="J209" i="84" s="1"/>
  <c r="J145" i="84"/>
  <c r="F470" i="87" s="1"/>
  <c r="F460" i="87" s="1"/>
  <c r="K199" i="84"/>
  <c r="J311" i="84"/>
  <c r="E247" i="84"/>
  <c r="E245" i="84" s="1"/>
  <c r="H300" i="87" s="1"/>
  <c r="H322" i="87"/>
  <c r="J247" i="75"/>
  <c r="J245" i="75" s="1"/>
  <c r="E256" i="84"/>
  <c r="E254" i="84" s="1"/>
  <c r="H423" i="87" s="1"/>
  <c r="J256" i="75"/>
  <c r="F205" i="87"/>
  <c r="F195" i="87" s="1"/>
  <c r="E118" i="84"/>
  <c r="E117" i="84" s="1"/>
  <c r="E116" i="84" s="1"/>
  <c r="E313" i="75"/>
  <c r="I475" i="87" s="1"/>
  <c r="E299" i="84"/>
  <c r="J299" i="75"/>
  <c r="K299" i="75" s="1"/>
  <c r="J118" i="75"/>
  <c r="J117" i="75" s="1"/>
  <c r="J116" i="75" s="1"/>
  <c r="H199" i="87"/>
  <c r="E238" i="84"/>
  <c r="E236" i="84" s="1"/>
  <c r="H177" i="87" s="1"/>
  <c r="J238" i="75"/>
  <c r="K238" i="75" s="1"/>
  <c r="H14" i="82" s="1"/>
  <c r="J186" i="84"/>
  <c r="J185" i="75"/>
  <c r="G276" i="87" s="1"/>
  <c r="G266" i="87" s="1"/>
  <c r="K124" i="75"/>
  <c r="F13" i="82"/>
  <c r="F12" i="82" s="1"/>
  <c r="E302" i="84"/>
  <c r="E301" i="75"/>
  <c r="J302" i="75"/>
  <c r="K302" i="75" s="1"/>
  <c r="E245" i="72"/>
  <c r="F245" i="72" s="1"/>
  <c r="G91" i="87"/>
  <c r="E322" i="75"/>
  <c r="E260" i="72"/>
  <c r="F260" i="72" s="1"/>
  <c r="H136" i="87"/>
  <c r="K243" i="75"/>
  <c r="H19" i="82" s="1"/>
  <c r="H19" i="85"/>
  <c r="J243" i="84"/>
  <c r="K243" i="84" s="1"/>
  <c r="H19" i="83" s="1"/>
  <c r="G634" i="87"/>
  <c r="G624" i="87" s="1"/>
  <c r="K214" i="84"/>
  <c r="G46" i="83" s="1"/>
  <c r="E209" i="84"/>
  <c r="G31" i="82"/>
  <c r="K175" i="84"/>
  <c r="E12" i="82"/>
  <c r="E6" i="82" s="1"/>
  <c r="D5" i="91" s="1"/>
  <c r="D71" i="87"/>
  <c r="C25" i="91" s="1"/>
  <c r="C18" i="91" s="1"/>
  <c r="E513" i="87"/>
  <c r="D27" i="91" s="1"/>
  <c r="D26" i="91" s="1"/>
  <c r="I74" i="87"/>
  <c r="I73" i="87" s="1"/>
  <c r="K119" i="84"/>
  <c r="D513" i="87"/>
  <c r="C27" i="91" s="1"/>
  <c r="C26" i="91" s="1"/>
  <c r="H22" i="87"/>
  <c r="G22" i="87"/>
  <c r="D38" i="91"/>
  <c r="E20" i="88"/>
  <c r="E19" i="88" s="1"/>
  <c r="E62" i="87"/>
  <c r="E61" i="87" s="1"/>
  <c r="F22" i="87"/>
  <c r="D62" i="87"/>
  <c r="F91" i="87"/>
  <c r="K37" i="84"/>
  <c r="E113" i="87"/>
  <c r="K145" i="84"/>
  <c r="H525" i="87"/>
  <c r="G502" i="87"/>
  <c r="K26" i="84"/>
  <c r="G584" i="87"/>
  <c r="G22" i="83"/>
  <c r="G21" i="83" s="1"/>
  <c r="H503" i="87"/>
  <c r="G34" i="83"/>
  <c r="G33" i="83" s="1"/>
  <c r="D30" i="83"/>
  <c r="K30" i="84"/>
  <c r="J62" i="84"/>
  <c r="J61" i="84" s="1"/>
  <c r="J60" i="84" s="1"/>
  <c r="E52" i="87"/>
  <c r="E51" i="87" s="1"/>
  <c r="D229" i="84"/>
  <c r="D228" i="84" s="1"/>
  <c r="E31" i="83"/>
  <c r="E30" i="83" s="1"/>
  <c r="K86" i="84"/>
  <c r="K63" i="84"/>
  <c r="E8" i="83"/>
  <c r="E7" i="83" s="1"/>
  <c r="I52" i="87"/>
  <c r="I11" i="87" s="1"/>
  <c r="H154" i="88"/>
  <c r="H32" i="88"/>
  <c r="D32" i="85"/>
  <c r="D30" i="85" s="1"/>
  <c r="K111" i="84"/>
  <c r="E56" i="83"/>
  <c r="E55" i="83" s="1"/>
  <c r="J6" i="84"/>
  <c r="J5" i="84" s="1"/>
  <c r="J4" i="84" s="1"/>
  <c r="G27" i="83"/>
  <c r="G26" i="83" s="1"/>
  <c r="K194" i="84"/>
  <c r="E36" i="85"/>
  <c r="E33" i="85" s="1"/>
  <c r="D28" i="85"/>
  <c r="D26" i="85" s="1"/>
  <c r="K167" i="84"/>
  <c r="F56" i="83"/>
  <c r="F55" i="83" s="1"/>
  <c r="E31" i="85"/>
  <c r="E30" i="85" s="1"/>
  <c r="E91" i="87"/>
  <c r="G27" i="85"/>
  <c r="G26" i="85" s="1"/>
  <c r="E56" i="85"/>
  <c r="E55" i="85" s="1"/>
  <c r="D33" i="82"/>
  <c r="D6" i="82" s="1"/>
  <c r="C5" i="91" s="1"/>
  <c r="C4" i="91" s="1"/>
  <c r="H132" i="88"/>
  <c r="H10" i="88"/>
  <c r="D26" i="83"/>
  <c r="E18" i="88"/>
  <c r="H23" i="87"/>
  <c r="E9" i="92"/>
  <c r="D9" i="92"/>
  <c r="G430" i="87"/>
  <c r="F604" i="87"/>
  <c r="F522" i="87" s="1"/>
  <c r="E32" i="91" s="1"/>
  <c r="F102" i="87"/>
  <c r="E252" i="72"/>
  <c r="D6" i="91"/>
  <c r="H434" i="87"/>
  <c r="D7" i="92"/>
  <c r="E202" i="72"/>
  <c r="F29" i="88"/>
  <c r="F197" i="72"/>
  <c r="F194" i="72" s="1"/>
  <c r="D511" i="87"/>
  <c r="E141" i="72"/>
  <c r="E140" i="72" s="1"/>
  <c r="E139" i="72" s="1"/>
  <c r="F141" i="72"/>
  <c r="F140" i="72" s="1"/>
  <c r="F139" i="72" s="1"/>
  <c r="E212" i="72"/>
  <c r="E208" i="72"/>
  <c r="F199" i="72"/>
  <c r="F198" i="72" s="1"/>
  <c r="F204" i="72"/>
  <c r="F202" i="72" s="1"/>
  <c r="H147" i="87"/>
  <c r="E233" i="72"/>
  <c r="F233" i="72" s="1"/>
  <c r="G153" i="87"/>
  <c r="G143" i="87" s="1"/>
  <c r="G11" i="82"/>
  <c r="F9" i="88"/>
  <c r="D22" i="87"/>
  <c r="D21" i="87" s="1"/>
  <c r="E142" i="88"/>
  <c r="D82" i="87"/>
  <c r="D41" i="87" s="1"/>
  <c r="F76" i="87"/>
  <c r="G20" i="82"/>
  <c r="G36" i="82"/>
  <c r="G33" i="82" s="1"/>
  <c r="E60" i="87"/>
  <c r="E19" i="87" s="1"/>
  <c r="G9" i="88"/>
  <c r="I9" i="88"/>
  <c r="D60" i="87"/>
  <c r="E25" i="87"/>
  <c r="F142" i="88"/>
  <c r="G31" i="88"/>
  <c r="D8" i="88"/>
  <c r="G22" i="82"/>
  <c r="G21" i="82" s="1"/>
  <c r="F22" i="82"/>
  <c r="H352" i="87"/>
  <c r="H25" i="82"/>
  <c r="F216" i="72"/>
  <c r="F214" i="72" s="1"/>
  <c r="F212" i="72" s="1"/>
  <c r="E242" i="72"/>
  <c r="G235" i="87"/>
  <c r="G225" i="87" s="1"/>
  <c r="F43" i="82"/>
  <c r="F41" i="82" s="1"/>
  <c r="F37" i="82" s="1"/>
  <c r="E244" i="72"/>
  <c r="G645" i="87"/>
  <c r="G399" i="87"/>
  <c r="G389" i="87" s="1"/>
  <c r="H29" i="90"/>
  <c r="H19" i="90" s="1"/>
  <c r="F24" i="87"/>
  <c r="D30" i="88"/>
  <c r="E256" i="72"/>
  <c r="G65" i="87"/>
  <c r="E238" i="72"/>
  <c r="F238" i="72" s="1"/>
  <c r="D231" i="72"/>
  <c r="E14" i="91"/>
  <c r="E249" i="72"/>
  <c r="E261" i="72"/>
  <c r="E262" i="72"/>
  <c r="F262" i="72" s="1"/>
  <c r="E82" i="87"/>
  <c r="E41" i="87" s="1"/>
  <c r="H36" i="82"/>
  <c r="G52" i="82"/>
  <c r="G47" i="82" s="1"/>
  <c r="H475" i="87"/>
  <c r="E246" i="72"/>
  <c r="F246" i="72" s="1"/>
  <c r="G598" i="87"/>
  <c r="H311" i="87"/>
  <c r="G43" i="82"/>
  <c r="H229" i="87"/>
  <c r="G317" i="87"/>
  <c r="G307" i="87" s="1"/>
  <c r="D257" i="72"/>
  <c r="G146" i="88"/>
  <c r="F193" i="72"/>
  <c r="F71" i="87"/>
  <c r="F54" i="87"/>
  <c r="F13" i="87" s="1"/>
  <c r="G481" i="87"/>
  <c r="G471" i="87" s="1"/>
  <c r="G358" i="87"/>
  <c r="G348" i="87" s="1"/>
  <c r="I23" i="90"/>
  <c r="F208" i="72"/>
  <c r="H639" i="87"/>
  <c r="E22" i="87"/>
  <c r="E21" i="87" s="1"/>
  <c r="E6" i="92"/>
  <c r="D594" i="87"/>
  <c r="E503" i="87"/>
  <c r="E502" i="87" s="1"/>
  <c r="E501" i="87" s="1"/>
  <c r="E10" i="88"/>
  <c r="E9" i="88" s="1"/>
  <c r="D525" i="87"/>
  <c r="D524" i="87" s="1"/>
  <c r="D523" i="87" s="1"/>
  <c r="G52" i="87"/>
  <c r="G11" i="87" s="1"/>
  <c r="F74" i="87"/>
  <c r="F33" i="87" s="1"/>
  <c r="F31" i="88"/>
  <c r="H74" i="87"/>
  <c r="E594" i="87"/>
  <c r="D73" i="87"/>
  <c r="F52" i="87"/>
  <c r="F11" i="87" s="1"/>
  <c r="I31" i="88"/>
  <c r="H62" i="87"/>
  <c r="G20" i="91" s="1"/>
  <c r="D25" i="91"/>
  <c r="D18" i="91" s="1"/>
  <c r="E30" i="87"/>
  <c r="E525" i="87"/>
  <c r="E524" i="87" s="1"/>
  <c r="E523" i="87" s="1"/>
  <c r="E74" i="87"/>
  <c r="F471" i="87"/>
  <c r="E32" i="88"/>
  <c r="E31" i="88" s="1"/>
  <c r="E30" i="88" s="1"/>
  <c r="H52" i="87"/>
  <c r="D503" i="87"/>
  <c r="D502" i="87" s="1"/>
  <c r="D51" i="87"/>
  <c r="G74" i="87"/>
  <c r="G33" i="87" s="1"/>
  <c r="F506" i="87"/>
  <c r="F15" i="87"/>
  <c r="F14" i="87" s="1"/>
  <c r="G38" i="87"/>
  <c r="G36" i="87" s="1"/>
  <c r="G528" i="87"/>
  <c r="E14" i="87"/>
  <c r="D14" i="87"/>
  <c r="F528" i="87"/>
  <c r="F37" i="87"/>
  <c r="F36" i="87" s="1"/>
  <c r="I16" i="87"/>
  <c r="I14" i="87" s="1"/>
  <c r="I506" i="87"/>
  <c r="H11" i="88"/>
  <c r="F75" i="87"/>
  <c r="G53" i="87"/>
  <c r="I526" i="87"/>
  <c r="I524" i="87" s="1"/>
  <c r="E27" i="91"/>
  <c r="F53" i="87"/>
  <c r="I504" i="87"/>
  <c r="I502" i="87" s="1"/>
  <c r="H504" i="87"/>
  <c r="G75" i="87"/>
  <c r="H33" i="88"/>
  <c r="G27" i="91"/>
  <c r="H526" i="87"/>
  <c r="F526" i="87"/>
  <c r="F524" i="87" s="1"/>
  <c r="H27" i="91"/>
  <c r="G37" i="91"/>
  <c r="G62" i="87"/>
  <c r="G23" i="87"/>
  <c r="H20" i="91"/>
  <c r="F23" i="87"/>
  <c r="F62" i="87"/>
  <c r="I23" i="87"/>
  <c r="I21" i="87" s="1"/>
  <c r="F504" i="87"/>
  <c r="F502" i="87" s="1"/>
  <c r="D19" i="88" l="1"/>
  <c r="H30" i="90"/>
  <c r="J313" i="75"/>
  <c r="I481" i="87" s="1"/>
  <c r="I471" i="87" s="1"/>
  <c r="K314" i="75"/>
  <c r="H56" i="85"/>
  <c r="H55" i="85" s="1"/>
  <c r="J336" i="84"/>
  <c r="K336" i="84" s="1"/>
  <c r="E253" i="72"/>
  <c r="K336" i="75"/>
  <c r="K335" i="75" s="1"/>
  <c r="J314" i="84"/>
  <c r="K314" i="84" s="1"/>
  <c r="I34" i="83" s="1"/>
  <c r="F270" i="72"/>
  <c r="F269" i="72" s="1"/>
  <c r="I35" i="85"/>
  <c r="I12" i="90"/>
  <c r="K315" i="84"/>
  <c r="I35" i="83" s="1"/>
  <c r="I34" i="90"/>
  <c r="I486" i="87"/>
  <c r="E313" i="84"/>
  <c r="I464" i="87" s="1"/>
  <c r="E250" i="72"/>
  <c r="H8" i="85"/>
  <c r="H7" i="85" s="1"/>
  <c r="I445" i="87"/>
  <c r="K240" i="84"/>
  <c r="H16" i="83" s="1"/>
  <c r="E234" i="72"/>
  <c r="G22" i="85"/>
  <c r="G21" i="85" s="1"/>
  <c r="G30" i="82"/>
  <c r="H56" i="83"/>
  <c r="H55" i="83" s="1"/>
  <c r="K265" i="75"/>
  <c r="K261" i="75" s="1"/>
  <c r="K232" i="84"/>
  <c r="F23" i="83"/>
  <c r="F21" i="83" s="1"/>
  <c r="K198" i="75"/>
  <c r="K118" i="75"/>
  <c r="K117" i="75" s="1"/>
  <c r="K116" i="75" s="1"/>
  <c r="E310" i="84"/>
  <c r="I423" i="87" s="1"/>
  <c r="F21" i="82"/>
  <c r="F6" i="82" s="1"/>
  <c r="F5" i="82" s="1"/>
  <c r="H359" i="87"/>
  <c r="I117" i="87"/>
  <c r="J288" i="75"/>
  <c r="E287" i="75"/>
  <c r="I106" i="87" s="1"/>
  <c r="E288" i="84"/>
  <c r="E287" i="84" s="1"/>
  <c r="I95" i="87" s="1"/>
  <c r="E247" i="72"/>
  <c r="E174" i="84"/>
  <c r="K210" i="84"/>
  <c r="G42" i="83" s="1"/>
  <c r="G41" i="83" s="1"/>
  <c r="G37" i="83" s="1"/>
  <c r="E301" i="84"/>
  <c r="I300" i="87" s="1"/>
  <c r="J236" i="75"/>
  <c r="H194" i="87" s="1"/>
  <c r="H16" i="85"/>
  <c r="K257" i="84"/>
  <c r="J198" i="84"/>
  <c r="G429" i="87" s="1"/>
  <c r="G419" i="87" s="1"/>
  <c r="J257" i="84"/>
  <c r="H470" i="87" s="1"/>
  <c r="H460" i="87" s="1"/>
  <c r="H236" i="87"/>
  <c r="F56" i="85"/>
  <c r="F55" i="85" s="1"/>
  <c r="H33" i="83"/>
  <c r="K185" i="75"/>
  <c r="G205" i="87"/>
  <c r="K235" i="84"/>
  <c r="H11" i="83" s="1"/>
  <c r="I13" i="83"/>
  <c r="H122" i="88"/>
  <c r="H112" i="88" s="1"/>
  <c r="I218" i="87"/>
  <c r="K305" i="75"/>
  <c r="I25" i="82" s="1"/>
  <c r="J305" i="84"/>
  <c r="I347" i="87" s="1"/>
  <c r="I369" i="87"/>
  <c r="K186" i="84"/>
  <c r="J185" i="84"/>
  <c r="G265" i="87" s="1"/>
  <c r="G255" i="87" s="1"/>
  <c r="F13" i="85"/>
  <c r="F12" i="85" s="1"/>
  <c r="F18" i="85"/>
  <c r="F17" i="85" s="1"/>
  <c r="K250" i="75"/>
  <c r="J174" i="75"/>
  <c r="J173" i="75" s="1"/>
  <c r="J172" i="75" s="1"/>
  <c r="G194" i="87"/>
  <c r="G184" i="87" s="1"/>
  <c r="I136" i="87"/>
  <c r="E205" i="84"/>
  <c r="G587" i="87"/>
  <c r="K256" i="75"/>
  <c r="H32" i="82" s="1"/>
  <c r="J256" i="84"/>
  <c r="K256" i="84" s="1"/>
  <c r="H32" i="83" s="1"/>
  <c r="H32" i="85"/>
  <c r="J250" i="75"/>
  <c r="H399" i="87" s="1"/>
  <c r="H389" i="87" s="1"/>
  <c r="H410" i="87"/>
  <c r="J251" i="84"/>
  <c r="J250" i="84" s="1"/>
  <c r="H388" i="87" s="1"/>
  <c r="K180" i="75"/>
  <c r="G13" i="82"/>
  <c r="G12" i="82" s="1"/>
  <c r="K307" i="75"/>
  <c r="J307" i="84"/>
  <c r="K307" i="84" s="1"/>
  <c r="J306" i="75"/>
  <c r="H650" i="87"/>
  <c r="I363" i="87"/>
  <c r="I18" i="90"/>
  <c r="H404" i="87"/>
  <c r="F593" i="87"/>
  <c r="J149" i="84"/>
  <c r="E297" i="75"/>
  <c r="I270" i="87" s="1"/>
  <c r="E298" i="84"/>
  <c r="E297" i="84" s="1"/>
  <c r="I259" i="87" s="1"/>
  <c r="I281" i="87"/>
  <c r="J298" i="75"/>
  <c r="H13" i="83"/>
  <c r="K198" i="84"/>
  <c r="G31" i="83"/>
  <c r="G30" i="83" s="1"/>
  <c r="E250" i="84"/>
  <c r="H382" i="87" s="1"/>
  <c r="F42" i="83"/>
  <c r="F41" i="83" s="1"/>
  <c r="F37" i="83" s="1"/>
  <c r="F6" i="92" s="1"/>
  <c r="K153" i="84"/>
  <c r="K149" i="84" s="1"/>
  <c r="H132" i="87"/>
  <c r="I43" i="85"/>
  <c r="J323" i="84"/>
  <c r="K323" i="84" s="1"/>
  <c r="I43" i="83" s="1"/>
  <c r="E306" i="84"/>
  <c r="I382" i="87" s="1"/>
  <c r="F183" i="87"/>
  <c r="F173" i="87" s="1"/>
  <c r="J118" i="84"/>
  <c r="H337" i="87"/>
  <c r="H163" i="88"/>
  <c r="J276" i="84"/>
  <c r="J276" i="75"/>
  <c r="J271" i="75" s="1"/>
  <c r="K312" i="75"/>
  <c r="K310" i="75" s="1"/>
  <c r="J312" i="84"/>
  <c r="K312" i="84" s="1"/>
  <c r="I32" i="83" s="1"/>
  <c r="I32" i="85"/>
  <c r="H492" i="87"/>
  <c r="H482" i="87" s="1"/>
  <c r="J326" i="84"/>
  <c r="I634" i="87" s="1"/>
  <c r="I656" i="87"/>
  <c r="I240" i="87"/>
  <c r="I628" i="87"/>
  <c r="G13" i="85"/>
  <c r="G12" i="85" s="1"/>
  <c r="H31" i="83"/>
  <c r="I158" i="87"/>
  <c r="G56" i="85"/>
  <c r="G55" i="85" s="1"/>
  <c r="G112" i="88"/>
  <c r="H214" i="87"/>
  <c r="K246" i="84"/>
  <c r="E259" i="72"/>
  <c r="E257" i="72" s="1"/>
  <c r="I322" i="87"/>
  <c r="J238" i="84"/>
  <c r="K238" i="84" s="1"/>
  <c r="H14" i="83" s="1"/>
  <c r="H14" i="85"/>
  <c r="J299" i="84"/>
  <c r="K299" i="84" s="1"/>
  <c r="I19" i="83" s="1"/>
  <c r="I19" i="85"/>
  <c r="K247" i="75"/>
  <c r="H23" i="82" s="1"/>
  <c r="H23" i="85"/>
  <c r="J247" i="84"/>
  <c r="K247" i="84" s="1"/>
  <c r="H23" i="83" s="1"/>
  <c r="K242" i="75"/>
  <c r="H287" i="87"/>
  <c r="J242" i="84"/>
  <c r="J241" i="84" s="1"/>
  <c r="H265" i="87" s="1"/>
  <c r="J241" i="75"/>
  <c r="H276" i="87" s="1"/>
  <c r="H266" i="87" s="1"/>
  <c r="H164" i="87"/>
  <c r="H154" i="87" s="1"/>
  <c r="I404" i="87"/>
  <c r="K124" i="84"/>
  <c r="F13" i="83"/>
  <c r="F12" i="83" s="1"/>
  <c r="K316" i="75"/>
  <c r="K313" i="75" s="1"/>
  <c r="J316" i="84"/>
  <c r="K316" i="84" s="1"/>
  <c r="I36" i="83" s="1"/>
  <c r="I36" i="85"/>
  <c r="E276" i="84"/>
  <c r="E271" i="84" s="1"/>
  <c r="J180" i="84"/>
  <c r="K181" i="84"/>
  <c r="I164" i="87"/>
  <c r="J291" i="84"/>
  <c r="I142" i="87" s="1"/>
  <c r="E243" i="72"/>
  <c r="K311" i="84"/>
  <c r="J265" i="75"/>
  <c r="J261" i="75" s="1"/>
  <c r="J266" i="84"/>
  <c r="J265" i="84" s="1"/>
  <c r="H656" i="87"/>
  <c r="J270" i="84"/>
  <c r="H634" i="87" s="1"/>
  <c r="E265" i="84"/>
  <c r="I650" i="87"/>
  <c r="G199" i="87"/>
  <c r="G76" i="87" s="1"/>
  <c r="K129" i="84"/>
  <c r="F18" i="83"/>
  <c r="F17" i="83" s="1"/>
  <c r="K249" i="84"/>
  <c r="H25" i="83" s="1"/>
  <c r="H628" i="87"/>
  <c r="E239" i="72"/>
  <c r="G17" i="82"/>
  <c r="H31" i="82"/>
  <c r="J205" i="84"/>
  <c r="G593" i="87"/>
  <c r="G511" i="87" s="1"/>
  <c r="E332" i="84"/>
  <c r="I135" i="88" s="1"/>
  <c r="E332" i="75"/>
  <c r="J333" i="75"/>
  <c r="F615" i="87"/>
  <c r="G451" i="87"/>
  <c r="G441" i="87" s="1"/>
  <c r="J254" i="75"/>
  <c r="H440" i="87" s="1"/>
  <c r="H430" i="87" s="1"/>
  <c r="K303" i="75"/>
  <c r="I23" i="82" s="1"/>
  <c r="I23" i="85"/>
  <c r="J303" i="84"/>
  <c r="K303" i="84" s="1"/>
  <c r="I23" i="83" s="1"/>
  <c r="K308" i="75"/>
  <c r="I28" i="85"/>
  <c r="J308" i="84"/>
  <c r="K308" i="84" s="1"/>
  <c r="I28" i="83" s="1"/>
  <c r="K209" i="75"/>
  <c r="K205" i="75" s="1"/>
  <c r="G42" i="82"/>
  <c r="G41" i="82" s="1"/>
  <c r="K300" i="75"/>
  <c r="I20" i="82" s="1"/>
  <c r="J300" i="84"/>
  <c r="K300" i="84" s="1"/>
  <c r="I20" i="83" s="1"/>
  <c r="I20" i="85"/>
  <c r="K236" i="75"/>
  <c r="I341" i="87"/>
  <c r="H13" i="82"/>
  <c r="H12" i="82" s="1"/>
  <c r="J302" i="84"/>
  <c r="J301" i="75"/>
  <c r="E321" i="75"/>
  <c r="E317" i="75" s="1"/>
  <c r="E322" i="84"/>
  <c r="E321" i="84" s="1"/>
  <c r="J322" i="75"/>
  <c r="H42" i="82"/>
  <c r="F35" i="87"/>
  <c r="E241" i="84"/>
  <c r="H259" i="87" s="1"/>
  <c r="H25" i="85"/>
  <c r="F42" i="85"/>
  <c r="F41" i="85" s="1"/>
  <c r="F37" i="85" s="1"/>
  <c r="G31" i="85"/>
  <c r="G30" i="85" s="1"/>
  <c r="K291" i="75"/>
  <c r="H445" i="87"/>
  <c r="I246" i="87"/>
  <c r="J296" i="84"/>
  <c r="I224" i="87" s="1"/>
  <c r="K326" i="75"/>
  <c r="E294" i="84"/>
  <c r="E292" i="84" s="1"/>
  <c r="I177" i="87" s="1"/>
  <c r="J294" i="75"/>
  <c r="E292" i="75"/>
  <c r="E230" i="75"/>
  <c r="E229" i="75" s="1"/>
  <c r="E228" i="75" s="1"/>
  <c r="D30" i="87"/>
  <c r="D20" i="87" s="1"/>
  <c r="D61" i="87"/>
  <c r="E512" i="87"/>
  <c r="C20" i="91"/>
  <c r="C19" i="91" s="1"/>
  <c r="C12" i="91" s="1"/>
  <c r="G21" i="87"/>
  <c r="H11" i="87"/>
  <c r="K62" i="84"/>
  <c r="K61" i="84" s="1"/>
  <c r="K60" i="84" s="1"/>
  <c r="I33" i="87"/>
  <c r="E6" i="85"/>
  <c r="E5" i="85" s="1"/>
  <c r="E4" i="85" s="1"/>
  <c r="H502" i="87"/>
  <c r="I51" i="87"/>
  <c r="D37" i="91"/>
  <c r="D36" i="91" s="1"/>
  <c r="D20" i="91"/>
  <c r="D13" i="91" s="1"/>
  <c r="F21" i="87"/>
  <c r="H31" i="88"/>
  <c r="D512" i="87"/>
  <c r="E38" i="91"/>
  <c r="E36" i="91" s="1"/>
  <c r="H21" i="87"/>
  <c r="E25" i="91"/>
  <c r="E18" i="91" s="1"/>
  <c r="E6" i="83"/>
  <c r="E5" i="83" s="1"/>
  <c r="E4" i="83" s="1"/>
  <c r="D6" i="83"/>
  <c r="D5" i="83" s="1"/>
  <c r="D4" i="83" s="1"/>
  <c r="K6" i="84"/>
  <c r="K5" i="84" s="1"/>
  <c r="K4" i="84" s="1"/>
  <c r="D6" i="85"/>
  <c r="D5" i="85" s="1"/>
  <c r="D4" i="85" s="1"/>
  <c r="H9" i="88"/>
  <c r="E7" i="91"/>
  <c r="E8" i="92"/>
  <c r="D8" i="92"/>
  <c r="F8" i="92"/>
  <c r="D7" i="91"/>
  <c r="E8" i="88"/>
  <c r="C7" i="91"/>
  <c r="C3" i="91" s="1"/>
  <c r="F594" i="87"/>
  <c r="F512" i="87"/>
  <c r="E26" i="91"/>
  <c r="F252" i="72"/>
  <c r="F250" i="72" s="1"/>
  <c r="D4" i="91"/>
  <c r="G54" i="87"/>
  <c r="E186" i="72"/>
  <c r="E185" i="72" s="1"/>
  <c r="E184" i="72" s="1"/>
  <c r="F19" i="88"/>
  <c r="H46" i="82"/>
  <c r="G46" i="82"/>
  <c r="D19" i="87"/>
  <c r="D501" i="87"/>
  <c r="F249" i="72"/>
  <c r="F247" i="72" s="1"/>
  <c r="F242" i="72"/>
  <c r="F239" i="72" s="1"/>
  <c r="I31" i="82"/>
  <c r="H153" i="87"/>
  <c r="H143" i="87" s="1"/>
  <c r="I147" i="87"/>
  <c r="F18" i="88"/>
  <c r="F8" i="88" s="1"/>
  <c r="D72" i="87"/>
  <c r="F30" i="87"/>
  <c r="D50" i="87"/>
  <c r="I12" i="87"/>
  <c r="I10" i="87" s="1"/>
  <c r="H65" i="87"/>
  <c r="G21" i="91" s="1"/>
  <c r="E50" i="87"/>
  <c r="E11" i="87"/>
  <c r="E10" i="87" s="1"/>
  <c r="E9" i="87" s="1"/>
  <c r="H51" i="87"/>
  <c r="H12" i="87"/>
  <c r="E5" i="92"/>
  <c r="E5" i="82"/>
  <c r="I19" i="82"/>
  <c r="F40" i="88"/>
  <c r="F30" i="88" s="1"/>
  <c r="G16" i="82"/>
  <c r="D5" i="82"/>
  <c r="F261" i="72"/>
  <c r="F259" i="72" s="1"/>
  <c r="F257" i="72" s="1"/>
  <c r="H146" i="88"/>
  <c r="G28" i="82"/>
  <c r="G26" i="82" s="1"/>
  <c r="F244" i="72"/>
  <c r="F243" i="72" s="1"/>
  <c r="E6" i="91"/>
  <c r="F7" i="92"/>
  <c r="H317" i="87"/>
  <c r="H307" i="87" s="1"/>
  <c r="I29" i="90"/>
  <c r="I19" i="90" s="1"/>
  <c r="G516" i="87"/>
  <c r="H358" i="87"/>
  <c r="H348" i="87" s="1"/>
  <c r="H598" i="87"/>
  <c r="F256" i="72"/>
  <c r="F253" i="72" s="1"/>
  <c r="H645" i="87"/>
  <c r="H635" i="87" s="1"/>
  <c r="D5" i="92"/>
  <c r="G23" i="88"/>
  <c r="H27" i="82"/>
  <c r="I15" i="82"/>
  <c r="G152" i="88"/>
  <c r="G29" i="88" s="1"/>
  <c r="H235" i="87"/>
  <c r="H225" i="87" s="1"/>
  <c r="I34" i="82"/>
  <c r="H481" i="87"/>
  <c r="H471" i="87" s="1"/>
  <c r="I229" i="87"/>
  <c r="G604" i="87"/>
  <c r="G594" i="87" s="1"/>
  <c r="I639" i="87"/>
  <c r="I13" i="82"/>
  <c r="G635" i="87"/>
  <c r="I352" i="87"/>
  <c r="D230" i="72"/>
  <c r="D229" i="72" s="1"/>
  <c r="H28" i="82"/>
  <c r="F186" i="72"/>
  <c r="F185" i="72" s="1"/>
  <c r="F184" i="72" s="1"/>
  <c r="I440" i="87"/>
  <c r="I430" i="87" s="1"/>
  <c r="H16" i="82"/>
  <c r="H34" i="82"/>
  <c r="H33" i="82" s="1"/>
  <c r="F21" i="91"/>
  <c r="H56" i="82"/>
  <c r="H55" i="82" s="1"/>
  <c r="E33" i="87"/>
  <c r="E73" i="87"/>
  <c r="E72" i="87" s="1"/>
  <c r="D33" i="87"/>
  <c r="D32" i="87" s="1"/>
  <c r="E20" i="87"/>
  <c r="D11" i="87"/>
  <c r="D10" i="87" s="1"/>
  <c r="H33" i="87"/>
  <c r="H73" i="87"/>
  <c r="F20" i="91"/>
  <c r="I34" i="87"/>
  <c r="H13" i="91"/>
  <c r="G34" i="87"/>
  <c r="G32" i="87" s="1"/>
  <c r="G73" i="87"/>
  <c r="E20" i="91"/>
  <c r="F61" i="87"/>
  <c r="G13" i="91"/>
  <c r="F34" i="87"/>
  <c r="F32" i="87" s="1"/>
  <c r="F73" i="87"/>
  <c r="G12" i="87"/>
  <c r="G10" i="87" s="1"/>
  <c r="G51" i="87"/>
  <c r="H524" i="87"/>
  <c r="H34" i="87"/>
  <c r="F12" i="87"/>
  <c r="F10" i="87" s="1"/>
  <c r="F51" i="87"/>
  <c r="H141" i="88" l="1"/>
  <c r="J271" i="84"/>
  <c r="J335" i="84"/>
  <c r="C13" i="91"/>
  <c r="I56" i="85"/>
  <c r="I55" i="85" s="1"/>
  <c r="I40" i="90"/>
  <c r="I30" i="90" s="1"/>
  <c r="I8" i="90"/>
  <c r="H30" i="82"/>
  <c r="H52" i="83"/>
  <c r="K209" i="84"/>
  <c r="K205" i="84" s="1"/>
  <c r="K231" i="84"/>
  <c r="H8" i="83"/>
  <c r="H7" i="83" s="1"/>
  <c r="H328" i="87"/>
  <c r="H318" i="87" s="1"/>
  <c r="H27" i="85"/>
  <c r="H26" i="85" s="1"/>
  <c r="I132" i="87"/>
  <c r="F6" i="83"/>
  <c r="F5" i="83" s="1"/>
  <c r="F4" i="83" s="1"/>
  <c r="F5" i="92"/>
  <c r="J301" i="84"/>
  <c r="I306" i="87" s="1"/>
  <c r="I296" i="87" s="1"/>
  <c r="I25" i="85"/>
  <c r="J287" i="75"/>
  <c r="I112" i="87" s="1"/>
  <c r="I102" i="87" s="1"/>
  <c r="J288" i="84"/>
  <c r="J287" i="84" s="1"/>
  <c r="I101" i="87" s="1"/>
  <c r="I91" i="87" s="1"/>
  <c r="I328" i="87"/>
  <c r="I318" i="87" s="1"/>
  <c r="I359" i="87"/>
  <c r="H451" i="87"/>
  <c r="H441" i="87" s="1"/>
  <c r="K306" i="75"/>
  <c r="E173" i="84"/>
  <c r="E172" i="84" s="1"/>
  <c r="K288" i="75"/>
  <c r="G37" i="82"/>
  <c r="G7" i="92" s="1"/>
  <c r="K118" i="84"/>
  <c r="K117" i="84" s="1"/>
  <c r="K116" i="84" s="1"/>
  <c r="K251" i="84"/>
  <c r="H27" i="83" s="1"/>
  <c r="H26" i="83" s="1"/>
  <c r="I32" i="82"/>
  <c r="I30" i="82" s="1"/>
  <c r="E5" i="91"/>
  <c r="E4" i="91" s="1"/>
  <c r="E3" i="91" s="1"/>
  <c r="K305" i="84"/>
  <c r="I25" i="83" s="1"/>
  <c r="H18" i="85"/>
  <c r="H17" i="85" s="1"/>
  <c r="K254" i="75"/>
  <c r="F6" i="85"/>
  <c r="F5" i="85" s="1"/>
  <c r="F4" i="85" s="1"/>
  <c r="E230" i="84"/>
  <c r="I337" i="87"/>
  <c r="G195" i="87"/>
  <c r="I410" i="87"/>
  <c r="I400" i="87" s="1"/>
  <c r="K291" i="84"/>
  <c r="I11" i="83" s="1"/>
  <c r="H52" i="85"/>
  <c r="G583" i="87"/>
  <c r="I492" i="87"/>
  <c r="I482" i="87" s="1"/>
  <c r="K270" i="84"/>
  <c r="H46" i="83" s="1"/>
  <c r="H624" i="87"/>
  <c r="J254" i="84"/>
  <c r="H429" i="87" s="1"/>
  <c r="H419" i="87" s="1"/>
  <c r="K242" i="84"/>
  <c r="H18" i="83" s="1"/>
  <c r="H17" i="83" s="1"/>
  <c r="I46" i="85"/>
  <c r="K302" i="84"/>
  <c r="I22" i="83" s="1"/>
  <c r="I21" i="83" s="1"/>
  <c r="K174" i="75"/>
  <c r="K173" i="75" s="1"/>
  <c r="K172" i="75" s="1"/>
  <c r="E231" i="72"/>
  <c r="E230" i="72" s="1"/>
  <c r="E229" i="72" s="1"/>
  <c r="H255" i="87"/>
  <c r="I646" i="87"/>
  <c r="H30" i="83"/>
  <c r="H12" i="83"/>
  <c r="J236" i="84"/>
  <c r="H183" i="87" s="1"/>
  <c r="H173" i="87" s="1"/>
  <c r="H205" i="87"/>
  <c r="H195" i="87" s="1"/>
  <c r="K254" i="84"/>
  <c r="K236" i="84"/>
  <c r="I214" i="87"/>
  <c r="K313" i="84"/>
  <c r="I587" i="87"/>
  <c r="E317" i="84"/>
  <c r="E261" i="84"/>
  <c r="H587" i="87"/>
  <c r="H505" i="87" s="1"/>
  <c r="H615" i="87"/>
  <c r="H135" i="88"/>
  <c r="I11" i="85"/>
  <c r="K326" i="84"/>
  <c r="I46" i="83" s="1"/>
  <c r="G615" i="87"/>
  <c r="G605" i="87" s="1"/>
  <c r="I33" i="83"/>
  <c r="H46" i="85"/>
  <c r="H378" i="87"/>
  <c r="G287" i="87"/>
  <c r="G277" i="87" s="1"/>
  <c r="G18" i="83"/>
  <c r="G17" i="83" s="1"/>
  <c r="K185" i="84"/>
  <c r="J230" i="75"/>
  <c r="J229" i="75" s="1"/>
  <c r="J228" i="75" s="1"/>
  <c r="H36" i="85"/>
  <c r="H33" i="85" s="1"/>
  <c r="H31" i="85"/>
  <c r="H30" i="85" s="1"/>
  <c r="K322" i="75"/>
  <c r="J322" i="84"/>
  <c r="J321" i="75"/>
  <c r="J317" i="75" s="1"/>
  <c r="K266" i="84"/>
  <c r="H609" i="87"/>
  <c r="H527" i="87" s="1"/>
  <c r="F511" i="87"/>
  <c r="F501" i="87" s="1"/>
  <c r="F583" i="87"/>
  <c r="H13" i="85"/>
  <c r="H12" i="85" s="1"/>
  <c r="I609" i="87"/>
  <c r="F605" i="87"/>
  <c r="F533" i="87"/>
  <c r="F523" i="87" s="1"/>
  <c r="J310" i="84"/>
  <c r="I429" i="87" s="1"/>
  <c r="I419" i="87" s="1"/>
  <c r="K180" i="84"/>
  <c r="G13" i="83"/>
  <c r="G12" i="83" s="1"/>
  <c r="K241" i="75"/>
  <c r="H18" i="82"/>
  <c r="K245" i="84"/>
  <c r="H22" i="83"/>
  <c r="H21" i="83" s="1"/>
  <c r="I154" i="87"/>
  <c r="I624" i="87"/>
  <c r="G42" i="85"/>
  <c r="G41" i="85" s="1"/>
  <c r="G37" i="85" s="1"/>
  <c r="K306" i="84"/>
  <c r="I27" i="83"/>
  <c r="I26" i="83" s="1"/>
  <c r="H646" i="87"/>
  <c r="H400" i="87"/>
  <c r="G18" i="85"/>
  <c r="G17" i="85" s="1"/>
  <c r="G6" i="85" s="1"/>
  <c r="I112" i="88"/>
  <c r="I34" i="85"/>
  <c r="I33" i="85" s="1"/>
  <c r="J261" i="84"/>
  <c r="H593" i="87"/>
  <c r="J313" i="84"/>
  <c r="I470" i="87" s="1"/>
  <c r="I460" i="87" s="1"/>
  <c r="J117" i="84"/>
  <c r="J116" i="84" s="1"/>
  <c r="G40" i="88"/>
  <c r="K333" i="75"/>
  <c r="K332" i="75" s="1"/>
  <c r="I163" i="88"/>
  <c r="J332" i="75"/>
  <c r="I31" i="83"/>
  <c r="I30" i="83" s="1"/>
  <c r="K310" i="84"/>
  <c r="G183" i="87"/>
  <c r="G173" i="87" s="1"/>
  <c r="J174" i="84"/>
  <c r="J173" i="84" s="1"/>
  <c r="J172" i="84" s="1"/>
  <c r="J245" i="84"/>
  <c r="H306" i="87" s="1"/>
  <c r="H296" i="87" s="1"/>
  <c r="I451" i="87"/>
  <c r="I441" i="87" s="1"/>
  <c r="I16" i="85"/>
  <c r="K335" i="84"/>
  <c r="I56" i="83"/>
  <c r="I55" i="83" s="1"/>
  <c r="K298" i="75"/>
  <c r="J298" i="84"/>
  <c r="J297" i="75"/>
  <c r="I276" i="87" s="1"/>
  <c r="I266" i="87" s="1"/>
  <c r="K294" i="75"/>
  <c r="J294" i="84"/>
  <c r="J292" i="75"/>
  <c r="K296" i="84"/>
  <c r="I16" i="83" s="1"/>
  <c r="I199" i="87"/>
  <c r="I13" i="85"/>
  <c r="K245" i="75"/>
  <c r="I27" i="82"/>
  <c r="G71" i="87"/>
  <c r="F25" i="91" s="1"/>
  <c r="F19" i="91" s="1"/>
  <c r="I188" i="87"/>
  <c r="E286" i="75"/>
  <c r="E285" i="75" s="1"/>
  <c r="E284" i="75" s="1"/>
  <c r="H157" i="88"/>
  <c r="H22" i="85"/>
  <c r="H21" i="85" s="1"/>
  <c r="H281" i="87"/>
  <c r="H277" i="87" s="1"/>
  <c r="E286" i="84"/>
  <c r="K301" i="75"/>
  <c r="I31" i="85"/>
  <c r="I30" i="85" s="1"/>
  <c r="I236" i="87"/>
  <c r="J306" i="84"/>
  <c r="I388" i="87" s="1"/>
  <c r="I378" i="87" s="1"/>
  <c r="H10" i="87"/>
  <c r="I32" i="87"/>
  <c r="D9" i="87"/>
  <c r="D19" i="91"/>
  <c r="D12" i="91" s="1"/>
  <c r="F20" i="87"/>
  <c r="E4" i="92"/>
  <c r="F38" i="91"/>
  <c r="F36" i="91" s="1"/>
  <c r="F9" i="92"/>
  <c r="F3" i="92"/>
  <c r="D3" i="91"/>
  <c r="I46" i="82"/>
  <c r="D4" i="92"/>
  <c r="I11" i="82"/>
  <c r="I153" i="87"/>
  <c r="I143" i="87" s="1"/>
  <c r="F4" i="82"/>
  <c r="E3" i="92"/>
  <c r="D4" i="82"/>
  <c r="E4" i="82"/>
  <c r="D3" i="92"/>
  <c r="I43" i="82"/>
  <c r="H184" i="87"/>
  <c r="H71" i="87"/>
  <c r="G527" i="87"/>
  <c r="H22" i="82"/>
  <c r="H21" i="82" s="1"/>
  <c r="I16" i="82"/>
  <c r="F28" i="91"/>
  <c r="F14" i="91" s="1"/>
  <c r="G6" i="82"/>
  <c r="F60" i="87"/>
  <c r="G6" i="92"/>
  <c r="H604" i="87"/>
  <c r="H522" i="87" s="1"/>
  <c r="G32" i="91" s="1"/>
  <c r="I146" i="88"/>
  <c r="I645" i="87"/>
  <c r="I635" i="87" s="1"/>
  <c r="G19" i="88"/>
  <c r="I358" i="87"/>
  <c r="I348" i="87" s="1"/>
  <c r="H43" i="82"/>
  <c r="H41" i="82" s="1"/>
  <c r="H37" i="82" s="1"/>
  <c r="I598" i="87"/>
  <c r="G522" i="87"/>
  <c r="F32" i="91" s="1"/>
  <c r="G142" i="88"/>
  <c r="I235" i="87"/>
  <c r="I225" i="87" s="1"/>
  <c r="G34" i="88"/>
  <c r="I317" i="87"/>
  <c r="G505" i="87"/>
  <c r="H516" i="87"/>
  <c r="H152" i="88"/>
  <c r="H29" i="88" s="1"/>
  <c r="H54" i="87"/>
  <c r="I399" i="87"/>
  <c r="I389" i="87" s="1"/>
  <c r="I56" i="82"/>
  <c r="I55" i="82" s="1"/>
  <c r="F82" i="87"/>
  <c r="H23" i="88"/>
  <c r="I311" i="87"/>
  <c r="H52" i="82"/>
  <c r="H47" i="82" s="1"/>
  <c r="G24" i="87"/>
  <c r="H26" i="82"/>
  <c r="H20" i="82"/>
  <c r="I12" i="88"/>
  <c r="F231" i="72"/>
  <c r="F230" i="72" s="1"/>
  <c r="F229" i="72" s="1"/>
  <c r="H32" i="87"/>
  <c r="D2" i="92"/>
  <c r="D31" i="87"/>
  <c r="E32" i="87"/>
  <c r="E13" i="91"/>
  <c r="E19" i="91"/>
  <c r="E12" i="91" s="1"/>
  <c r="F13" i="91"/>
  <c r="K276" i="84" l="1"/>
  <c r="K271" i="84" s="1"/>
  <c r="I52" i="82"/>
  <c r="I47" i="82" s="1"/>
  <c r="K241" i="84"/>
  <c r="K250" i="84"/>
  <c r="F4" i="92"/>
  <c r="E229" i="84"/>
  <c r="E228" i="84" s="1"/>
  <c r="I123" i="87"/>
  <c r="I113" i="87" s="1"/>
  <c r="K287" i="75"/>
  <c r="I8" i="82"/>
  <c r="I7" i="82" s="1"/>
  <c r="H42" i="85"/>
  <c r="H41" i="85" s="1"/>
  <c r="H37" i="85" s="1"/>
  <c r="F6" i="91"/>
  <c r="K288" i="84"/>
  <c r="H17" i="82"/>
  <c r="H6" i="82" s="1"/>
  <c r="H5" i="92" s="1"/>
  <c r="G533" i="87"/>
  <c r="G523" i="87" s="1"/>
  <c r="G6" i="83"/>
  <c r="G5" i="83" s="1"/>
  <c r="G4" i="83" s="1"/>
  <c r="K230" i="75"/>
  <c r="K229" i="75" s="1"/>
  <c r="K228" i="75" s="1"/>
  <c r="F19" i="87"/>
  <c r="F9" i="87" s="1"/>
  <c r="G61" i="87"/>
  <c r="H76" i="87"/>
  <c r="H35" i="87" s="1"/>
  <c r="H6" i="85"/>
  <c r="K301" i="84"/>
  <c r="F41" i="87"/>
  <c r="F31" i="87" s="1"/>
  <c r="E285" i="84"/>
  <c r="E284" i="84" s="1"/>
  <c r="H6" i="83"/>
  <c r="G60" i="87"/>
  <c r="G19" i="87" s="1"/>
  <c r="K174" i="84"/>
  <c r="K173" i="84" s="1"/>
  <c r="K172" i="84" s="1"/>
  <c r="K298" i="84"/>
  <c r="J297" i="84"/>
  <c r="I265" i="87" s="1"/>
  <c r="I255" i="87" s="1"/>
  <c r="G5" i="85"/>
  <c r="G4" i="85" s="1"/>
  <c r="K322" i="84"/>
  <c r="J321" i="84"/>
  <c r="H583" i="87"/>
  <c r="I287" i="87"/>
  <c r="I277" i="87" s="1"/>
  <c r="I194" i="87"/>
  <c r="I184" i="87" s="1"/>
  <c r="J286" i="75"/>
  <c r="J285" i="75" s="1"/>
  <c r="J284" i="75" s="1"/>
  <c r="J332" i="84"/>
  <c r="I27" i="85"/>
  <c r="I26" i="85" s="1"/>
  <c r="H34" i="88"/>
  <c r="H153" i="88"/>
  <c r="I157" i="88"/>
  <c r="I153" i="88" s="1"/>
  <c r="G30" i="88"/>
  <c r="K294" i="84"/>
  <c r="J292" i="84"/>
  <c r="H605" i="87"/>
  <c r="I18" i="82"/>
  <c r="I17" i="82" s="1"/>
  <c r="K297" i="75"/>
  <c r="K321" i="75"/>
  <c r="K317" i="75" s="1"/>
  <c r="I42" i="82"/>
  <c r="I41" i="82" s="1"/>
  <c r="I37" i="82" s="1"/>
  <c r="I7" i="92" s="1"/>
  <c r="J230" i="84"/>
  <c r="J229" i="84" s="1"/>
  <c r="J228" i="84" s="1"/>
  <c r="I22" i="85"/>
  <c r="I21" i="85" s="1"/>
  <c r="G82" i="87"/>
  <c r="G72" i="87" s="1"/>
  <c r="K292" i="75"/>
  <c r="I14" i="82"/>
  <c r="I12" i="82" s="1"/>
  <c r="H42" i="83"/>
  <c r="H41" i="83" s="1"/>
  <c r="H37" i="83" s="1"/>
  <c r="K265" i="84"/>
  <c r="K261" i="84" s="1"/>
  <c r="H131" i="88"/>
  <c r="H12" i="88"/>
  <c r="G38" i="91"/>
  <c r="G36" i="91" s="1"/>
  <c r="G8" i="92"/>
  <c r="G9" i="92"/>
  <c r="F7" i="91"/>
  <c r="H9" i="92"/>
  <c r="F2" i="92"/>
  <c r="H594" i="87"/>
  <c r="E2" i="92"/>
  <c r="H60" i="87"/>
  <c r="H50" i="87" s="1"/>
  <c r="H82" i="87"/>
  <c r="H19" i="88"/>
  <c r="H142" i="88"/>
  <c r="F26" i="91"/>
  <c r="F12" i="91" s="1"/>
  <c r="I23" i="88"/>
  <c r="I22" i="82"/>
  <c r="I21" i="82" s="1"/>
  <c r="I54" i="87"/>
  <c r="I76" i="87"/>
  <c r="G6" i="91"/>
  <c r="H7" i="92"/>
  <c r="G5" i="92"/>
  <c r="F5" i="91"/>
  <c r="G5" i="82"/>
  <c r="I152" i="88"/>
  <c r="I29" i="88" s="1"/>
  <c r="G30" i="87"/>
  <c r="G20" i="87" s="1"/>
  <c r="I516" i="87"/>
  <c r="G501" i="87"/>
  <c r="G13" i="87"/>
  <c r="F50" i="87"/>
  <c r="F18" i="91"/>
  <c r="G35" i="87"/>
  <c r="I527" i="87"/>
  <c r="I307" i="87"/>
  <c r="I65" i="87"/>
  <c r="I40" i="88"/>
  <c r="I604" i="87"/>
  <c r="I522" i="87" s="1"/>
  <c r="H32" i="91" s="1"/>
  <c r="G18" i="88"/>
  <c r="G8" i="88" s="1"/>
  <c r="I36" i="82"/>
  <c r="I33" i="82" s="1"/>
  <c r="G512" i="87"/>
  <c r="G25" i="91"/>
  <c r="H30" i="87"/>
  <c r="H61" i="87"/>
  <c r="I28" i="82"/>
  <c r="I26" i="82" s="1"/>
  <c r="G28" i="91"/>
  <c r="H512" i="87"/>
  <c r="H24" i="87"/>
  <c r="H13" i="87"/>
  <c r="I505" i="87"/>
  <c r="F72" i="87"/>
  <c r="E31" i="87"/>
  <c r="K230" i="84" l="1"/>
  <c r="K229" i="84" s="1"/>
  <c r="K228" i="84" s="1"/>
  <c r="I9" i="92"/>
  <c r="H5" i="83"/>
  <c r="H4" i="83" s="1"/>
  <c r="G9" i="87"/>
  <c r="H72" i="87"/>
  <c r="K286" i="75"/>
  <c r="K285" i="75" s="1"/>
  <c r="K284" i="75" s="1"/>
  <c r="I8" i="83"/>
  <c r="I7" i="83" s="1"/>
  <c r="K287" i="84"/>
  <c r="H5" i="85"/>
  <c r="H4" i="85" s="1"/>
  <c r="I8" i="85"/>
  <c r="I7" i="85" s="1"/>
  <c r="F4" i="91"/>
  <c r="F3" i="91" s="1"/>
  <c r="G41" i="87"/>
  <c r="G31" i="87" s="1"/>
  <c r="H6" i="92"/>
  <c r="G50" i="87"/>
  <c r="I141" i="88"/>
  <c r="I131" i="88" s="1"/>
  <c r="I183" i="87"/>
  <c r="I173" i="87" s="1"/>
  <c r="J286" i="84"/>
  <c r="I615" i="87"/>
  <c r="I605" i="87" s="1"/>
  <c r="K332" i="84"/>
  <c r="I52" i="83"/>
  <c r="I18" i="85"/>
  <c r="I17" i="85" s="1"/>
  <c r="I18" i="83"/>
  <c r="I17" i="83" s="1"/>
  <c r="K297" i="84"/>
  <c r="I42" i="85"/>
  <c r="I41" i="85" s="1"/>
  <c r="I37" i="85" s="1"/>
  <c r="I205" i="87"/>
  <c r="I195" i="87" s="1"/>
  <c r="I14" i="85"/>
  <c r="I12" i="85" s="1"/>
  <c r="J317" i="84"/>
  <c r="I593" i="87"/>
  <c r="I583" i="87" s="1"/>
  <c r="I42" i="83"/>
  <c r="I41" i="83" s="1"/>
  <c r="I37" i="83" s="1"/>
  <c r="I6" i="92" s="1"/>
  <c r="K321" i="84"/>
  <c r="K317" i="84" s="1"/>
  <c r="I14" i="83"/>
  <c r="I12" i="83" s="1"/>
  <c r="K292" i="84"/>
  <c r="I52" i="85"/>
  <c r="I71" i="87"/>
  <c r="I61" i="87" s="1"/>
  <c r="H38" i="91"/>
  <c r="H36" i="91" s="1"/>
  <c r="G7" i="91"/>
  <c r="H8" i="92"/>
  <c r="H6" i="91"/>
  <c r="H4" i="92"/>
  <c r="G5" i="91"/>
  <c r="G4" i="91" s="1"/>
  <c r="H5" i="82"/>
  <c r="I142" i="88"/>
  <c r="I6" i="82"/>
  <c r="I5" i="92" s="1"/>
  <c r="I34" i="88"/>
  <c r="I30" i="88" s="1"/>
  <c r="G18" i="91"/>
  <c r="G19" i="91"/>
  <c r="H20" i="87"/>
  <c r="H533" i="87"/>
  <c r="G3" i="92"/>
  <c r="G4" i="82"/>
  <c r="I19" i="88"/>
  <c r="H511" i="87"/>
  <c r="H21" i="91"/>
  <c r="I24" i="87"/>
  <c r="G26" i="91"/>
  <c r="G14" i="91"/>
  <c r="H18" i="88"/>
  <c r="H8" i="88" s="1"/>
  <c r="G4" i="92"/>
  <c r="H28" i="91"/>
  <c r="H26" i="91" s="1"/>
  <c r="I512" i="87"/>
  <c r="I13" i="87"/>
  <c r="H40" i="88"/>
  <c r="H30" i="88" s="1"/>
  <c r="I594" i="87"/>
  <c r="I35" i="87"/>
  <c r="H7" i="91" l="1"/>
  <c r="G3" i="91"/>
  <c r="I6" i="85"/>
  <c r="I5" i="85" s="1"/>
  <c r="I4" i="85" s="1"/>
  <c r="I82" i="87"/>
  <c r="I72" i="87" s="1"/>
  <c r="I30" i="87"/>
  <c r="I20" i="87" s="1"/>
  <c r="H25" i="91"/>
  <c r="H18" i="91" s="1"/>
  <c r="I60" i="87"/>
  <c r="I50" i="87" s="1"/>
  <c r="J285" i="84"/>
  <c r="J284" i="84" s="1"/>
  <c r="I6" i="83"/>
  <c r="I4" i="92" s="1"/>
  <c r="K286" i="84"/>
  <c r="K285" i="84" s="1"/>
  <c r="K284" i="84" s="1"/>
  <c r="I8" i="92"/>
  <c r="G12" i="91"/>
  <c r="H3" i="92"/>
  <c r="H4" i="82"/>
  <c r="I5" i="82"/>
  <c r="H5" i="91"/>
  <c r="H4" i="91" s="1"/>
  <c r="I18" i="88"/>
  <c r="I8" i="88" s="1"/>
  <c r="I511" i="87"/>
  <c r="H501" i="87"/>
  <c r="H19" i="87"/>
  <c r="H9" i="87" s="1"/>
  <c r="H14" i="91"/>
  <c r="G2" i="92"/>
  <c r="H523" i="87"/>
  <c r="H41" i="87"/>
  <c r="H31" i="87" s="1"/>
  <c r="I533" i="87"/>
  <c r="I523" i="87" s="1"/>
  <c r="H3" i="91" l="1"/>
  <c r="I5" i="83"/>
  <c r="I4" i="83" s="1"/>
  <c r="H19" i="91"/>
  <c r="H12" i="91" s="1"/>
  <c r="I501" i="87"/>
  <c r="H2" i="92"/>
  <c r="I3" i="92"/>
  <c r="I4" i="82"/>
  <c r="I41" i="87"/>
  <c r="I31" i="87" s="1"/>
  <c r="I19" i="87"/>
  <c r="I9" i="87" s="1"/>
  <c r="I2" i="92" l="1"/>
  <c r="D88" i="88"/>
  <c r="I540" i="87"/>
  <c r="H540" i="87"/>
  <c r="E540" i="87"/>
  <c r="D540" i="87"/>
  <c r="E458" i="87"/>
  <c r="D458" i="87"/>
  <c r="E417" i="87"/>
  <c r="E376" i="87"/>
  <c r="E335" i="87"/>
  <c r="D335" i="87"/>
  <c r="E294" i="87"/>
  <c r="D294" i="87"/>
  <c r="E253" i="87"/>
  <c r="E212" i="87"/>
  <c r="E171" i="87"/>
  <c r="D171" i="87"/>
  <c r="E130" i="87"/>
  <c r="D130" i="87"/>
  <c r="E89" i="87"/>
  <c r="E88" i="88"/>
  <c r="I539" i="87"/>
  <c r="I127" i="88"/>
  <c r="I86" i="88"/>
  <c r="I45" i="88"/>
  <c r="I620" i="87"/>
  <c r="I538" i="87"/>
  <c r="I456" i="87"/>
  <c r="I415" i="87"/>
  <c r="I374" i="87"/>
  <c r="I333" i="87"/>
  <c r="I292" i="87"/>
  <c r="I251" i="87"/>
  <c r="I210" i="87"/>
  <c r="I169" i="87"/>
  <c r="I128" i="87"/>
  <c r="I87" i="87"/>
  <c r="H539" i="87"/>
  <c r="H127" i="88"/>
  <c r="H86" i="88"/>
  <c r="H45" i="88"/>
  <c r="H620" i="87"/>
  <c r="H579" i="87"/>
  <c r="H538" i="87"/>
  <c r="H456" i="87"/>
  <c r="H415" i="87"/>
  <c r="H374" i="87"/>
  <c r="H333" i="87"/>
  <c r="H292" i="87"/>
  <c r="H251" i="87"/>
  <c r="H210" i="87"/>
  <c r="H169" i="87"/>
  <c r="H128" i="87"/>
  <c r="H87" i="87"/>
  <c r="G539" i="87"/>
  <c r="G127" i="88"/>
  <c r="G86" i="88"/>
  <c r="G45" i="88"/>
  <c r="G620" i="87"/>
  <c r="G538" i="87"/>
  <c r="G456" i="87"/>
  <c r="G415" i="87"/>
  <c r="G374" i="87"/>
  <c r="G333" i="87"/>
  <c r="G292" i="87"/>
  <c r="G251" i="87"/>
  <c r="G210" i="87"/>
  <c r="G169" i="87"/>
  <c r="G128" i="87"/>
  <c r="G87" i="87"/>
  <c r="F539" i="87"/>
  <c r="F127" i="88"/>
  <c r="F86" i="88"/>
  <c r="F45" i="88"/>
  <c r="F620" i="87"/>
  <c r="F579" i="87"/>
  <c r="F456" i="87"/>
  <c r="F415" i="87"/>
  <c r="F374" i="87"/>
  <c r="F333" i="87"/>
  <c r="F292" i="87"/>
  <c r="F251" i="87"/>
  <c r="F210" i="87"/>
  <c r="F169" i="87"/>
  <c r="F128" i="87"/>
  <c r="F87" i="87"/>
  <c r="E128" i="88"/>
  <c r="E87" i="88"/>
  <c r="E621" i="87"/>
  <c r="E580" i="87"/>
  <c r="E539" i="87"/>
  <c r="E457" i="87"/>
  <c r="E416" i="87"/>
  <c r="E375" i="87"/>
  <c r="E334" i="87"/>
  <c r="E293" i="87"/>
  <c r="E252" i="87"/>
  <c r="E211" i="87"/>
  <c r="E170" i="87"/>
  <c r="E129" i="87"/>
  <c r="E88" i="87"/>
  <c r="E127" i="88"/>
  <c r="E86" i="88"/>
  <c r="E45" i="88"/>
  <c r="E620" i="87"/>
  <c r="E619" i="87" s="1"/>
  <c r="E579" i="87"/>
  <c r="E538" i="87"/>
  <c r="E456" i="87"/>
  <c r="E415" i="87"/>
  <c r="E374" i="87"/>
  <c r="E333" i="87"/>
  <c r="E332" i="87" s="1"/>
  <c r="E292" i="87"/>
  <c r="E291" i="87" s="1"/>
  <c r="E251" i="87"/>
  <c r="E250" i="87" s="1"/>
  <c r="E254" i="87" s="1"/>
  <c r="E210" i="87"/>
  <c r="E169" i="87"/>
  <c r="E128" i="87"/>
  <c r="E87" i="87"/>
  <c r="D128" i="88"/>
  <c r="D87" i="88"/>
  <c r="D621" i="87"/>
  <c r="D539" i="87"/>
  <c r="D457" i="87"/>
  <c r="D416" i="87"/>
  <c r="D375" i="87"/>
  <c r="D334" i="87"/>
  <c r="D293" i="87"/>
  <c r="D252" i="87"/>
  <c r="D170" i="87"/>
  <c r="D129" i="87"/>
  <c r="D88" i="87"/>
  <c r="D127" i="88"/>
  <c r="D86" i="88"/>
  <c r="D45" i="88"/>
  <c r="D620" i="87"/>
  <c r="D579" i="87"/>
  <c r="D538" i="87"/>
  <c r="D456" i="87"/>
  <c r="D415" i="87"/>
  <c r="D374" i="87"/>
  <c r="D333" i="87"/>
  <c r="D292" i="87"/>
  <c r="D251" i="87"/>
  <c r="D210" i="87"/>
  <c r="D169" i="87"/>
  <c r="D128" i="87"/>
  <c r="D87" i="87"/>
  <c r="E85" i="88" l="1"/>
  <c r="D250" i="87"/>
  <c r="D619" i="87"/>
  <c r="D168" i="87"/>
  <c r="E498" i="87"/>
  <c r="D291" i="87"/>
  <c r="D295" i="87" s="1"/>
  <c r="E373" i="87"/>
  <c r="E126" i="88"/>
  <c r="E295" i="87"/>
  <c r="D332" i="87"/>
  <c r="D336" i="87" s="1"/>
  <c r="D85" i="88"/>
  <c r="D89" i="88" s="1"/>
  <c r="E414" i="87"/>
  <c r="E418" i="87" s="1"/>
  <c r="G579" i="87"/>
  <c r="G497" i="87" s="1"/>
  <c r="D253" i="87"/>
  <c r="D254" i="87" s="1"/>
  <c r="D417" i="87"/>
  <c r="E89" i="88"/>
  <c r="F46" i="87"/>
  <c r="H46" i="87"/>
  <c r="E48" i="87"/>
  <c r="E336" i="87"/>
  <c r="D44" i="88"/>
  <c r="D4" i="88"/>
  <c r="E377" i="87"/>
  <c r="G4" i="88"/>
  <c r="I4" i="88"/>
  <c r="D172" i="87"/>
  <c r="G537" i="87"/>
  <c r="E46" i="88"/>
  <c r="E5" i="88" s="1"/>
  <c r="F538" i="87"/>
  <c r="D126" i="88"/>
  <c r="E455" i="87"/>
  <c r="D622" i="87"/>
  <c r="D623" i="87" s="1"/>
  <c r="D86" i="87"/>
  <c r="D46" i="87"/>
  <c r="D414" i="87"/>
  <c r="D46" i="88"/>
  <c r="D5" i="88" s="1"/>
  <c r="E168" i="87"/>
  <c r="E172" i="87" s="1"/>
  <c r="E537" i="87"/>
  <c r="E497" i="87"/>
  <c r="E496" i="87" s="1"/>
  <c r="G46" i="87"/>
  <c r="I46" i="87"/>
  <c r="G540" i="87"/>
  <c r="E581" i="87"/>
  <c r="E622" i="87"/>
  <c r="E623" i="87" s="1"/>
  <c r="E47" i="88"/>
  <c r="E129" i="88"/>
  <c r="D537" i="87"/>
  <c r="D497" i="87"/>
  <c r="I537" i="87"/>
  <c r="E4" i="88"/>
  <c r="I579" i="87"/>
  <c r="D211" i="87"/>
  <c r="D209" i="87" s="1"/>
  <c r="D580" i="87"/>
  <c r="D498" i="87" s="1"/>
  <c r="E46" i="87"/>
  <c r="E86" i="87"/>
  <c r="E90" i="87" s="1"/>
  <c r="H537" i="87"/>
  <c r="H497" i="87"/>
  <c r="D373" i="87"/>
  <c r="E127" i="87"/>
  <c r="E131" i="87" s="1"/>
  <c r="E3" i="90"/>
  <c r="E7" i="90" s="1"/>
  <c r="D127" i="87"/>
  <c r="D131" i="87" s="1"/>
  <c r="D455" i="87"/>
  <c r="D3" i="90"/>
  <c r="E209" i="87"/>
  <c r="E213" i="87" s="1"/>
  <c r="E578" i="87"/>
  <c r="E47" i="87"/>
  <c r="F4" i="88"/>
  <c r="H4" i="88"/>
  <c r="D212" i="87"/>
  <c r="D376" i="87"/>
  <c r="D89" i="87"/>
  <c r="F540" i="87"/>
  <c r="D581" i="87"/>
  <c r="D47" i="88"/>
  <c r="D129" i="88"/>
  <c r="E6" i="87" l="1"/>
  <c r="D213" i="87"/>
  <c r="E130" i="88"/>
  <c r="E3" i="88"/>
  <c r="D499" i="87"/>
  <c r="D48" i="88"/>
  <c r="D377" i="87"/>
  <c r="E499" i="87"/>
  <c r="E500" i="87" s="1"/>
  <c r="D47" i="87"/>
  <c r="D6" i="87" s="1"/>
  <c r="D418" i="87"/>
  <c r="H5" i="87"/>
  <c r="D6" i="88"/>
  <c r="E5" i="87"/>
  <c r="E45" i="87"/>
  <c r="E49" i="87" s="1"/>
  <c r="D578" i="87"/>
  <c r="D582" i="87" s="1"/>
  <c r="D130" i="88"/>
  <c r="E582" i="87"/>
  <c r="E44" i="88"/>
  <c r="E48" i="88" s="1"/>
  <c r="D5" i="87"/>
  <c r="D90" i="87"/>
  <c r="D48" i="87"/>
  <c r="G5" i="87"/>
  <c r="F497" i="87"/>
  <c r="F5" i="87" s="1"/>
  <c r="F537" i="87"/>
  <c r="D7" i="90"/>
  <c r="I497" i="87"/>
  <c r="I5" i="87" s="1"/>
  <c r="E6" i="88"/>
  <c r="E7" i="88" s="1"/>
  <c r="D496" i="87"/>
  <c r="D3" i="88"/>
  <c r="E4" i="87" l="1"/>
  <c r="D7" i="87"/>
  <c r="D500" i="87"/>
  <c r="E7" i="87"/>
  <c r="E8" i="87" s="1"/>
  <c r="D4" i="87"/>
  <c r="D45" i="87"/>
  <c r="D49" i="87"/>
  <c r="D7" i="88"/>
  <c r="D8" i="87" l="1"/>
  <c r="F46" i="88" l="1"/>
  <c r="G88" i="88"/>
  <c r="I46" i="88"/>
  <c r="H88" i="88"/>
  <c r="H46" i="88"/>
  <c r="I88" i="88"/>
  <c r="G46" i="88"/>
  <c r="F88" i="88"/>
  <c r="H44" i="88" l="1"/>
  <c r="F87" i="88"/>
  <c r="F85" i="88" s="1"/>
  <c r="F89" i="88" s="1"/>
  <c r="G44" i="88"/>
  <c r="I44" i="88"/>
  <c r="F44" i="88"/>
  <c r="I87" i="88" l="1"/>
  <c r="H87" i="88"/>
  <c r="G87" i="88"/>
  <c r="I85" i="88" l="1"/>
  <c r="I89" i="88" s="1"/>
  <c r="G85" i="88"/>
  <c r="G89" i="88" s="1"/>
  <c r="H85" i="88"/>
  <c r="H89" i="88" s="1"/>
  <c r="H334" i="87" l="1"/>
  <c r="H332" i="87" s="1"/>
  <c r="I334" i="87"/>
  <c r="I332" i="87" s="1"/>
  <c r="I211" i="87"/>
  <c r="I209" i="87" s="1"/>
  <c r="F621" i="87"/>
  <c r="F619" i="87" s="1"/>
  <c r="F211" i="87"/>
  <c r="F209" i="87" s="1"/>
  <c r="G129" i="87"/>
  <c r="G127" i="87" s="1"/>
  <c r="G334" i="87"/>
  <c r="G332" i="87" s="1"/>
  <c r="H621" i="87"/>
  <c r="H619" i="87" s="1"/>
  <c r="I621" i="87"/>
  <c r="I619" i="87" s="1"/>
  <c r="G211" i="87"/>
  <c r="G209" i="87" s="1"/>
  <c r="H129" i="87"/>
  <c r="H127" i="87" s="1"/>
  <c r="G88" i="87"/>
  <c r="H5" i="90"/>
  <c r="H3" i="90" s="1"/>
  <c r="I5" i="90"/>
  <c r="I3" i="90" s="1"/>
  <c r="F5" i="90"/>
  <c r="F3" i="90" s="1"/>
  <c r="F88" i="87"/>
  <c r="H211" i="87"/>
  <c r="H209" i="87" s="1"/>
  <c r="I129" i="87"/>
  <c r="I127" i="87" s="1"/>
  <c r="I88" i="87"/>
  <c r="F334" i="87"/>
  <c r="F332" i="87" s="1"/>
  <c r="G621" i="87"/>
  <c r="G619" i="87" s="1"/>
  <c r="F129" i="87"/>
  <c r="F127" i="87" s="1"/>
  <c r="H88" i="87"/>
  <c r="G5" i="90"/>
  <c r="G3" i="90" s="1"/>
  <c r="G129" i="88"/>
  <c r="F129" i="88"/>
  <c r="I129" i="88"/>
  <c r="F335" i="87"/>
  <c r="I335" i="87"/>
  <c r="I336" i="87" s="1"/>
  <c r="G130" i="87"/>
  <c r="G131" i="87" s="1"/>
  <c r="H130" i="87"/>
  <c r="H212" i="87"/>
  <c r="G212" i="87"/>
  <c r="I212" i="87"/>
  <c r="I213" i="87" s="1"/>
  <c r="H335" i="87"/>
  <c r="H336" i="87" s="1"/>
  <c r="F130" i="87"/>
  <c r="F131" i="87" s="1"/>
  <c r="I130" i="87"/>
  <c r="I131" i="87" s="1"/>
  <c r="F212" i="87"/>
  <c r="F213" i="87" s="1"/>
  <c r="G335" i="87"/>
  <c r="G336" i="87" s="1"/>
  <c r="I622" i="87"/>
  <c r="I623" i="87" s="1"/>
  <c r="F622" i="87"/>
  <c r="F623" i="87" s="1"/>
  <c r="I6" i="90" l="1"/>
  <c r="I7" i="90" s="1"/>
  <c r="H6" i="90"/>
  <c r="H7" i="90" s="1"/>
  <c r="G170" i="87"/>
  <c r="G168" i="87" s="1"/>
  <c r="G580" i="87"/>
  <c r="I457" i="87"/>
  <c r="I455" i="87" s="1"/>
  <c r="I580" i="87"/>
  <c r="H457" i="87"/>
  <c r="H455" i="87" s="1"/>
  <c r="F252" i="87"/>
  <c r="F250" i="87" s="1"/>
  <c r="G293" i="87"/>
  <c r="G291" i="87" s="1"/>
  <c r="G375" i="87"/>
  <c r="G373" i="87" s="1"/>
  <c r="F86" i="87"/>
  <c r="F89" i="87"/>
  <c r="H89" i="87"/>
  <c r="F6" i="90"/>
  <c r="F7" i="90" s="1"/>
  <c r="F336" i="87"/>
  <c r="G6" i="90"/>
  <c r="G7" i="90" s="1"/>
  <c r="G457" i="87"/>
  <c r="G455" i="87" s="1"/>
  <c r="F375" i="87"/>
  <c r="F373" i="87" s="1"/>
  <c r="F170" i="87"/>
  <c r="F168" i="87" s="1"/>
  <c r="H293" i="87"/>
  <c r="H291" i="87" s="1"/>
  <c r="I252" i="87"/>
  <c r="I250" i="87" s="1"/>
  <c r="H375" i="87"/>
  <c r="H373" i="87" s="1"/>
  <c r="I86" i="87"/>
  <c r="F457" i="87"/>
  <c r="F455" i="87" s="1"/>
  <c r="H213" i="87"/>
  <c r="H252" i="87"/>
  <c r="H250" i="87" s="1"/>
  <c r="H131" i="87"/>
  <c r="I375" i="87"/>
  <c r="I373" i="87" s="1"/>
  <c r="H170" i="87"/>
  <c r="H168" i="87" s="1"/>
  <c r="I170" i="87"/>
  <c r="I168" i="87" s="1"/>
  <c r="H580" i="87"/>
  <c r="H416" i="87"/>
  <c r="H414" i="87" s="1"/>
  <c r="G128" i="88"/>
  <c r="F580" i="87"/>
  <c r="F293" i="87"/>
  <c r="F291" i="87" s="1"/>
  <c r="I416" i="87"/>
  <c r="I414" i="87" s="1"/>
  <c r="G89" i="87"/>
  <c r="I89" i="87"/>
  <c r="H86" i="87"/>
  <c r="I128" i="88"/>
  <c r="G213" i="87"/>
  <c r="I293" i="87"/>
  <c r="I291" i="87" s="1"/>
  <c r="G416" i="87"/>
  <c r="G414" i="87" s="1"/>
  <c r="F416" i="87"/>
  <c r="F414" i="87" s="1"/>
  <c r="G252" i="87"/>
  <c r="G250" i="87" s="1"/>
  <c r="G86" i="87"/>
  <c r="F458" i="87"/>
  <c r="F459" i="87" s="1"/>
  <c r="G376" i="87"/>
  <c r="I376" i="87"/>
  <c r="I377" i="87" s="1"/>
  <c r="H376" i="87"/>
  <c r="H377" i="87" s="1"/>
  <c r="H417" i="87"/>
  <c r="H418" i="87" s="1"/>
  <c r="F253" i="87"/>
  <c r="F254" i="87" s="1"/>
  <c r="F417" i="87"/>
  <c r="F418" i="87" s="1"/>
  <c r="F376" i="87"/>
  <c r="F377" i="87" s="1"/>
  <c r="G171" i="87"/>
  <c r="G172" i="87" s="1"/>
  <c r="F294" i="87"/>
  <c r="F295" i="87" s="1"/>
  <c r="G622" i="87"/>
  <c r="G623" i="87" s="1"/>
  <c r="H294" i="87"/>
  <c r="G253" i="87"/>
  <c r="G254" i="87" s="1"/>
  <c r="I171" i="87"/>
  <c r="H622" i="87"/>
  <c r="H623" i="87" s="1"/>
  <c r="H129" i="88"/>
  <c r="H171" i="87"/>
  <c r="H253" i="87"/>
  <c r="G417" i="87"/>
  <c r="I294" i="87"/>
  <c r="I253" i="87"/>
  <c r="I254" i="87" s="1"/>
  <c r="I417" i="87"/>
  <c r="I418" i="87" s="1"/>
  <c r="I458" i="87"/>
  <c r="I459" i="87" s="1"/>
  <c r="H458" i="87"/>
  <c r="G294" i="87"/>
  <c r="G295" i="87" s="1"/>
  <c r="F171" i="87"/>
  <c r="F172" i="87" s="1"/>
  <c r="F47" i="88" l="1"/>
  <c r="G47" i="88"/>
  <c r="I295" i="87"/>
  <c r="F578" i="87"/>
  <c r="F498" i="87"/>
  <c r="F496" i="87" s="1"/>
  <c r="H128" i="88"/>
  <c r="F90" i="87"/>
  <c r="F48" i="87"/>
  <c r="G377" i="87"/>
  <c r="I47" i="88"/>
  <c r="G90" i="87"/>
  <c r="G498" i="87"/>
  <c r="G496" i="87" s="1"/>
  <c r="G578" i="87"/>
  <c r="G581" i="87"/>
  <c r="H295" i="87"/>
  <c r="F581" i="87"/>
  <c r="I581" i="87"/>
  <c r="I498" i="87"/>
  <c r="I496" i="87" s="1"/>
  <c r="I578" i="87"/>
  <c r="I126" i="88"/>
  <c r="I130" i="88" s="1"/>
  <c r="I5" i="88"/>
  <c r="I3" i="88" s="1"/>
  <c r="I47" i="87"/>
  <c r="G47" i="87"/>
  <c r="H47" i="87"/>
  <c r="G126" i="88"/>
  <c r="G130" i="88" s="1"/>
  <c r="G5" i="88"/>
  <c r="G3" i="88" s="1"/>
  <c r="H90" i="87"/>
  <c r="H48" i="87"/>
  <c r="G418" i="87"/>
  <c r="H459" i="87"/>
  <c r="H254" i="87"/>
  <c r="I90" i="87"/>
  <c r="I48" i="87"/>
  <c r="H498" i="87"/>
  <c r="H496" i="87" s="1"/>
  <c r="H578" i="87"/>
  <c r="F128" i="88"/>
  <c r="F47" i="87"/>
  <c r="H172" i="87"/>
  <c r="I172" i="87"/>
  <c r="H581" i="87"/>
  <c r="H47" i="88"/>
  <c r="I582" i="87" l="1"/>
  <c r="I499" i="87"/>
  <c r="I500" i="87" s="1"/>
  <c r="G48" i="88"/>
  <c r="G6" i="88"/>
  <c r="G7" i="88" s="1"/>
  <c r="H49" i="87"/>
  <c r="H7" i="87"/>
  <c r="H126" i="88"/>
  <c r="H130" i="88" s="1"/>
  <c r="H5" i="88"/>
  <c r="H3" i="88" s="1"/>
  <c r="F6" i="87"/>
  <c r="F4" i="87" s="1"/>
  <c r="F45" i="87"/>
  <c r="G499" i="87"/>
  <c r="G500" i="87" s="1"/>
  <c r="G582" i="87"/>
  <c r="H582" i="87"/>
  <c r="H499" i="87"/>
  <c r="H500" i="87" s="1"/>
  <c r="I48" i="88"/>
  <c r="I6" i="88"/>
  <c r="I7" i="88" s="1"/>
  <c r="F126" i="88"/>
  <c r="F130" i="88" s="1"/>
  <c r="F5" i="88"/>
  <c r="F3" i="88" s="1"/>
  <c r="I7" i="87"/>
  <c r="H6" i="87"/>
  <c r="H4" i="87" s="1"/>
  <c r="H45" i="87"/>
  <c r="F499" i="87"/>
  <c r="F500" i="87" s="1"/>
  <c r="F582" i="87"/>
  <c r="I6" i="87"/>
  <c r="I4" i="87" s="1"/>
  <c r="I45" i="87"/>
  <c r="I49" i="87" s="1"/>
  <c r="H48" i="88"/>
  <c r="H6" i="88"/>
  <c r="G6" i="87"/>
  <c r="G4" i="87" s="1"/>
  <c r="G45" i="87"/>
  <c r="F49" i="87"/>
  <c r="F7" i="87"/>
  <c r="F8" i="87" s="1"/>
  <c r="F6" i="88"/>
  <c r="F48" i="88"/>
  <c r="I8" i="87" l="1"/>
  <c r="G458" i="87"/>
  <c r="H7" i="88"/>
  <c r="H8" i="87"/>
  <c r="F7" i="88"/>
  <c r="G459" i="87" l="1"/>
  <c r="G48" i="87"/>
  <c r="G49" i="87" l="1"/>
  <c r="G7" i="87"/>
  <c r="G8" i="87" s="1"/>
</calcChain>
</file>

<file path=xl/sharedStrings.xml><?xml version="1.0" encoding="utf-8"?>
<sst xmlns="http://schemas.openxmlformats.org/spreadsheetml/2006/main" count="4180" uniqueCount="250">
  <si>
    <t>처리구역</t>
    <phoneticPr fontId="2" type="noConversion"/>
  </si>
  <si>
    <t>처리분구</t>
    <phoneticPr fontId="2" type="noConversion"/>
  </si>
  <si>
    <t>행정구역</t>
    <phoneticPr fontId="2" type="noConversion"/>
  </si>
  <si>
    <t>■ 일최대 계획하수량 산정</t>
    <phoneticPr fontId="2" type="noConversion"/>
  </si>
  <si>
    <t>총       계</t>
    <phoneticPr fontId="2" type="noConversion"/>
  </si>
  <si>
    <t>김천</t>
    <phoneticPr fontId="2" type="noConversion"/>
  </si>
  <si>
    <t>합  계</t>
    <phoneticPr fontId="2" type="noConversion"/>
  </si>
  <si>
    <t>대광</t>
    <phoneticPr fontId="2" type="noConversion"/>
  </si>
  <si>
    <t>소  계</t>
    <phoneticPr fontId="2" type="noConversion"/>
  </si>
  <si>
    <t>대신동</t>
    <phoneticPr fontId="2" type="noConversion"/>
  </si>
  <si>
    <t>대신동</t>
    <phoneticPr fontId="9" type="noConversion"/>
  </si>
  <si>
    <t>개령면</t>
    <phoneticPr fontId="9" type="noConversion"/>
  </si>
  <si>
    <t>신음</t>
    <phoneticPr fontId="9" type="noConversion"/>
  </si>
  <si>
    <t>교동</t>
    <phoneticPr fontId="9" type="noConversion"/>
  </si>
  <si>
    <t>평화</t>
    <phoneticPr fontId="9" type="noConversion"/>
  </si>
  <si>
    <t>자산동</t>
    <phoneticPr fontId="9" type="noConversion"/>
  </si>
  <si>
    <t>평화남산동</t>
    <phoneticPr fontId="9" type="noConversion"/>
  </si>
  <si>
    <t>대곡동</t>
    <phoneticPr fontId="2" type="noConversion"/>
  </si>
  <si>
    <t>양천</t>
    <phoneticPr fontId="9" type="noConversion"/>
  </si>
  <si>
    <t>양금동</t>
    <phoneticPr fontId="2" type="noConversion"/>
  </si>
  <si>
    <t>모암</t>
    <phoneticPr fontId="9" type="noConversion"/>
  </si>
  <si>
    <t>소  계</t>
    <phoneticPr fontId="2" type="noConversion"/>
  </si>
  <si>
    <t>자산동</t>
    <phoneticPr fontId="9" type="noConversion"/>
  </si>
  <si>
    <t>평화남산동</t>
    <phoneticPr fontId="9" type="noConversion"/>
  </si>
  <si>
    <t>양금동</t>
    <phoneticPr fontId="9" type="noConversion"/>
  </si>
  <si>
    <t>지좌</t>
    <phoneticPr fontId="9" type="noConversion"/>
  </si>
  <si>
    <t>소  계</t>
    <phoneticPr fontId="2" type="noConversion"/>
  </si>
  <si>
    <t>지좌동</t>
    <phoneticPr fontId="9" type="noConversion"/>
  </si>
  <si>
    <t>감천면</t>
    <phoneticPr fontId="9" type="noConversion"/>
  </si>
  <si>
    <t>봉산</t>
    <phoneticPr fontId="9" type="noConversion"/>
  </si>
  <si>
    <t>봉산면</t>
    <phoneticPr fontId="2" type="noConversion"/>
  </si>
  <si>
    <t>대항</t>
    <phoneticPr fontId="9" type="noConversion"/>
  </si>
  <si>
    <t>봉산면</t>
    <phoneticPr fontId="9" type="noConversion"/>
  </si>
  <si>
    <t>대항면</t>
    <phoneticPr fontId="9" type="noConversion"/>
  </si>
  <si>
    <t>농소</t>
    <phoneticPr fontId="9" type="noConversion"/>
  </si>
  <si>
    <t>소  계</t>
    <phoneticPr fontId="2" type="noConversion"/>
  </si>
  <si>
    <t>지좌동</t>
    <phoneticPr fontId="9" type="noConversion"/>
  </si>
  <si>
    <t>농소면</t>
    <phoneticPr fontId="9" type="noConversion"/>
  </si>
  <si>
    <t>남면</t>
    <phoneticPr fontId="9" type="noConversion"/>
  </si>
  <si>
    <t>어모</t>
    <phoneticPr fontId="9" type="noConversion"/>
  </si>
  <si>
    <t>어모면</t>
    <phoneticPr fontId="2" type="noConversion"/>
  </si>
  <si>
    <t>혁신도시</t>
    <phoneticPr fontId="9" type="noConversion"/>
  </si>
  <si>
    <t>공단하수</t>
    <phoneticPr fontId="2" type="noConversion"/>
  </si>
  <si>
    <t>공단하수</t>
    <phoneticPr fontId="9" type="noConversion"/>
  </si>
  <si>
    <t>아포</t>
    <phoneticPr fontId="2" type="noConversion"/>
  </si>
  <si>
    <t>아포읍</t>
    <phoneticPr fontId="2" type="noConversion"/>
  </si>
  <si>
    <t>송천</t>
    <phoneticPr fontId="2" type="noConversion"/>
  </si>
  <si>
    <t>처리인구
(인)</t>
    <phoneticPr fontId="2" type="noConversion"/>
  </si>
  <si>
    <t>생활오수량
원단위
(Lpcd)</t>
    <phoneticPr fontId="2" type="noConversion"/>
  </si>
  <si>
    <t>생활오수량
(㎥/일)</t>
    <phoneticPr fontId="2" type="noConversion"/>
  </si>
  <si>
    <t>지하수량
(㎥/일)</t>
    <phoneticPr fontId="2" type="noConversion"/>
  </si>
  <si>
    <t>생활하수량
(㎥/일)</t>
    <phoneticPr fontId="2" type="noConversion"/>
  </si>
  <si>
    <t>■ 지하수사용오수량 산정</t>
    <phoneticPr fontId="2" type="noConversion"/>
  </si>
  <si>
    <t>지하수사용
오수량
(㎥/일)</t>
    <phoneticPr fontId="2" type="noConversion"/>
  </si>
  <si>
    <t>지하수
사용오수량
(㎥/일)</t>
    <phoneticPr fontId="2" type="noConversion"/>
  </si>
  <si>
    <t>■ 개발계획하수량 산정</t>
    <phoneticPr fontId="2" type="noConversion"/>
  </si>
  <si>
    <t>개발계획</t>
    <phoneticPr fontId="2" type="noConversion"/>
  </si>
  <si>
    <t>처리분구</t>
    <phoneticPr fontId="2" type="noConversion"/>
  </si>
  <si>
    <t>지브로타운</t>
    <phoneticPr fontId="2" type="noConversion"/>
  </si>
  <si>
    <t>혁신도시</t>
    <phoneticPr fontId="9" type="noConversion"/>
  </si>
  <si>
    <t>혁신도시</t>
    <phoneticPr fontId="2" type="noConversion"/>
  </si>
  <si>
    <t>송천</t>
    <phoneticPr fontId="2" type="noConversion"/>
  </si>
  <si>
    <t>송천지구</t>
    <phoneticPr fontId="2" type="noConversion"/>
  </si>
  <si>
    <t>코아루 아파트</t>
    <phoneticPr fontId="2" type="noConversion"/>
  </si>
  <si>
    <t>개발계획
오폐수량
(㎥/일)</t>
    <phoneticPr fontId="2" type="noConversion"/>
  </si>
  <si>
    <t>공장폐수량
(㎥/일)</t>
    <phoneticPr fontId="2" type="noConversion"/>
  </si>
  <si>
    <t>계획하수량
(㎥/일)</t>
    <phoneticPr fontId="2" type="noConversion"/>
  </si>
  <si>
    <t>총       계</t>
    <phoneticPr fontId="2" type="noConversion"/>
  </si>
  <si>
    <t>▶ 일최대 계획하수량 집계표</t>
    <phoneticPr fontId="2" type="noConversion"/>
  </si>
  <si>
    <t>2015년</t>
    <phoneticPr fontId="2" type="noConversion"/>
  </si>
  <si>
    <t>2020년</t>
    <phoneticPr fontId="2" type="noConversion"/>
  </si>
  <si>
    <t>2025년</t>
    <phoneticPr fontId="2" type="noConversion"/>
  </si>
  <si>
    <t>2030년</t>
    <phoneticPr fontId="2" type="noConversion"/>
  </si>
  <si>
    <t>행정구역 및 
개발계획</t>
    <phoneticPr fontId="2" type="noConversion"/>
  </si>
  <si>
    <t>코아루 아파트</t>
    <phoneticPr fontId="9" type="noConversion"/>
  </si>
  <si>
    <t>지브로타운</t>
    <phoneticPr fontId="2" type="noConversion"/>
  </si>
  <si>
    <t>김천1 일반2단계</t>
    <phoneticPr fontId="2" type="noConversion"/>
  </si>
  <si>
    <t>기존 산업단지</t>
    <phoneticPr fontId="2" type="noConversion"/>
  </si>
  <si>
    <t>쓰레기매립장</t>
    <phoneticPr fontId="9" type="noConversion"/>
  </si>
  <si>
    <t>분뇨처리시설</t>
    <phoneticPr fontId="9" type="noConversion"/>
  </si>
  <si>
    <t>가축분뇨처리시설</t>
    <phoneticPr fontId="9" type="noConversion"/>
  </si>
  <si>
    <t>송천지구</t>
    <phoneticPr fontId="2" type="noConversion"/>
  </si>
  <si>
    <t>■ 공장폐수량 산정</t>
    <phoneticPr fontId="2" type="noConversion"/>
  </si>
  <si>
    <t>공단하수</t>
    <phoneticPr fontId="2" type="noConversion"/>
  </si>
  <si>
    <t>생활오수량
(㎥/일)</t>
    <phoneticPr fontId="2" type="noConversion"/>
  </si>
  <si>
    <t>공장폐수량
(㎥/일)</t>
    <phoneticPr fontId="2" type="noConversion"/>
  </si>
  <si>
    <t>계획오폐수량
(㎥/일)</t>
    <phoneticPr fontId="2" type="noConversion"/>
  </si>
  <si>
    <t>비고</t>
    <phoneticPr fontId="2" type="noConversion"/>
  </si>
  <si>
    <t>연계처리
(㎥/일)</t>
    <phoneticPr fontId="2" type="noConversion"/>
  </si>
  <si>
    <t>구분</t>
    <phoneticPr fontId="2" type="noConversion"/>
  </si>
  <si>
    <t>2015년</t>
    <phoneticPr fontId="2" type="noConversion"/>
  </si>
  <si>
    <t>2020년</t>
    <phoneticPr fontId="2" type="noConversion"/>
  </si>
  <si>
    <t>2025년</t>
    <phoneticPr fontId="2" type="noConversion"/>
  </si>
  <si>
    <t>2030년</t>
    <phoneticPr fontId="2" type="noConversion"/>
  </si>
  <si>
    <t>계획인구</t>
    <phoneticPr fontId="2" type="noConversion"/>
  </si>
  <si>
    <t>계획인구(인)</t>
    <phoneticPr fontId="2" type="noConversion"/>
  </si>
  <si>
    <t>소계</t>
    <phoneticPr fontId="2" type="noConversion"/>
  </si>
  <si>
    <t>자연적</t>
    <phoneticPr fontId="2" type="noConversion"/>
  </si>
  <si>
    <t>개발계획</t>
    <phoneticPr fontId="2" type="noConversion"/>
  </si>
  <si>
    <t>처리인구(인)</t>
    <phoneticPr fontId="2" type="noConversion"/>
  </si>
  <si>
    <t>보급률(%)</t>
    <phoneticPr fontId="2" type="noConversion"/>
  </si>
  <si>
    <t>일평균하수량(㎥/일)</t>
    <phoneticPr fontId="2" type="noConversion"/>
  </si>
  <si>
    <t>계</t>
    <phoneticPr fontId="2" type="noConversion"/>
  </si>
  <si>
    <t>생활오수</t>
    <phoneticPr fontId="2" type="noConversion"/>
  </si>
  <si>
    <t>자연적</t>
    <phoneticPr fontId="2" type="noConversion"/>
  </si>
  <si>
    <t>지하수사용오수</t>
    <phoneticPr fontId="2" type="noConversion"/>
  </si>
  <si>
    <t>공장</t>
    <phoneticPr fontId="2" type="noConversion"/>
  </si>
  <si>
    <t>공장폐수</t>
    <phoneticPr fontId="2" type="noConversion"/>
  </si>
  <si>
    <t>연계처리수</t>
    <phoneticPr fontId="2" type="noConversion"/>
  </si>
  <si>
    <t>지하수</t>
    <phoneticPr fontId="2" type="noConversion"/>
  </si>
  <si>
    <t>일최대하수량(㎥/일)</t>
    <phoneticPr fontId="2" type="noConversion"/>
  </si>
  <si>
    <t>시간최대하수량(㎥/일)</t>
    <phoneticPr fontId="2" type="noConversion"/>
  </si>
  <si>
    <t>(1) 아포처리분구 계획하수량</t>
    <phoneticPr fontId="2" type="noConversion"/>
  </si>
  <si>
    <t>(2) 대신처리분구 계획하수량</t>
    <phoneticPr fontId="2" type="noConversion"/>
  </si>
  <si>
    <t>(3) 송천처리분구 계획하수량</t>
    <phoneticPr fontId="2" type="noConversion"/>
  </si>
  <si>
    <t>■ 하수량의 변동부하율 결정</t>
    <phoneticPr fontId="2" type="noConversion"/>
  </si>
  <si>
    <t>일평균</t>
    <phoneticPr fontId="2" type="noConversion"/>
  </si>
  <si>
    <t>일최대</t>
    <phoneticPr fontId="2" type="noConversion"/>
  </si>
  <si>
    <t>시간최대</t>
    <phoneticPr fontId="2" type="noConversion"/>
  </si>
  <si>
    <t>비고</t>
    <phoneticPr fontId="2" type="noConversion"/>
  </si>
  <si>
    <t>생활오수</t>
    <phoneticPr fontId="2" type="noConversion"/>
  </si>
  <si>
    <t>지하수사용오수</t>
    <phoneticPr fontId="2" type="noConversion"/>
  </si>
  <si>
    <t>개발계획오폐수</t>
    <phoneticPr fontId="2" type="noConversion"/>
  </si>
  <si>
    <t>공장폐수</t>
    <phoneticPr fontId="2" type="noConversion"/>
  </si>
  <si>
    <t>연계처리</t>
    <phoneticPr fontId="2" type="noConversion"/>
  </si>
  <si>
    <t>비고</t>
    <phoneticPr fontId="2" type="noConversion"/>
  </si>
  <si>
    <t>오수량
(㎥/일)</t>
    <phoneticPr fontId="2" type="noConversion"/>
  </si>
  <si>
    <t>2.8 계획하수량 산정</t>
    <phoneticPr fontId="2" type="noConversion"/>
  </si>
  <si>
    <t>2.8.1 김천처리구역 계획하수량</t>
    <phoneticPr fontId="2" type="noConversion"/>
  </si>
  <si>
    <t>2.8.2 아포처리구역 계획하수량</t>
    <phoneticPr fontId="2" type="noConversion"/>
  </si>
  <si>
    <t>하야로비공원</t>
    <phoneticPr fontId="2" type="noConversion"/>
  </si>
  <si>
    <t>하수계열</t>
    <phoneticPr fontId="2" type="noConversion"/>
  </si>
  <si>
    <t>공단하수계열</t>
    <phoneticPr fontId="2" type="noConversion"/>
  </si>
  <si>
    <t>구미 원평</t>
    <phoneticPr fontId="2" type="noConversion"/>
  </si>
  <si>
    <t>남부</t>
    <phoneticPr fontId="2" type="noConversion"/>
  </si>
  <si>
    <t>■ 하수계열</t>
    <phoneticPr fontId="2" type="noConversion"/>
  </si>
  <si>
    <t>하수계열</t>
    <phoneticPr fontId="2" type="noConversion"/>
  </si>
  <si>
    <t>공단하수계열</t>
    <phoneticPr fontId="2" type="noConversion"/>
  </si>
  <si>
    <t>구미 원평</t>
    <phoneticPr fontId="2" type="noConversion"/>
  </si>
  <si>
    <t>하수계열</t>
    <phoneticPr fontId="2" type="noConversion"/>
  </si>
  <si>
    <t>구미 원평</t>
    <phoneticPr fontId="2" type="noConversion"/>
  </si>
  <si>
    <t>하수계열</t>
    <phoneticPr fontId="2" type="noConversion"/>
  </si>
  <si>
    <t>공단하수계열</t>
    <phoneticPr fontId="2" type="noConversion"/>
  </si>
  <si>
    <t>구미 원평</t>
    <phoneticPr fontId="2" type="noConversion"/>
  </si>
  <si>
    <t>소  계</t>
    <phoneticPr fontId="2" type="noConversion"/>
  </si>
  <si>
    <t>(1) 공단하수처리분구 계획하수량</t>
    <phoneticPr fontId="2" type="noConversion"/>
  </si>
  <si>
    <t>■ 공단하수계열</t>
    <phoneticPr fontId="2" type="noConversion"/>
  </si>
  <si>
    <t>2035년</t>
    <phoneticPr fontId="2" type="noConversion"/>
  </si>
  <si>
    <t>2035년</t>
    <phoneticPr fontId="2" type="noConversion"/>
  </si>
  <si>
    <t>▶ 2015년 계획하수량 산정</t>
    <phoneticPr fontId="2" type="noConversion"/>
  </si>
  <si>
    <t>▶ 1단계(2020년) 계획하수량 산정</t>
    <phoneticPr fontId="2" type="noConversion"/>
  </si>
  <si>
    <t>▶ 2단계(2025년) 계획하수량 산정</t>
    <phoneticPr fontId="2" type="noConversion"/>
  </si>
  <si>
    <t>▶ 3단계(2030년) 계획하수량 산정</t>
    <phoneticPr fontId="2" type="noConversion"/>
  </si>
  <si>
    <t>▶ 4단계(2035년) 계획하수량 산정</t>
    <phoneticPr fontId="2" type="noConversion"/>
  </si>
  <si>
    <t>▶ 2015년 생활하수량 산정</t>
    <phoneticPr fontId="2" type="noConversion"/>
  </si>
  <si>
    <t>▶ 1단계(2020년) 생활하수량 산정</t>
    <phoneticPr fontId="2" type="noConversion"/>
  </si>
  <si>
    <t>▶ 2단계(2025년) 생활하수량 산정</t>
    <phoneticPr fontId="2" type="noConversion"/>
  </si>
  <si>
    <t>▶ 3단계(2030년) 생활하수량 산정</t>
    <phoneticPr fontId="2" type="noConversion"/>
  </si>
  <si>
    <t>▶ 4단계(2035년) 생활하수량 산정</t>
    <phoneticPr fontId="2" type="noConversion"/>
  </si>
  <si>
    <t>▶ 2015년 지하수사용오수량 산정</t>
    <phoneticPr fontId="2" type="noConversion"/>
  </si>
  <si>
    <t>▶ 1단계(2020년) 지하수사용오수량 산정</t>
    <phoneticPr fontId="2" type="noConversion"/>
  </si>
  <si>
    <t>▶ 2단계(2025년) 지하수사용오수량 산정</t>
    <phoneticPr fontId="2" type="noConversion"/>
  </si>
  <si>
    <t>▶ 3단계(2030년) 지하수사용오수량 산정</t>
    <phoneticPr fontId="2" type="noConversion"/>
  </si>
  <si>
    <t>▶ 4단계(2035년) 지하수사용오수량 산정</t>
    <phoneticPr fontId="2" type="noConversion"/>
  </si>
  <si>
    <t>▶ 2015년 개발계획하수량 산정</t>
    <phoneticPr fontId="2" type="noConversion"/>
  </si>
  <si>
    <t>▶ 1단계(2020년) 개발계획하수량 산정</t>
    <phoneticPr fontId="2" type="noConversion"/>
  </si>
  <si>
    <t>▶ 2단계(2025년) 개발계획하수량 산정</t>
    <phoneticPr fontId="2" type="noConversion"/>
  </si>
  <si>
    <t>▶ 3단계(2030년) 개발계획하수량 산정</t>
    <phoneticPr fontId="2" type="noConversion"/>
  </si>
  <si>
    <t>▶ 4단계(2035년) 개발계획하수량 산정</t>
    <phoneticPr fontId="2" type="noConversion"/>
  </si>
  <si>
    <t>▶ 2015년 공장폐수량 산정</t>
    <phoneticPr fontId="2" type="noConversion"/>
  </si>
  <si>
    <t>▶ 1단계(2020년) 공장폐수량 산정</t>
    <phoneticPr fontId="2" type="noConversion"/>
  </si>
  <si>
    <t>▶ 2단계(2025년) 공장폐수량 산정</t>
    <phoneticPr fontId="2" type="noConversion"/>
  </si>
  <si>
    <t>▶ 3단계(2030년) 공장폐수량 산정</t>
    <phoneticPr fontId="2" type="noConversion"/>
  </si>
  <si>
    <t>▶ 4단계(2035년) 공장폐수량 산정</t>
    <phoneticPr fontId="2" type="noConversion"/>
  </si>
  <si>
    <r>
      <t xml:space="preserve">■ 생활하수량 산정 </t>
    </r>
    <r>
      <rPr>
        <sz val="12"/>
        <rFont val="나눔고딕"/>
        <family val="3"/>
        <charset val="129"/>
      </rPr>
      <t>(자연적 증가인구에 대한 생활하수량 산정)</t>
    </r>
    <phoneticPr fontId="2" type="noConversion"/>
  </si>
  <si>
    <t>(1) 신음처리분구 계획하수량</t>
    <phoneticPr fontId="2" type="noConversion"/>
  </si>
  <si>
    <t>(3) 어모처리분구 계획하수량</t>
    <phoneticPr fontId="2" type="noConversion"/>
  </si>
  <si>
    <t>(2) 대광처리분구 계획하수량</t>
    <phoneticPr fontId="2" type="noConversion"/>
  </si>
  <si>
    <t>(2) 교동처리분구 계획하수량</t>
    <phoneticPr fontId="2" type="noConversion"/>
  </si>
  <si>
    <t>(3) 평화처리분구 계획하수량</t>
    <phoneticPr fontId="2" type="noConversion"/>
  </si>
  <si>
    <t>(4) 양천처리분구 계획하수량</t>
    <phoneticPr fontId="2" type="noConversion"/>
  </si>
  <si>
    <t>(5) 모암처리분구 계획하수량</t>
    <phoneticPr fontId="2" type="noConversion"/>
  </si>
  <si>
    <t>(6) 지좌처리분구 계획하수량</t>
    <phoneticPr fontId="2" type="noConversion"/>
  </si>
  <si>
    <t>(7) 봉산처리분구 계획하수량</t>
    <phoneticPr fontId="2" type="noConversion"/>
  </si>
  <si>
    <t>관광오수</t>
  </si>
  <si>
    <t>관광오수량
(㎥/일)</t>
  </si>
  <si>
    <t>관광오수량</t>
    <phoneticPr fontId="2" type="noConversion"/>
  </si>
  <si>
    <t>(8) 대항처리분구 계획하수량</t>
    <phoneticPr fontId="2" type="noConversion"/>
  </si>
  <si>
    <t>(9) 농소처리분구 계획하수량</t>
    <phoneticPr fontId="2" type="noConversion"/>
  </si>
  <si>
    <t>(10) 혁신도시처리분구 계획하수량</t>
    <phoneticPr fontId="2" type="noConversion"/>
  </si>
  <si>
    <t>2.8.3 구미원평처리구역 계획하수량</t>
    <phoneticPr fontId="2" type="noConversion"/>
  </si>
  <si>
    <t>구 분</t>
  </si>
  <si>
    <r>
      <t>2015</t>
    </r>
    <r>
      <rPr>
        <sz val="10"/>
        <color indexed="8"/>
        <rFont val="돋움"/>
        <family val="3"/>
        <charset val="129"/>
      </rPr>
      <t>년</t>
    </r>
  </si>
  <si>
    <r>
      <t>1</t>
    </r>
    <r>
      <rPr>
        <sz val="10"/>
        <color indexed="8"/>
        <rFont val="돋움"/>
        <family val="3"/>
        <charset val="129"/>
      </rPr>
      <t>단계</t>
    </r>
  </si>
  <si>
    <r>
      <t>(2020</t>
    </r>
    <r>
      <rPr>
        <sz val="10"/>
        <color indexed="8"/>
        <rFont val="돋움"/>
        <family val="3"/>
        <charset val="129"/>
      </rPr>
      <t>년</t>
    </r>
    <r>
      <rPr>
        <sz val="10"/>
        <color indexed="8"/>
        <rFont val="-윤고딕130"/>
        <family val="1"/>
        <charset val="129"/>
      </rPr>
      <t>)</t>
    </r>
  </si>
  <si>
    <r>
      <t>2</t>
    </r>
    <r>
      <rPr>
        <sz val="10"/>
        <color indexed="8"/>
        <rFont val="돋움"/>
        <family val="3"/>
        <charset val="129"/>
      </rPr>
      <t>단계</t>
    </r>
  </si>
  <si>
    <r>
      <t>(2025</t>
    </r>
    <r>
      <rPr>
        <sz val="10"/>
        <color indexed="8"/>
        <rFont val="돋움"/>
        <family val="3"/>
        <charset val="129"/>
      </rPr>
      <t>년</t>
    </r>
    <r>
      <rPr>
        <sz val="10"/>
        <color indexed="8"/>
        <rFont val="-윤고딕130"/>
        <family val="1"/>
        <charset val="129"/>
      </rPr>
      <t>)</t>
    </r>
  </si>
  <si>
    <r>
      <t>3</t>
    </r>
    <r>
      <rPr>
        <sz val="10"/>
        <color indexed="8"/>
        <rFont val="돋움"/>
        <family val="3"/>
        <charset val="129"/>
      </rPr>
      <t>단계</t>
    </r>
  </si>
  <si>
    <r>
      <t>(2030</t>
    </r>
    <r>
      <rPr>
        <sz val="10"/>
        <color indexed="8"/>
        <rFont val="돋움"/>
        <family val="3"/>
        <charset val="129"/>
      </rPr>
      <t>년</t>
    </r>
    <r>
      <rPr>
        <sz val="10"/>
        <color indexed="8"/>
        <rFont val="-윤고딕130"/>
        <family val="1"/>
        <charset val="129"/>
      </rPr>
      <t>)</t>
    </r>
  </si>
  <si>
    <r>
      <t>4</t>
    </r>
    <r>
      <rPr>
        <sz val="10"/>
        <color indexed="8"/>
        <rFont val="돋움"/>
        <family val="3"/>
        <charset val="129"/>
      </rPr>
      <t>단계</t>
    </r>
  </si>
  <si>
    <r>
      <t>(2035</t>
    </r>
    <r>
      <rPr>
        <sz val="10"/>
        <color indexed="8"/>
        <rFont val="돋움"/>
        <family val="3"/>
        <charset val="129"/>
      </rPr>
      <t>년</t>
    </r>
    <r>
      <rPr>
        <sz val="10"/>
        <color indexed="8"/>
        <rFont val="-윤고딕130"/>
        <family val="1"/>
        <charset val="129"/>
      </rPr>
      <t>)</t>
    </r>
  </si>
  <si>
    <t>비 고</t>
  </si>
  <si>
    <t>합 계</t>
  </si>
  <si>
    <t>김천 공공하수처리시설</t>
  </si>
  <si>
    <t>소 계</t>
  </si>
  <si>
    <t>하수계열</t>
  </si>
  <si>
    <t>공단하수계열</t>
  </si>
  <si>
    <t>아포 공공하수처리시설</t>
  </si>
  <si>
    <t>합계</t>
  </si>
  <si>
    <t>생활오수</t>
  </si>
  <si>
    <t>지하수사용오수</t>
  </si>
  <si>
    <t>공장폐수</t>
  </si>
  <si>
    <t>연계처리수</t>
  </si>
  <si>
    <t>지하수</t>
  </si>
  <si>
    <t>처리시설명</t>
  </si>
  <si>
    <t>2015년</t>
  </si>
  <si>
    <t>2020년</t>
    <phoneticPr fontId="32" type="noConversion"/>
  </si>
  <si>
    <t>2025년</t>
    <phoneticPr fontId="32" type="noConversion"/>
  </si>
  <si>
    <t>2030년</t>
    <phoneticPr fontId="32" type="noConversion"/>
  </si>
  <si>
    <t>2035년</t>
    <phoneticPr fontId="32" type="noConversion"/>
  </si>
  <si>
    <t>일평균계획하수량</t>
    <phoneticPr fontId="2" type="noConversion"/>
  </si>
  <si>
    <t>일최대계획하수량</t>
    <phoneticPr fontId="2" type="noConversion"/>
  </si>
  <si>
    <t>전체</t>
    <phoneticPr fontId="2" type="noConversion"/>
  </si>
  <si>
    <t>하수계열</t>
    <phoneticPr fontId="2" type="noConversion"/>
  </si>
  <si>
    <t>공단하수계열</t>
    <phoneticPr fontId="2" type="noConversion"/>
  </si>
  <si>
    <t>혁신도시</t>
  </si>
  <si>
    <t>율곡동</t>
    <phoneticPr fontId="9" type="noConversion"/>
  </si>
  <si>
    <t>혁신도시</t>
    <phoneticPr fontId="9" type="noConversion"/>
  </si>
  <si>
    <t>2013년</t>
  </si>
  <si>
    <t>▶ 2013년 공장폐수량 산정</t>
  </si>
  <si>
    <t>▶ 2013년 개발계획하수량 산정</t>
  </si>
  <si>
    <t>▶ 2013년 지하수사용오수량 산정</t>
  </si>
  <si>
    <t>▶ 2013년 생활하수량 산정</t>
  </si>
  <si>
    <t>▶ 2013년 계획하수량 산정</t>
  </si>
  <si>
    <t>아포</t>
    <phoneticPr fontId="2" type="noConversion"/>
  </si>
  <si>
    <t>아포읍</t>
    <phoneticPr fontId="9" type="noConversion"/>
  </si>
  <si>
    <t>남면</t>
    <phoneticPr fontId="9" type="noConversion"/>
  </si>
  <si>
    <t>아포읍</t>
    <phoneticPr fontId="2" type="noConversion"/>
  </si>
  <si>
    <t>남면</t>
    <phoneticPr fontId="2" type="noConversion"/>
  </si>
  <si>
    <t>■ 일평균 계획하수량 산정</t>
  </si>
  <si>
    <t>■ 일평균 계획하수량 산정</t>
    <phoneticPr fontId="2" type="noConversion"/>
  </si>
  <si>
    <t>▶ 일평균 계획하수량 집계표</t>
  </si>
  <si>
    <t>■ 시간최대 계획하수량 산정</t>
  </si>
  <si>
    <t>▶ 시간최대 계획하수량 집계표</t>
  </si>
  <si>
    <t>대신</t>
    <phoneticPr fontId="2" type="noConversion"/>
  </si>
  <si>
    <t>아포</t>
    <phoneticPr fontId="2" type="noConversion"/>
  </si>
  <si>
    <t>남면</t>
    <phoneticPr fontId="2" type="noConversion"/>
  </si>
  <si>
    <t>남면</t>
    <phoneticPr fontId="2" type="noConversion"/>
  </si>
  <si>
    <t>아포</t>
    <phoneticPr fontId="2" type="noConversion"/>
  </si>
  <si>
    <t>■ 시간최대 계획하수량 산정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</si>
</sst>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₩&quot;#,##0;\-&quot;₩&quot;#,##0"/>
    <numFmt numFmtId="7" formatCode="&quot;₩&quot;#,##0.00;\-&quot;₩&quot;#,##0.00"/>
    <numFmt numFmtId="41" formatCode="_-* #,##0_-;\-* #,##0_-;_-* &quot;-&quot;_-;_-@_-"/>
    <numFmt numFmtId="176" formatCode="_ * #,##0_ ;_ * \-#,##0_ ;_ * &quot;-&quot;_ ;_ @_ "/>
    <numFmt numFmtId="177" formatCode="#,##0_);[Red]\(#,##0\)"/>
    <numFmt numFmtId="178" formatCode="_ * #,##0.00_ ;_ * \-#,##0.00_ ;_ * &quot;-&quot;??_ ;_ @_ "/>
    <numFmt numFmtId="179" formatCode="#,##0.0_ "/>
    <numFmt numFmtId="180" formatCode="#."/>
    <numFmt numFmtId="181" formatCode="#.00"/>
    <numFmt numFmtId="182" formatCode="%#.00"/>
    <numFmt numFmtId="183" formatCode="#,##0."/>
    <numFmt numFmtId="184" formatCode="\$#.00"/>
    <numFmt numFmtId="185" formatCode="\$#."/>
    <numFmt numFmtId="186" formatCode="#,##0.000000000;[Red]\-#,##0.000000000"/>
    <numFmt numFmtId="187" formatCode="#,##0\ ;[Red]&quot;△&quot;\ #,##0\ ;&quot;-&quot;\ \ ;@"/>
    <numFmt numFmtId="188" formatCode="#,##0.0\ ;[Red]&quot;△&quot;\ #,##0.0\ ;&quot;-&quot;\ \ ;@"/>
  </numFmts>
  <fonts count="3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Arial"/>
      <family val="2"/>
    </font>
    <font>
      <sz val="10"/>
      <name val="굴림체"/>
      <family val="3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1"/>
      <color indexed="8"/>
      <name val="돋움"/>
      <family val="3"/>
      <charset val="129"/>
    </font>
    <font>
      <sz val="11"/>
      <name val="굴림체"/>
      <family val="3"/>
      <charset val="129"/>
    </font>
    <font>
      <sz val="8"/>
      <name val="HY울릉도M"/>
      <family val="1"/>
      <charset val="129"/>
    </font>
    <font>
      <sz val="1"/>
      <color indexed="16"/>
      <name val="Courier"/>
      <family val="3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¹UAAA¼"/>
      <family val="3"/>
      <charset val="129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MS Sans Serif"/>
      <family val="2"/>
    </font>
    <font>
      <u/>
      <sz val="11"/>
      <color indexed="20"/>
      <name val="돋움"/>
      <family val="3"/>
      <charset val="129"/>
    </font>
    <font>
      <sz val="12"/>
      <name val="돋움체"/>
      <family val="3"/>
      <charset val="129"/>
    </font>
    <font>
      <sz val="1"/>
      <color indexed="0"/>
      <name val="Courier"/>
      <family val="3"/>
    </font>
    <font>
      <b/>
      <sz val="18"/>
      <name val="나눔고딕"/>
      <family val="3"/>
      <charset val="129"/>
    </font>
    <font>
      <sz val="10"/>
      <name val="나눔고딕"/>
      <family val="3"/>
      <charset val="129"/>
    </font>
    <font>
      <b/>
      <sz val="15"/>
      <name val="나눔고딕"/>
      <family val="3"/>
      <charset val="129"/>
    </font>
    <font>
      <sz val="11"/>
      <name val="나눔고딕"/>
      <family val="3"/>
      <charset val="129"/>
    </font>
    <font>
      <b/>
      <sz val="12"/>
      <name val="나눔고딕"/>
      <family val="3"/>
      <charset val="129"/>
    </font>
    <font>
      <sz val="8"/>
      <name val="나눔고딕"/>
      <family val="3"/>
      <charset val="129"/>
    </font>
    <font>
      <sz val="12"/>
      <name val="나눔고딕"/>
      <family val="3"/>
      <charset val="129"/>
    </font>
    <font>
      <sz val="10"/>
      <color indexed="8"/>
      <name val="돋움"/>
      <family val="3"/>
      <charset val="129"/>
    </font>
    <font>
      <sz val="10"/>
      <color indexed="8"/>
      <name val="-윤고딕130"/>
      <family val="1"/>
      <charset val="129"/>
    </font>
    <font>
      <sz val="8"/>
      <name val="맑은 고딕"/>
      <family val="3"/>
      <charset val="129"/>
    </font>
    <font>
      <sz val="10"/>
      <color rgb="FF000000"/>
      <name val="-윤고딕130"/>
      <family val="1"/>
      <charset val="129"/>
    </font>
    <font>
      <sz val="10"/>
      <color rgb="FF000000"/>
      <name val="돋움"/>
      <family val="3"/>
      <charset val="129"/>
    </font>
    <font>
      <sz val="10"/>
      <color rgb="FF000000"/>
      <name val="나눔고딕"/>
      <family val="3"/>
      <charset val="129"/>
    </font>
    <font>
      <sz val="11"/>
      <color theme="1"/>
      <name val="나눔고딕"/>
      <family val="3"/>
      <charset val="129"/>
    </font>
    <font>
      <sz val="10"/>
      <color rgb="FF000000"/>
      <name val="-윤고딕120"/>
      <family val="1"/>
      <charset val="129"/>
    </font>
    <font>
      <sz val="11"/>
      <color rgb="FF000000"/>
      <name val="나눔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FFFFFF"/>
      </left>
      <right style="medium">
        <color rgb="FFFFFFFF"/>
      </right>
      <top style="medium">
        <color rgb="FF7F7F7F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000000"/>
      </left>
      <right/>
      <top style="medium">
        <color rgb="FF7F7F7F"/>
      </top>
      <bottom style="thin">
        <color rgb="FF7F7F7F"/>
      </bottom>
      <diagonal/>
    </border>
    <border>
      <left/>
      <right/>
      <top style="medium">
        <color rgb="FF7F7F7F"/>
      </top>
      <bottom style="thin">
        <color rgb="FF7F7F7F"/>
      </bottom>
      <diagonal/>
    </border>
    <border>
      <left/>
      <right style="medium">
        <color rgb="FFFFFFFF"/>
      </right>
      <top style="medium">
        <color rgb="FF7F7F7F"/>
      </top>
      <bottom style="thin">
        <color rgb="FF7F7F7F"/>
      </bottom>
      <diagonal/>
    </border>
    <border>
      <left style="medium">
        <color rgb="FFFFFFFF"/>
      </left>
      <right style="thin">
        <color rgb="FF000000"/>
      </right>
      <top style="medium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 style="thin">
        <color rgb="FF7F7F7F"/>
      </right>
      <top/>
      <bottom/>
      <diagonal/>
    </border>
    <border>
      <left style="thin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000000"/>
      </left>
      <right style="thin">
        <color rgb="FF7F7F7F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7F7F7F"/>
      </top>
      <bottom/>
      <diagonal/>
    </border>
    <border>
      <left/>
      <right style="medium">
        <color rgb="FFFFFFFF"/>
      </right>
      <top style="medium">
        <color rgb="FF7F7F7F"/>
      </top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/>
      <right style="medium">
        <color rgb="FFFFFFFF"/>
      </right>
      <top/>
      <bottom style="thin">
        <color rgb="FF7F7F7F"/>
      </bottom>
      <diagonal/>
    </border>
    <border>
      <left style="medium">
        <color rgb="FFFFFFFF"/>
      </left>
      <right style="thin">
        <color rgb="FF000000"/>
      </right>
      <top/>
      <bottom style="thin">
        <color rgb="FF7F7F7F"/>
      </bottom>
      <diagonal/>
    </border>
    <border>
      <left style="thin">
        <color rgb="FF000000"/>
      </left>
      <right/>
      <top style="thin">
        <color rgb="FF7F7F7F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</borders>
  <cellStyleXfs count="75">
    <xf numFmtId="0" fontId="0" fillId="0" borderId="0"/>
    <xf numFmtId="180" fontId="10" fillId="0" borderId="0">
      <protection locked="0"/>
    </xf>
    <xf numFmtId="0" fontId="11" fillId="0" borderId="0">
      <protection locked="0"/>
    </xf>
    <xf numFmtId="180" fontId="10" fillId="0" borderId="0">
      <protection locked="0"/>
    </xf>
    <xf numFmtId="181" fontId="11" fillId="0" borderId="0">
      <protection locked="0"/>
    </xf>
    <xf numFmtId="180" fontId="10" fillId="0" borderId="0">
      <protection locked="0"/>
    </xf>
    <xf numFmtId="0" fontId="7" fillId="0" borderId="0"/>
    <xf numFmtId="0" fontId="12" fillId="0" borderId="0">
      <protection locked="0"/>
    </xf>
    <xf numFmtId="0" fontId="12" fillId="0" borderId="0">
      <protection locked="0"/>
    </xf>
    <xf numFmtId="180" fontId="10" fillId="0" borderId="0">
      <protection locked="0"/>
    </xf>
    <xf numFmtId="0" fontId="11" fillId="0" borderId="0"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0" fontId="10" fillId="0" borderId="0">
      <protection locked="0"/>
    </xf>
    <xf numFmtId="182" fontId="11" fillId="0" borderId="0">
      <protection locked="0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" fontId="11" fillId="0" borderId="0">
      <protection locked="0"/>
    </xf>
    <xf numFmtId="183" fontId="11" fillId="0" borderId="0">
      <protection locked="0"/>
    </xf>
    <xf numFmtId="180" fontId="10" fillId="0" borderId="0">
      <protection locked="0"/>
    </xf>
    <xf numFmtId="180" fontId="10" fillId="0" borderId="0">
      <protection locked="0"/>
    </xf>
    <xf numFmtId="0" fontId="13" fillId="0" borderId="0"/>
    <xf numFmtId="0" fontId="11" fillId="0" borderId="1">
      <protection locked="0"/>
    </xf>
    <xf numFmtId="180" fontId="10" fillId="0" borderId="1">
      <protection locked="0"/>
    </xf>
    <xf numFmtId="176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0" fontId="10" fillId="0" borderId="0">
      <protection locked="0"/>
    </xf>
    <xf numFmtId="180" fontId="10" fillId="0" borderId="0">
      <protection locked="0"/>
    </xf>
    <xf numFmtId="184" fontId="11" fillId="0" borderId="0">
      <protection locked="0"/>
    </xf>
    <xf numFmtId="185" fontId="11" fillId="0" borderId="0">
      <protection locked="0"/>
    </xf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6" fillId="0" borderId="0"/>
    <xf numFmtId="0" fontId="14" fillId="0" borderId="0" applyFill="0" applyBorder="0" applyProtection="0">
      <alignment horizontal="centerContinuous" vertical="center"/>
    </xf>
    <xf numFmtId="0" fontId="15" fillId="2" borderId="0" applyFill="0" applyBorder="0" applyProtection="0">
      <alignment horizontal="center" vertical="center"/>
    </xf>
    <xf numFmtId="2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" fillId="0" borderId="0" applyFont="0" applyFill="0" applyBorder="0" applyAlignment="0" applyProtection="0"/>
    <xf numFmtId="3" fontId="19" fillId="0" borderId="4">
      <alignment horizontal="center"/>
    </xf>
    <xf numFmtId="180" fontId="10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80" fontId="22" fillId="0" borderId="0">
      <protection locked="0"/>
    </xf>
    <xf numFmtId="9" fontId="8" fillId="2" borderId="0" applyFill="0" applyBorder="0" applyProtection="0">
      <alignment horizontal="right"/>
    </xf>
    <xf numFmtId="10" fontId="8" fillId="0" borderId="0" applyFill="0" applyBorder="0" applyProtection="0">
      <alignment horizontal="right"/>
    </xf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6" fillId="0" borderId="0"/>
    <xf numFmtId="4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5" fillId="0" borderId="0"/>
    <xf numFmtId="180" fontId="22" fillId="0" borderId="0">
      <protection locked="0"/>
    </xf>
    <xf numFmtId="180" fontId="22" fillId="0" borderId="0">
      <protection locked="0"/>
    </xf>
    <xf numFmtId="180" fontId="22" fillId="0" borderId="0">
      <protection locked="0"/>
    </xf>
    <xf numFmtId="176" fontId="5" fillId="0" borderId="0" applyFont="0" applyFill="0" applyBorder="0" applyAlignment="0" applyProtection="0"/>
    <xf numFmtId="186" fontId="1" fillId="2" borderId="0" applyFill="0" applyBorder="0" applyProtection="0">
      <alignment horizontal="right"/>
    </xf>
    <xf numFmtId="178" fontId="5" fillId="0" borderId="0" applyFont="0" applyFill="0" applyBorder="0" applyAlignment="0" applyProtection="0"/>
    <xf numFmtId="180" fontId="22" fillId="0" borderId="0">
      <protection locked="0"/>
    </xf>
    <xf numFmtId="180" fontId="22" fillId="0" borderId="0">
      <protection locked="0"/>
    </xf>
    <xf numFmtId="180" fontId="22" fillId="0" borderId="0">
      <protection locked="0"/>
    </xf>
    <xf numFmtId="10" fontId="16" fillId="0" borderId="0" applyFont="0" applyFill="0" applyBorder="0" applyAlignment="0" applyProtection="0"/>
    <xf numFmtId="180" fontId="22" fillId="0" borderId="0">
      <protection locked="0"/>
    </xf>
    <xf numFmtId="180" fontId="22" fillId="0" borderId="0">
      <protection locked="0"/>
    </xf>
    <xf numFmtId="0" fontId="16" fillId="0" borderId="1" applyNumberFormat="0" applyFont="0" applyFill="0" applyAlignment="0" applyProtection="0"/>
    <xf numFmtId="7" fontId="16" fillId="0" borderId="0" applyFont="0" applyFill="0" applyBorder="0" applyAlignment="0" applyProtection="0"/>
    <xf numFmtId="5" fontId="16" fillId="0" borderId="0" applyFont="0" applyFill="0" applyBorder="0" applyAlignment="0" applyProtection="0"/>
  </cellStyleXfs>
  <cellXfs count="165">
    <xf numFmtId="0" fontId="0" fillId="0" borderId="0" xfId="0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3" borderId="5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41" fontId="24" fillId="0" borderId="7" xfId="52" applyFont="1" applyBorder="1" applyAlignment="1">
      <alignment horizontal="center" vertical="center"/>
    </xf>
    <xf numFmtId="179" fontId="24" fillId="0" borderId="9" xfId="52" applyNumberFormat="1" applyFont="1" applyBorder="1" applyAlignment="1">
      <alignment horizontal="center" vertical="center"/>
    </xf>
    <xf numFmtId="41" fontId="24" fillId="5" borderId="9" xfId="52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41" fontId="24" fillId="4" borderId="9" xfId="52" applyFont="1" applyFill="1" applyBorder="1" applyAlignment="1">
      <alignment horizontal="center" vertical="center"/>
    </xf>
    <xf numFmtId="41" fontId="24" fillId="0" borderId="9" xfId="52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179" fontId="24" fillId="5" borderId="9" xfId="52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1" fontId="28" fillId="3" borderId="12" xfId="55" applyFont="1" applyFill="1" applyBorder="1" applyAlignment="1">
      <alignment horizontal="center" vertical="center" wrapText="1"/>
    </xf>
    <xf numFmtId="41" fontId="28" fillId="3" borderId="13" xfId="55" applyFont="1" applyFill="1" applyBorder="1" applyAlignment="1">
      <alignment horizontal="center" vertical="center" wrapText="1"/>
    </xf>
    <xf numFmtId="41" fontId="28" fillId="3" borderId="5" xfId="55" applyFont="1" applyFill="1" applyBorder="1" applyAlignment="1">
      <alignment horizontal="center" vertical="center" wrapText="1"/>
    </xf>
    <xf numFmtId="41" fontId="28" fillId="0" borderId="0" xfId="55" applyFont="1" applyFill="1" applyAlignment="1">
      <alignment horizontal="center" vertical="center"/>
    </xf>
    <xf numFmtId="41" fontId="28" fillId="6" borderId="7" xfId="55" applyFont="1" applyFill="1" applyBorder="1" applyAlignment="1">
      <alignment horizontal="center" vertical="center"/>
    </xf>
    <xf numFmtId="41" fontId="28" fillId="4" borderId="14" xfId="55" applyFont="1" applyFill="1" applyBorder="1" applyAlignment="1">
      <alignment horizontal="center" vertical="center"/>
    </xf>
    <xf numFmtId="41" fontId="28" fillId="4" borderId="9" xfId="55" applyFont="1" applyFill="1" applyBorder="1" applyAlignment="1">
      <alignment horizontal="center" vertical="center"/>
    </xf>
    <xf numFmtId="41" fontId="28" fillId="0" borderId="15" xfId="55" applyFont="1" applyFill="1" applyBorder="1" applyAlignment="1">
      <alignment horizontal="center" vertical="center"/>
    </xf>
    <xf numFmtId="41" fontId="28" fillId="0" borderId="16" xfId="55" applyFont="1" applyFill="1" applyBorder="1" applyAlignment="1">
      <alignment horizontal="center" vertical="center"/>
    </xf>
    <xf numFmtId="41" fontId="28" fillId="0" borderId="8" xfId="55" applyFont="1" applyFill="1" applyBorder="1" applyAlignment="1">
      <alignment horizontal="center" vertical="center"/>
    </xf>
    <xf numFmtId="41" fontId="28" fillId="0" borderId="9" xfId="55" applyFont="1" applyFill="1" applyBorder="1" applyAlignment="1">
      <alignment horizontal="center" vertical="center"/>
    </xf>
    <xf numFmtId="41" fontId="28" fillId="0" borderId="17" xfId="55" applyFont="1" applyFill="1" applyBorder="1" applyAlignment="1">
      <alignment horizontal="center" vertical="center"/>
    </xf>
    <xf numFmtId="41" fontId="28" fillId="0" borderId="18" xfId="55" applyFont="1" applyFill="1" applyBorder="1" applyAlignment="1">
      <alignment horizontal="center" vertical="center"/>
    </xf>
    <xf numFmtId="41" fontId="28" fillId="0" borderId="19" xfId="55" applyFont="1" applyFill="1" applyBorder="1" applyAlignment="1">
      <alignment horizontal="center" vertical="center"/>
    </xf>
    <xf numFmtId="41" fontId="28" fillId="0" borderId="20" xfId="55" applyFont="1" applyFill="1" applyBorder="1" applyAlignment="1">
      <alignment horizontal="center" vertical="center"/>
    </xf>
    <xf numFmtId="41" fontId="28" fillId="0" borderId="4" xfId="55" applyFont="1" applyFill="1" applyBorder="1" applyAlignment="1">
      <alignment horizontal="center" vertical="center"/>
    </xf>
    <xf numFmtId="41" fontId="28" fillId="0" borderId="10" xfId="55" applyFont="1" applyFill="1" applyBorder="1" applyAlignment="1">
      <alignment horizontal="center" vertical="center"/>
    </xf>
    <xf numFmtId="41" fontId="28" fillId="0" borderId="21" xfId="55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41" fontId="28" fillId="0" borderId="22" xfId="55" applyFont="1" applyFill="1" applyBorder="1" applyAlignment="1">
      <alignment horizontal="center" vertical="center"/>
    </xf>
    <xf numFmtId="41" fontId="28" fillId="0" borderId="6" xfId="55" applyFont="1" applyFill="1" applyBorder="1" applyAlignment="1">
      <alignment horizontal="center" vertical="center"/>
    </xf>
    <xf numFmtId="41" fontId="28" fillId="0" borderId="23" xfId="55" applyFont="1" applyFill="1" applyBorder="1" applyAlignment="1">
      <alignment horizontal="center" vertical="center"/>
    </xf>
    <xf numFmtId="41" fontId="28" fillId="0" borderId="0" xfId="55" applyFont="1" applyFill="1" applyBorder="1" applyAlignment="1">
      <alignment horizontal="center" vertical="center"/>
    </xf>
    <xf numFmtId="41" fontId="28" fillId="3" borderId="24" xfId="55" applyFont="1" applyFill="1" applyBorder="1" applyAlignment="1">
      <alignment horizontal="center" vertical="center" wrapText="1"/>
    </xf>
    <xf numFmtId="41" fontId="28" fillId="0" borderId="25" xfId="55" applyFont="1" applyFill="1" applyBorder="1" applyAlignment="1">
      <alignment horizontal="center" vertical="center"/>
    </xf>
    <xf numFmtId="41" fontId="28" fillId="5" borderId="25" xfId="55" applyFont="1" applyFill="1" applyBorder="1" applyAlignment="1">
      <alignment horizontal="center" vertical="center"/>
    </xf>
    <xf numFmtId="179" fontId="28" fillId="5" borderId="6" xfId="55" applyNumberFormat="1" applyFont="1" applyFill="1" applyBorder="1" applyAlignment="1">
      <alignment horizontal="center" vertical="center"/>
    </xf>
    <xf numFmtId="41" fontId="28" fillId="5" borderId="7" xfId="55" applyFont="1" applyFill="1" applyBorder="1" applyAlignment="1">
      <alignment horizontal="center" vertical="center"/>
    </xf>
    <xf numFmtId="41" fontId="28" fillId="5" borderId="14" xfId="55" applyFont="1" applyFill="1" applyBorder="1" applyAlignment="1">
      <alignment horizontal="center" vertical="center"/>
    </xf>
    <xf numFmtId="179" fontId="28" fillId="5" borderId="8" xfId="55" applyNumberFormat="1" applyFont="1" applyFill="1" applyBorder="1" applyAlignment="1">
      <alignment horizontal="center" vertical="center"/>
    </xf>
    <xf numFmtId="41" fontId="28" fillId="5" borderId="9" xfId="55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177" fontId="24" fillId="3" borderId="13" xfId="0" applyNumberFormat="1" applyFont="1" applyFill="1" applyBorder="1" applyAlignment="1">
      <alignment horizontal="center" vertical="center"/>
    </xf>
    <xf numFmtId="177" fontId="24" fillId="0" borderId="0" xfId="0" applyNumberFormat="1" applyFont="1" applyAlignment="1">
      <alignment horizontal="right" vertical="center"/>
    </xf>
    <xf numFmtId="0" fontId="33" fillId="7" borderId="35" xfId="0" applyFont="1" applyFill="1" applyBorder="1" applyAlignment="1">
      <alignment horizontal="center" vertical="center" wrapText="1"/>
    </xf>
    <xf numFmtId="0" fontId="33" fillId="7" borderId="36" xfId="0" applyFont="1" applyFill="1" applyBorder="1" applyAlignment="1">
      <alignment horizontal="center" vertical="center" wrapText="1"/>
    </xf>
    <xf numFmtId="0" fontId="34" fillId="8" borderId="34" xfId="0" applyFont="1" applyFill="1" applyBorder="1" applyAlignment="1">
      <alignment horizontal="center" vertical="center" wrapText="1"/>
    </xf>
    <xf numFmtId="0" fontId="34" fillId="0" borderId="37" xfId="0" applyFont="1" applyBorder="1" applyAlignment="1">
      <alignment horizontal="right" vertical="center" wrapText="1"/>
    </xf>
    <xf numFmtId="0" fontId="34" fillId="0" borderId="38" xfId="0" applyFont="1" applyBorder="1" applyAlignment="1">
      <alignment horizontal="right" vertical="center" wrapText="1"/>
    </xf>
    <xf numFmtId="0" fontId="34" fillId="8" borderId="39" xfId="0" applyFont="1" applyFill="1" applyBorder="1" applyAlignment="1">
      <alignment horizontal="center" vertical="center" wrapText="1"/>
    </xf>
    <xf numFmtId="0" fontId="35" fillId="7" borderId="40" xfId="0" applyFont="1" applyFill="1" applyBorder="1" applyAlignment="1">
      <alignment vertical="center" wrapText="1"/>
    </xf>
    <xf numFmtId="0" fontId="35" fillId="7" borderId="41" xfId="0" applyFont="1" applyFill="1" applyBorder="1" applyAlignment="1">
      <alignment vertical="center" wrapText="1"/>
    </xf>
    <xf numFmtId="0" fontId="35" fillId="7" borderId="42" xfId="0" applyFont="1" applyFill="1" applyBorder="1" applyAlignment="1">
      <alignment vertical="center" wrapText="1"/>
    </xf>
    <xf numFmtId="0" fontId="35" fillId="7" borderId="35" xfId="0" applyFont="1" applyFill="1" applyBorder="1" applyAlignment="1">
      <alignment horizontal="center" vertical="center" wrapText="1"/>
    </xf>
    <xf numFmtId="0" fontId="35" fillId="7" borderId="43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5" fillId="0" borderId="37" xfId="0" applyFont="1" applyBorder="1" applyAlignment="1">
      <alignment horizontal="right" vertical="center" wrapText="1"/>
    </xf>
    <xf numFmtId="0" fontId="35" fillId="8" borderId="44" xfId="0" applyFont="1" applyFill="1" applyBorder="1" applyAlignment="1">
      <alignment horizontal="center" vertical="center" wrapText="1"/>
    </xf>
    <xf numFmtId="187" fontId="24" fillId="0" borderId="6" xfId="52" applyNumberFormat="1" applyFont="1" applyBorder="1" applyAlignment="1">
      <alignment horizontal="right" vertical="center"/>
    </xf>
    <xf numFmtId="187" fontId="24" fillId="0" borderId="8" xfId="52" applyNumberFormat="1" applyFont="1" applyBorder="1" applyAlignment="1">
      <alignment horizontal="right" vertical="center"/>
    </xf>
    <xf numFmtId="187" fontId="24" fillId="5" borderId="8" xfId="52" applyNumberFormat="1" applyFont="1" applyFill="1" applyBorder="1" applyAlignment="1">
      <alignment horizontal="right" vertical="center"/>
    </xf>
    <xf numFmtId="187" fontId="24" fillId="4" borderId="8" xfId="52" applyNumberFormat="1" applyFont="1" applyFill="1" applyBorder="1" applyAlignment="1">
      <alignment horizontal="right" vertical="center"/>
    </xf>
    <xf numFmtId="187" fontId="24" fillId="0" borderId="4" xfId="52" applyNumberFormat="1" applyFont="1" applyBorder="1" applyAlignment="1">
      <alignment horizontal="right" vertical="center"/>
    </xf>
    <xf numFmtId="188" fontId="24" fillId="0" borderId="8" xfId="52" applyNumberFormat="1" applyFont="1" applyBorder="1" applyAlignment="1">
      <alignment horizontal="right" vertical="center"/>
    </xf>
    <xf numFmtId="187" fontId="28" fillId="6" borderId="6" xfId="55" applyNumberFormat="1" applyFont="1" applyFill="1" applyBorder="1" applyAlignment="1">
      <alignment horizontal="right" vertical="center"/>
    </xf>
    <xf numFmtId="187" fontId="28" fillId="6" borderId="7" xfId="55" applyNumberFormat="1" applyFont="1" applyFill="1" applyBorder="1" applyAlignment="1">
      <alignment horizontal="right" vertical="center"/>
    </xf>
    <xf numFmtId="187" fontId="28" fillId="4" borderId="8" xfId="55" applyNumberFormat="1" applyFont="1" applyFill="1" applyBorder="1" applyAlignment="1">
      <alignment horizontal="right" vertical="center"/>
    </xf>
    <xf numFmtId="187" fontId="28" fillId="4" borderId="9" xfId="55" applyNumberFormat="1" applyFont="1" applyFill="1" applyBorder="1" applyAlignment="1">
      <alignment horizontal="right" vertical="center"/>
    </xf>
    <xf numFmtId="187" fontId="28" fillId="9" borderId="8" xfId="55" applyNumberFormat="1" applyFont="1" applyFill="1" applyBorder="1" applyAlignment="1">
      <alignment horizontal="right" vertical="center"/>
    </xf>
    <xf numFmtId="187" fontId="28" fillId="9" borderId="9" xfId="55" applyNumberFormat="1" applyFont="1" applyFill="1" applyBorder="1" applyAlignment="1">
      <alignment horizontal="right" vertical="center"/>
    </xf>
    <xf numFmtId="187" fontId="28" fillId="0" borderId="8" xfId="55" applyNumberFormat="1" applyFont="1" applyFill="1" applyBorder="1" applyAlignment="1">
      <alignment horizontal="right" vertical="center"/>
    </xf>
    <xf numFmtId="187" fontId="28" fillId="0" borderId="9" xfId="55" applyNumberFormat="1" applyFont="1" applyFill="1" applyBorder="1" applyAlignment="1">
      <alignment horizontal="right" vertical="center"/>
    </xf>
    <xf numFmtId="187" fontId="28" fillId="0" borderId="16" xfId="55" applyNumberFormat="1" applyFont="1" applyFill="1" applyBorder="1" applyAlignment="1">
      <alignment horizontal="right" vertical="center"/>
    </xf>
    <xf numFmtId="187" fontId="28" fillId="0" borderId="26" xfId="55" applyNumberFormat="1" applyFont="1" applyFill="1" applyBorder="1" applyAlignment="1">
      <alignment horizontal="right" vertical="center"/>
    </xf>
    <xf numFmtId="187" fontId="28" fillId="4" borderId="26" xfId="55" applyNumberFormat="1" applyFont="1" applyFill="1" applyBorder="1" applyAlignment="1">
      <alignment horizontal="right" vertical="center"/>
    </xf>
    <xf numFmtId="187" fontId="28" fillId="0" borderId="4" xfId="55" applyNumberFormat="1" applyFont="1" applyFill="1" applyBorder="1" applyAlignment="1">
      <alignment horizontal="right" vertical="center"/>
    </xf>
    <xf numFmtId="187" fontId="28" fillId="0" borderId="10" xfId="55" applyNumberFormat="1" applyFont="1" applyFill="1" applyBorder="1" applyAlignment="1">
      <alignment horizontal="right" vertical="center"/>
    </xf>
    <xf numFmtId="187" fontId="37" fillId="0" borderId="34" xfId="0" applyNumberFormat="1" applyFont="1" applyBorder="1" applyAlignment="1">
      <alignment horizontal="right" vertical="center" wrapText="1"/>
    </xf>
    <xf numFmtId="187" fontId="37" fillId="0" borderId="39" xfId="0" applyNumberFormat="1" applyFont="1" applyBorder="1" applyAlignment="1">
      <alignment horizontal="right" vertical="center" wrapText="1"/>
    </xf>
    <xf numFmtId="187" fontId="34" fillId="0" borderId="34" xfId="0" applyNumberFormat="1" applyFont="1" applyBorder="1" applyAlignment="1">
      <alignment horizontal="right" vertical="center" wrapText="1"/>
    </xf>
    <xf numFmtId="187" fontId="34" fillId="0" borderId="39" xfId="0" applyNumberFormat="1" applyFont="1" applyBorder="1" applyAlignment="1">
      <alignment horizontal="right" vertical="center" wrapText="1"/>
    </xf>
    <xf numFmtId="187" fontId="38" fillId="0" borderId="0" xfId="0" applyNumberFormat="1" applyFont="1" applyBorder="1" applyAlignment="1">
      <alignment horizontal="right" vertical="center" wrapText="1"/>
    </xf>
    <xf numFmtId="187" fontId="28" fillId="4" borderId="14" xfId="55" applyNumberFormat="1" applyFont="1" applyFill="1" applyBorder="1" applyAlignment="1">
      <alignment horizontal="center" vertical="center"/>
    </xf>
    <xf numFmtId="187" fontId="28" fillId="0" borderId="17" xfId="55" applyNumberFormat="1" applyFont="1" applyFill="1" applyBorder="1" applyAlignment="1">
      <alignment horizontal="center" vertical="center"/>
    </xf>
    <xf numFmtId="187" fontId="28" fillId="0" borderId="16" xfId="55" applyNumberFormat="1" applyFont="1" applyFill="1" applyBorder="1" applyAlignment="1">
      <alignment horizontal="center" vertical="center"/>
    </xf>
    <xf numFmtId="187" fontId="28" fillId="0" borderId="8" xfId="55" applyNumberFormat="1" applyFont="1" applyFill="1" applyBorder="1" applyAlignment="1">
      <alignment horizontal="center" vertical="center"/>
    </xf>
    <xf numFmtId="187" fontId="28" fillId="0" borderId="18" xfId="55" applyNumberFormat="1" applyFont="1" applyFill="1" applyBorder="1" applyAlignment="1">
      <alignment horizontal="center" vertical="center"/>
    </xf>
    <xf numFmtId="187" fontId="28" fillId="0" borderId="6" xfId="55" applyNumberFormat="1" applyFont="1" applyFill="1" applyBorder="1" applyAlignment="1">
      <alignment horizontal="center" vertical="center"/>
    </xf>
    <xf numFmtId="187" fontId="28" fillId="0" borderId="25" xfId="55" applyNumberFormat="1" applyFont="1" applyFill="1" applyBorder="1" applyAlignment="1">
      <alignment horizontal="center" vertical="center"/>
    </xf>
    <xf numFmtId="187" fontId="28" fillId="0" borderId="27" xfId="55" applyNumberFormat="1" applyFont="1" applyFill="1" applyBorder="1" applyAlignment="1">
      <alignment horizontal="right" vertical="center"/>
    </xf>
    <xf numFmtId="187" fontId="28" fillId="0" borderId="23" xfId="55" applyNumberFormat="1" applyFont="1" applyFill="1" applyBorder="1" applyAlignment="1">
      <alignment horizontal="center" vertical="center"/>
    </xf>
    <xf numFmtId="187" fontId="28" fillId="0" borderId="4" xfId="55" applyNumberFormat="1" applyFont="1" applyFill="1" applyBorder="1" applyAlignment="1">
      <alignment horizontal="center" vertical="center"/>
    </xf>
    <xf numFmtId="41" fontId="28" fillId="5" borderId="23" xfId="55" applyFont="1" applyFill="1" applyBorder="1" applyAlignment="1">
      <alignment horizontal="center" vertical="center"/>
    </xf>
    <xf numFmtId="179" fontId="28" fillId="5" borderId="4" xfId="55" applyNumberFormat="1" applyFont="1" applyFill="1" applyBorder="1" applyAlignment="1">
      <alignment horizontal="center" vertical="center"/>
    </xf>
    <xf numFmtId="41" fontId="28" fillId="5" borderId="10" xfId="55" applyFont="1" applyFill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" vertical="center"/>
    </xf>
    <xf numFmtId="0" fontId="24" fillId="4" borderId="14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6" fillId="5" borderId="8" xfId="0" applyFont="1" applyFill="1" applyBorder="1"/>
    <xf numFmtId="0" fontId="26" fillId="0" borderId="8" xfId="0" applyFont="1" applyBorder="1"/>
    <xf numFmtId="0" fontId="24" fillId="0" borderId="1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187" fontId="28" fillId="4" borderId="8" xfId="55" applyNumberFormat="1" applyFont="1" applyFill="1" applyBorder="1" applyAlignment="1">
      <alignment horizontal="center" vertical="center"/>
    </xf>
    <xf numFmtId="187" fontId="28" fillId="6" borderId="25" xfId="55" applyNumberFormat="1" applyFont="1" applyFill="1" applyBorder="1" applyAlignment="1">
      <alignment horizontal="center" vertical="center"/>
    </xf>
    <xf numFmtId="187" fontId="28" fillId="6" borderId="6" xfId="55" applyNumberFormat="1" applyFont="1" applyFill="1" applyBorder="1" applyAlignment="1">
      <alignment horizontal="center" vertical="center"/>
    </xf>
    <xf numFmtId="187" fontId="28" fillId="9" borderId="14" xfId="55" applyNumberFormat="1" applyFont="1" applyFill="1" applyBorder="1" applyAlignment="1">
      <alignment horizontal="center" vertical="center"/>
    </xf>
    <xf numFmtId="187" fontId="28" fillId="9" borderId="8" xfId="55" applyNumberFormat="1" applyFont="1" applyFill="1" applyBorder="1" applyAlignment="1">
      <alignment horizontal="center" vertical="center"/>
    </xf>
    <xf numFmtId="41" fontId="28" fillId="6" borderId="31" xfId="55" applyFont="1" applyFill="1" applyBorder="1" applyAlignment="1">
      <alignment horizontal="center" vertical="center"/>
    </xf>
    <xf numFmtId="41" fontId="28" fillId="6" borderId="32" xfId="55" applyFont="1" applyFill="1" applyBorder="1" applyAlignment="1">
      <alignment horizontal="center" vertical="center"/>
    </xf>
    <xf numFmtId="41" fontId="28" fillId="6" borderId="33" xfId="55" applyFont="1" applyFill="1" applyBorder="1" applyAlignment="1">
      <alignment horizontal="center" vertical="center"/>
    </xf>
    <xf numFmtId="41" fontId="28" fillId="4" borderId="26" xfId="55" applyFont="1" applyFill="1" applyBorder="1" applyAlignment="1">
      <alignment horizontal="center" vertical="center"/>
    </xf>
    <xf numFmtId="41" fontId="28" fillId="4" borderId="30" xfId="55" applyFont="1" applyFill="1" applyBorder="1" applyAlignment="1">
      <alignment horizontal="center" vertical="center"/>
    </xf>
    <xf numFmtId="41" fontId="28" fillId="9" borderId="28" xfId="55" applyFont="1" applyFill="1" applyBorder="1" applyAlignment="1">
      <alignment horizontal="center" vertical="center"/>
    </xf>
    <xf numFmtId="41" fontId="28" fillId="9" borderId="29" xfId="55" applyFont="1" applyFill="1" applyBorder="1" applyAlignment="1">
      <alignment horizontal="center" vertical="center"/>
    </xf>
    <xf numFmtId="41" fontId="28" fillId="9" borderId="30" xfId="55" applyFont="1" applyFill="1" applyBorder="1" applyAlignment="1">
      <alignment horizontal="center" vertical="center"/>
    </xf>
    <xf numFmtId="41" fontId="28" fillId="6" borderId="25" xfId="55" applyFont="1" applyFill="1" applyBorder="1" applyAlignment="1">
      <alignment horizontal="center" vertical="center"/>
    </xf>
    <xf numFmtId="41" fontId="28" fillId="6" borderId="6" xfId="55" applyFont="1" applyFill="1" applyBorder="1" applyAlignment="1">
      <alignment horizontal="center" vertical="center"/>
    </xf>
    <xf numFmtId="41" fontId="28" fillId="4" borderId="8" xfId="55" applyFont="1" applyFill="1" applyBorder="1" applyAlignment="1">
      <alignment horizontal="center" vertical="center"/>
    </xf>
    <xf numFmtId="0" fontId="34" fillId="8" borderId="45" xfId="0" applyFont="1" applyFill="1" applyBorder="1" applyAlignment="1">
      <alignment horizontal="center" vertical="center" wrapText="1"/>
    </xf>
    <xf numFmtId="0" fontId="34" fillId="8" borderId="46" xfId="0" applyFont="1" applyFill="1" applyBorder="1" applyAlignment="1">
      <alignment horizontal="center" vertical="center" wrapText="1"/>
    </xf>
    <xf numFmtId="0" fontId="34" fillId="8" borderId="47" xfId="0" applyFont="1" applyFill="1" applyBorder="1" applyAlignment="1">
      <alignment horizontal="center" vertical="center" wrapText="1"/>
    </xf>
    <xf numFmtId="0" fontId="34" fillId="8" borderId="48" xfId="0" applyFont="1" applyFill="1" applyBorder="1" applyAlignment="1">
      <alignment horizontal="center" vertical="center" wrapText="1"/>
    </xf>
    <xf numFmtId="0" fontId="34" fillId="7" borderId="49" xfId="0" applyFont="1" applyFill="1" applyBorder="1" applyAlignment="1">
      <alignment horizontal="center" vertical="center" wrapText="1"/>
    </xf>
    <xf numFmtId="0" fontId="34" fillId="7" borderId="50" xfId="0" applyFont="1" applyFill="1" applyBorder="1" applyAlignment="1">
      <alignment horizontal="center" vertical="center" wrapText="1"/>
    </xf>
    <xf numFmtId="0" fontId="34" fillId="7" borderId="51" xfId="0" applyFont="1" applyFill="1" applyBorder="1" applyAlignment="1">
      <alignment horizontal="center" vertical="center" wrapText="1"/>
    </xf>
    <xf numFmtId="0" fontId="34" fillId="7" borderId="52" xfId="0" applyFont="1" applyFill="1" applyBorder="1" applyAlignment="1">
      <alignment horizontal="center" vertical="center" wrapText="1"/>
    </xf>
    <xf numFmtId="0" fontId="33" fillId="7" borderId="35" xfId="0" applyFont="1" applyFill="1" applyBorder="1" applyAlignment="1">
      <alignment horizontal="center" vertical="center" wrapText="1"/>
    </xf>
    <xf numFmtId="0" fontId="33" fillId="7" borderId="36" xfId="0" applyFont="1" applyFill="1" applyBorder="1" applyAlignment="1">
      <alignment horizontal="center" vertical="center" wrapText="1"/>
    </xf>
    <xf numFmtId="0" fontId="34" fillId="7" borderId="43" xfId="0" applyFont="1" applyFill="1" applyBorder="1" applyAlignment="1">
      <alignment horizontal="center" vertical="center" wrapText="1"/>
    </xf>
    <xf numFmtId="0" fontId="34" fillId="7" borderId="53" xfId="0" applyFont="1" applyFill="1" applyBorder="1" applyAlignment="1">
      <alignment horizontal="center" vertical="center" wrapText="1"/>
    </xf>
    <xf numFmtId="0" fontId="34" fillId="8" borderId="54" xfId="0" applyFont="1" applyFill="1" applyBorder="1" applyAlignment="1">
      <alignment horizontal="center" vertical="center" wrapText="1"/>
    </xf>
    <xf numFmtId="0" fontId="34" fillId="8" borderId="55" xfId="0" applyFont="1" applyFill="1" applyBorder="1" applyAlignment="1">
      <alignment horizontal="center" vertical="center" wrapText="1"/>
    </xf>
    <xf numFmtId="0" fontId="34" fillId="8" borderId="56" xfId="0" applyFont="1" applyFill="1" applyBorder="1" applyAlignment="1">
      <alignment horizontal="center" vertical="center" wrapText="1"/>
    </xf>
    <xf numFmtId="0" fontId="34" fillId="8" borderId="57" xfId="0" applyFont="1" applyFill="1" applyBorder="1" applyAlignment="1">
      <alignment horizontal="center" vertical="center" wrapText="1"/>
    </xf>
    <xf numFmtId="0" fontId="35" fillId="8" borderId="58" xfId="0" applyFont="1" applyFill="1" applyBorder="1" applyAlignment="1">
      <alignment horizontal="center" vertical="center" wrapText="1"/>
    </xf>
    <xf numFmtId="0" fontId="35" fillId="8" borderId="59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6" fillId="0" borderId="60" xfId="0" applyFont="1" applyBorder="1" applyAlignment="1">
      <alignment horizontal="center" vertical="center"/>
    </xf>
    <xf numFmtId="0" fontId="35" fillId="8" borderId="46" xfId="0" applyFont="1" applyFill="1" applyBorder="1" applyAlignment="1">
      <alignment horizontal="center" vertical="center" wrapText="1"/>
    </xf>
  </cellXfs>
  <cellStyles count="75">
    <cellStyle name="´þ" xfId="1"/>
    <cellStyle name="´þ·¯" xfId="2"/>
    <cellStyle name="°ia¤¼o " xfId="3"/>
    <cellStyle name="°íá¤¼ò¼ýá¡" xfId="4"/>
    <cellStyle name="°ia¤aa " xfId="5"/>
    <cellStyle name="°ia¤aa·a1" xfId="6"/>
    <cellStyle name="°íá¤ãâ·â1" xfId="7"/>
    <cellStyle name="°íá¤ãâ·â2" xfId="8"/>
    <cellStyle name="³?a" xfId="9"/>
    <cellStyle name="³¯â¥" xfId="10"/>
    <cellStyle name="AeE­ [0]_INQUIRY ¿μ¾÷AßAø " xfId="11"/>
    <cellStyle name="AeE­_INQUIRY ¿μ¾÷AßAø " xfId="12"/>
    <cellStyle name="Æu¼ " xfId="13"/>
    <cellStyle name="Æû¼¾æ®" xfId="14"/>
    <cellStyle name="AÞ¸¶ [0]_INQUIRY ¿μ¾÷AßAø " xfId="15"/>
    <cellStyle name="AÞ¸¶_INQUIRY ¿μ¾÷AßAø " xfId="16"/>
    <cellStyle name="Àú¸®¼ö" xfId="17"/>
    <cellStyle name="Àú¸®¼ö0" xfId="18"/>
    <cellStyle name="Au¸r " xfId="19"/>
    <cellStyle name="Au¸r¼" xfId="20"/>
    <cellStyle name="C￥AØ_¿μ¾÷CoE² " xfId="21"/>
    <cellStyle name="Çõ»ê" xfId="22"/>
    <cellStyle name="Co≫" xfId="23"/>
    <cellStyle name="Comma [0]_ SG&amp;A Bridge " xfId="24"/>
    <cellStyle name="Comma_ SG&amp;A Bridge " xfId="25"/>
    <cellStyle name="Currency [0]_ SG&amp;A Bridge " xfId="26"/>
    <cellStyle name="Currency_ SG&amp;A Bridge " xfId="27"/>
    <cellStyle name="E­æo±" xfId="28"/>
    <cellStyle name="E­æo±a" xfId="29"/>
    <cellStyle name="È­æó±âè£" xfId="30"/>
    <cellStyle name="È­æó±âè£0" xfId="31"/>
    <cellStyle name="Header1" xfId="32"/>
    <cellStyle name="Header2" xfId="33"/>
    <cellStyle name="Normal_ SG&amp;A Bridge " xfId="34"/>
    <cellStyle name="title [1]" xfId="35"/>
    <cellStyle name="title [2]" xfId="36"/>
    <cellStyle name="고정소숫점" xfId="37"/>
    <cellStyle name="고정출력1" xfId="38"/>
    <cellStyle name="고정출력2" xfId="39"/>
    <cellStyle name="날짜" xfId="40"/>
    <cellStyle name="내역서" xfId="41"/>
    <cellStyle name="달러" xfId="42"/>
    <cellStyle name="뒤에 오는 하이퍼링크_③인구&amp;용량 검토(옹진군)" xfId="43"/>
    <cellStyle name="똿뗦먛귟 [0.00]_PRODUCT DETAIL Q1" xfId="44"/>
    <cellStyle name="똿뗦먛귟_PRODUCT DETAIL Q1" xfId="45"/>
    <cellStyle name="믅됞 [0.00]_PRODUCT DETAIL Q1" xfId="46"/>
    <cellStyle name="믅됞_PRODUCT DETAIL Q1" xfId="47"/>
    <cellStyle name="백 " xfId="48"/>
    <cellStyle name="백분율 [0]" xfId="49"/>
    <cellStyle name="백분율 [2]" xfId="50"/>
    <cellStyle name="뷭?_BOOKSHIP" xfId="51"/>
    <cellStyle name="쉼표 [0]" xfId="52" builtinId="6"/>
    <cellStyle name="쉼표 [0] 15" xfId="53"/>
    <cellStyle name="쉼표 [0] 2" xfId="54"/>
    <cellStyle name="쉼표 [0] 2 2" xfId="55"/>
    <cellStyle name="스타일 1" xfId="56"/>
    <cellStyle name="자리수" xfId="57"/>
    <cellStyle name="자리수0" xfId="58"/>
    <cellStyle name="지정되지 않음" xfId="59"/>
    <cellStyle name="콤" xfId="60"/>
    <cellStyle name="콤_용인시확인필요개발사업(확인)" xfId="61"/>
    <cellStyle name="콤마 [" xfId="62"/>
    <cellStyle name="콤마 [0]_(1.토)" xfId="63"/>
    <cellStyle name="콤마 [2]" xfId="64"/>
    <cellStyle name="콤마_(1.토)" xfId="65"/>
    <cellStyle name="통" xfId="66"/>
    <cellStyle name="통_용인시확인필요개발사업(확인)" xfId="67"/>
    <cellStyle name="통화 [" xfId="68"/>
    <cellStyle name="퍼센트" xfId="69"/>
    <cellStyle name="표" xfId="70"/>
    <cellStyle name="표_용인시확인필요개발사업(확인)" xfId="71"/>
    <cellStyle name="표준" xfId="0" builtinId="0"/>
    <cellStyle name="합산" xfId="72"/>
    <cellStyle name="화폐기호" xfId="73"/>
    <cellStyle name="화폐기호0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'단계별 시설계획'!$C$6</c:f>
              <c:strCache>
                <c:ptCount val="1"/>
                <c:pt idx="0">
                  <c:v>일평균계획하수량</c:v>
                </c:pt>
              </c:strCache>
            </c:strRef>
          </c:tx>
          <c:spPr>
            <a:ln w="31750" cap="rnd">
              <a:solidFill>
                <a:schemeClr val="accent1">
                  <a:shade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65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65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'단계별 시설계획'!$D$1:$I$1</c:f>
              <c:strCache>
                <c:ptCount val="6"/>
                <c:pt idx="0">
                  <c:v>2013년</c:v>
                </c:pt>
                <c:pt idx="1">
                  <c:v>2015년</c:v>
                </c:pt>
                <c:pt idx="2">
                  <c:v>2020년</c:v>
                </c:pt>
                <c:pt idx="3">
                  <c:v>2025년</c:v>
                </c:pt>
                <c:pt idx="4">
                  <c:v>2030년</c:v>
                </c:pt>
                <c:pt idx="5">
                  <c:v>2035년</c:v>
                </c:pt>
              </c:strCache>
            </c:strRef>
          </c:cat>
          <c:val>
            <c:numRef>
              <c:f>'단계별 시설계획'!$D$6:$I$6</c:f>
              <c:numCache>
                <c:formatCode>#,##0\ ;[Red]"△"\ #,##0\ ;"-"\ \ ;@</c:formatCode>
                <c:ptCount val="6"/>
                <c:pt idx="0">
                  <c:v>11794</c:v>
                </c:pt>
                <c:pt idx="1">
                  <c:v>11773</c:v>
                </c:pt>
                <c:pt idx="2">
                  <c:v>14261</c:v>
                </c:pt>
                <c:pt idx="3">
                  <c:v>14252</c:v>
                </c:pt>
                <c:pt idx="4">
                  <c:v>14239</c:v>
                </c:pt>
                <c:pt idx="5">
                  <c:v>14226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'단계별 시설계획'!$C$5</c:f>
              <c:strCache>
                <c:ptCount val="1"/>
                <c:pt idx="0">
                  <c:v>일최대계획하수량</c:v>
                </c:pt>
              </c:strCache>
            </c:strRef>
          </c:tx>
          <c:spPr>
            <a:ln w="31750" cap="rnd">
              <a:solidFill>
                <a:schemeClr val="accent1">
                  <a:tint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'단계별 시설계획'!$D$1:$I$1</c:f>
              <c:strCache>
                <c:ptCount val="6"/>
                <c:pt idx="0">
                  <c:v>2013년</c:v>
                </c:pt>
                <c:pt idx="1">
                  <c:v>2015년</c:v>
                </c:pt>
                <c:pt idx="2">
                  <c:v>2020년</c:v>
                </c:pt>
                <c:pt idx="3">
                  <c:v>2025년</c:v>
                </c:pt>
                <c:pt idx="4">
                  <c:v>2030년</c:v>
                </c:pt>
                <c:pt idx="5">
                  <c:v>2035년</c:v>
                </c:pt>
              </c:strCache>
            </c:strRef>
          </c:cat>
          <c:val>
            <c:numRef>
              <c:f>'단계별 시설계획'!$D$7:$I$7</c:f>
              <c:numCache>
                <c:formatCode>#,##0\ ;[Red]"△"\ #,##0\ ;"-"\ \ ;@</c:formatCode>
                <c:ptCount val="6"/>
                <c:pt idx="0">
                  <c:v>12002</c:v>
                </c:pt>
                <c:pt idx="1">
                  <c:v>11977</c:v>
                </c:pt>
                <c:pt idx="2">
                  <c:v>14636</c:v>
                </c:pt>
                <c:pt idx="3">
                  <c:v>14624</c:v>
                </c:pt>
                <c:pt idx="4">
                  <c:v>14609</c:v>
                </c:pt>
                <c:pt idx="5">
                  <c:v>14592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033488"/>
        <c:axId val="408034048"/>
      </c:lineChart>
      <c:catAx>
        <c:axId val="40803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34048"/>
        <c:crosses val="autoZero"/>
        <c:auto val="1"/>
        <c:lblAlgn val="ctr"/>
        <c:lblOffset val="100"/>
        <c:noMultiLvlLbl val="0"/>
      </c:catAx>
      <c:valAx>
        <c:axId val="408034048"/>
        <c:scaling>
          <c:orientation val="minMax"/>
          <c:max val="2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용량</a:t>
                </a:r>
                <a:r>
                  <a:rPr lang="en-US"/>
                  <a:t>(</a:t>
                </a:r>
                <a:r>
                  <a:rPr lang="ko-KR"/>
                  <a:t>㎥</a:t>
                </a:r>
                <a:r>
                  <a:rPr lang="en-US"/>
                  <a:t>/</a:t>
                </a:r>
                <a:r>
                  <a:rPr lang="ko-KR"/>
                  <a:t>일</a:t>
                </a:r>
                <a:r>
                  <a:rPr lang="en-US"/>
                  <a:t>)</a:t>
                </a:r>
                <a:endParaRPr 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08033488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'단계별 시설계획'!$C$4</c:f>
              <c:strCache>
                <c:ptCount val="1"/>
                <c:pt idx="0">
                  <c:v>일평균계획하수량</c:v>
                </c:pt>
              </c:strCache>
            </c:strRef>
          </c:tx>
          <c:spPr>
            <a:ln w="31750" cap="rnd">
              <a:solidFill>
                <a:schemeClr val="accent1">
                  <a:shade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65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65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'단계별 시설계획'!$D$1:$I$1</c:f>
              <c:strCache>
                <c:ptCount val="6"/>
                <c:pt idx="0">
                  <c:v>2013년</c:v>
                </c:pt>
                <c:pt idx="1">
                  <c:v>2015년</c:v>
                </c:pt>
                <c:pt idx="2">
                  <c:v>2020년</c:v>
                </c:pt>
                <c:pt idx="3">
                  <c:v>2025년</c:v>
                </c:pt>
                <c:pt idx="4">
                  <c:v>2030년</c:v>
                </c:pt>
                <c:pt idx="5">
                  <c:v>2035년</c:v>
                </c:pt>
              </c:strCache>
            </c:strRef>
          </c:cat>
          <c:val>
            <c:numRef>
              <c:f>'단계별 시설계획'!$D$4:$I$4</c:f>
              <c:numCache>
                <c:formatCode>#,##0\ ;[Red]"△"\ #,##0\ ;"-"\ \ ;@</c:formatCode>
                <c:ptCount val="6"/>
                <c:pt idx="0">
                  <c:v>31091</c:v>
                </c:pt>
                <c:pt idx="1">
                  <c:v>30201</c:v>
                </c:pt>
                <c:pt idx="2">
                  <c:v>35905</c:v>
                </c:pt>
                <c:pt idx="3">
                  <c:v>35640</c:v>
                </c:pt>
                <c:pt idx="4">
                  <c:v>35366</c:v>
                </c:pt>
                <c:pt idx="5">
                  <c:v>34941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'단계별 시설계획'!$C$5</c:f>
              <c:strCache>
                <c:ptCount val="1"/>
                <c:pt idx="0">
                  <c:v>일최대계획하수량</c:v>
                </c:pt>
              </c:strCache>
            </c:strRef>
          </c:tx>
          <c:spPr>
            <a:ln w="31750" cap="rnd">
              <a:solidFill>
                <a:schemeClr val="accent1">
                  <a:tint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'단계별 시설계획'!$D$1:$I$1</c:f>
              <c:strCache>
                <c:ptCount val="6"/>
                <c:pt idx="0">
                  <c:v>2013년</c:v>
                </c:pt>
                <c:pt idx="1">
                  <c:v>2015년</c:v>
                </c:pt>
                <c:pt idx="2">
                  <c:v>2020년</c:v>
                </c:pt>
                <c:pt idx="3">
                  <c:v>2025년</c:v>
                </c:pt>
                <c:pt idx="4">
                  <c:v>2030년</c:v>
                </c:pt>
                <c:pt idx="5">
                  <c:v>2035년</c:v>
                </c:pt>
              </c:strCache>
            </c:strRef>
          </c:cat>
          <c:val>
            <c:numRef>
              <c:f>'단계별 시설계획'!$D$5:$I$5</c:f>
              <c:numCache>
                <c:formatCode>#,##0\ ;[Red]"△"\ #,##0\ ;"-"\ \ ;@</c:formatCode>
                <c:ptCount val="6"/>
                <c:pt idx="0">
                  <c:v>37971</c:v>
                </c:pt>
                <c:pt idx="1">
                  <c:v>36884</c:v>
                </c:pt>
                <c:pt idx="2">
                  <c:v>43819</c:v>
                </c:pt>
                <c:pt idx="3">
                  <c:v>43495</c:v>
                </c:pt>
                <c:pt idx="4">
                  <c:v>43163</c:v>
                </c:pt>
                <c:pt idx="5">
                  <c:v>42642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913728"/>
        <c:axId val="410914288"/>
      </c:lineChart>
      <c:catAx>
        <c:axId val="41091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0914288"/>
        <c:crosses val="autoZero"/>
        <c:auto val="1"/>
        <c:lblAlgn val="ctr"/>
        <c:lblOffset val="100"/>
        <c:noMultiLvlLbl val="0"/>
      </c:catAx>
      <c:valAx>
        <c:axId val="410914288"/>
        <c:scaling>
          <c:orientation val="minMax"/>
          <c:max val="8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용량</a:t>
                </a:r>
                <a:r>
                  <a:rPr lang="en-US"/>
                  <a:t>(</a:t>
                </a:r>
                <a:r>
                  <a:rPr lang="ko-KR"/>
                  <a:t>㎥</a:t>
                </a:r>
                <a:r>
                  <a:rPr lang="en-US"/>
                  <a:t>/</a:t>
                </a:r>
                <a:r>
                  <a:rPr lang="ko-KR"/>
                  <a:t>일</a:t>
                </a:r>
                <a:r>
                  <a:rPr lang="en-US"/>
                  <a:t>)</a:t>
                </a:r>
                <a:endParaRPr 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0913728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'단계별 시설계획'!$C$2</c:f>
              <c:strCache>
                <c:ptCount val="1"/>
                <c:pt idx="0">
                  <c:v>일평균계획하수량</c:v>
                </c:pt>
              </c:strCache>
            </c:strRef>
          </c:tx>
          <c:spPr>
            <a:ln w="31750" cap="rnd">
              <a:solidFill>
                <a:schemeClr val="accent1">
                  <a:shade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65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65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'단계별 시설계획'!$D$1:$I$1</c:f>
              <c:strCache>
                <c:ptCount val="6"/>
                <c:pt idx="0">
                  <c:v>2013년</c:v>
                </c:pt>
                <c:pt idx="1">
                  <c:v>2015년</c:v>
                </c:pt>
                <c:pt idx="2">
                  <c:v>2020년</c:v>
                </c:pt>
                <c:pt idx="3">
                  <c:v>2025년</c:v>
                </c:pt>
                <c:pt idx="4">
                  <c:v>2030년</c:v>
                </c:pt>
                <c:pt idx="5">
                  <c:v>2035년</c:v>
                </c:pt>
              </c:strCache>
            </c:strRef>
          </c:cat>
          <c:val>
            <c:numRef>
              <c:f>'단계별 시설계획'!$D$2:$I$2</c:f>
              <c:numCache>
                <c:formatCode>#,##0\ ;[Red]"△"\ #,##0\ ;"-"\ \ ;@</c:formatCode>
                <c:ptCount val="6"/>
                <c:pt idx="0">
                  <c:v>42885</c:v>
                </c:pt>
                <c:pt idx="1">
                  <c:v>41974</c:v>
                </c:pt>
                <c:pt idx="2">
                  <c:v>50166</c:v>
                </c:pt>
                <c:pt idx="3">
                  <c:v>49892</c:v>
                </c:pt>
                <c:pt idx="4">
                  <c:v>49605</c:v>
                </c:pt>
                <c:pt idx="5">
                  <c:v>49167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'단계별 시설계획'!$C$3</c:f>
              <c:strCache>
                <c:ptCount val="1"/>
                <c:pt idx="0">
                  <c:v>일최대계획하수량</c:v>
                </c:pt>
              </c:strCache>
            </c:strRef>
          </c:tx>
          <c:spPr>
            <a:ln w="31750" cap="rnd">
              <a:solidFill>
                <a:schemeClr val="accent1">
                  <a:tint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'단계별 시설계획'!$D$1:$I$1</c:f>
              <c:strCache>
                <c:ptCount val="6"/>
                <c:pt idx="0">
                  <c:v>2013년</c:v>
                </c:pt>
                <c:pt idx="1">
                  <c:v>2015년</c:v>
                </c:pt>
                <c:pt idx="2">
                  <c:v>2020년</c:v>
                </c:pt>
                <c:pt idx="3">
                  <c:v>2025년</c:v>
                </c:pt>
                <c:pt idx="4">
                  <c:v>2030년</c:v>
                </c:pt>
                <c:pt idx="5">
                  <c:v>2035년</c:v>
                </c:pt>
              </c:strCache>
            </c:strRef>
          </c:cat>
          <c:val>
            <c:numRef>
              <c:f>'단계별 시설계획'!$D$3:$I$3</c:f>
              <c:numCache>
                <c:formatCode>#,##0\ ;[Red]"△"\ #,##0\ ;"-"\ \ ;@</c:formatCode>
                <c:ptCount val="6"/>
                <c:pt idx="0">
                  <c:v>49973</c:v>
                </c:pt>
                <c:pt idx="1">
                  <c:v>48861</c:v>
                </c:pt>
                <c:pt idx="2">
                  <c:v>58455</c:v>
                </c:pt>
                <c:pt idx="3">
                  <c:v>58119</c:v>
                </c:pt>
                <c:pt idx="4">
                  <c:v>57772</c:v>
                </c:pt>
                <c:pt idx="5">
                  <c:v>57234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363440"/>
        <c:axId val="410364000"/>
      </c:lineChart>
      <c:catAx>
        <c:axId val="41036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0364000"/>
        <c:crosses val="autoZero"/>
        <c:auto val="1"/>
        <c:lblAlgn val="ctr"/>
        <c:lblOffset val="100"/>
        <c:noMultiLvlLbl val="0"/>
      </c:catAx>
      <c:valAx>
        <c:axId val="410364000"/>
        <c:scaling>
          <c:orientation val="minMax"/>
          <c:max val="1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용량</a:t>
                </a:r>
                <a:r>
                  <a:rPr lang="en-US"/>
                  <a:t>(</a:t>
                </a:r>
                <a:r>
                  <a:rPr lang="ko-KR"/>
                  <a:t>㎥</a:t>
                </a:r>
                <a:r>
                  <a:rPr lang="en-US"/>
                  <a:t>/</a:t>
                </a:r>
                <a:r>
                  <a:rPr lang="ko-KR"/>
                  <a:t>일</a:t>
                </a:r>
                <a:r>
                  <a:rPr lang="en-US"/>
                  <a:t>)</a:t>
                </a:r>
                <a:endParaRPr 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0363440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'단계별 시설계획'!$C$8</c:f>
              <c:strCache>
                <c:ptCount val="1"/>
                <c:pt idx="0">
                  <c:v>일평균계획하수량</c:v>
                </c:pt>
              </c:strCache>
            </c:strRef>
          </c:tx>
          <c:spPr>
            <a:ln w="31750" cap="rnd">
              <a:solidFill>
                <a:schemeClr val="accent1">
                  <a:shade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65000"/>
                      <a:shade val="51000"/>
                      <a:satMod val="130000"/>
                    </a:schemeClr>
                  </a:gs>
                  <a:gs pos="80000">
                    <a:schemeClr val="accent1">
                      <a:shade val="65000"/>
                      <a:shade val="93000"/>
                      <a:satMod val="130000"/>
                    </a:schemeClr>
                  </a:gs>
                  <a:gs pos="100000">
                    <a:schemeClr val="accent1">
                      <a:shade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'단계별 시설계획'!$D$1:$I$1</c:f>
              <c:strCache>
                <c:ptCount val="6"/>
                <c:pt idx="0">
                  <c:v>2013년</c:v>
                </c:pt>
                <c:pt idx="1">
                  <c:v>2015년</c:v>
                </c:pt>
                <c:pt idx="2">
                  <c:v>2020년</c:v>
                </c:pt>
                <c:pt idx="3">
                  <c:v>2025년</c:v>
                </c:pt>
                <c:pt idx="4">
                  <c:v>2030년</c:v>
                </c:pt>
                <c:pt idx="5">
                  <c:v>2035년</c:v>
                </c:pt>
              </c:strCache>
            </c:strRef>
          </c:cat>
          <c:val>
            <c:numRef>
              <c:f>'단계별 시설계획'!$D$8:$I$8</c:f>
              <c:numCache>
                <c:formatCode>#,##0\ ;[Red]"△"\ #,##0\ ;"-"\ \ ;@</c:formatCode>
                <c:ptCount val="6"/>
                <c:pt idx="0">
                  <c:v>1835</c:v>
                </c:pt>
                <c:pt idx="1">
                  <c:v>1783</c:v>
                </c:pt>
                <c:pt idx="2">
                  <c:v>1762</c:v>
                </c:pt>
                <c:pt idx="3">
                  <c:v>4100</c:v>
                </c:pt>
                <c:pt idx="4">
                  <c:v>4076</c:v>
                </c:pt>
                <c:pt idx="5">
                  <c:v>4044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'단계별 시설계획'!$C$9</c:f>
              <c:strCache>
                <c:ptCount val="1"/>
                <c:pt idx="0">
                  <c:v>일최대계획하수량</c:v>
                </c:pt>
              </c:strCache>
            </c:strRef>
          </c:tx>
          <c:spPr>
            <a:ln w="31750" cap="rnd">
              <a:solidFill>
                <a:schemeClr val="accent1">
                  <a:tint val="6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tint val="65000"/>
                      <a:shade val="51000"/>
                      <a:satMod val="130000"/>
                    </a:schemeClr>
                  </a:gs>
                  <a:gs pos="80000">
                    <a:schemeClr val="accent1">
                      <a:tint val="65000"/>
                      <a:shade val="93000"/>
                      <a:satMod val="130000"/>
                    </a:schemeClr>
                  </a:gs>
                  <a:gs pos="100000">
                    <a:schemeClr val="accent1">
                      <a:tint val="65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12700">
                <a:solidFill>
                  <a:schemeClr val="l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6576443569553833E-2"/>
                  <c:y val="-4.54132805591813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354221347331583E-2"/>
                  <c:y val="-5.4300110881861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7611111111111111E-2"/>
                  <c:y val="-5.3502603618397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'단계별 시설계획'!$D$1:$I$1</c:f>
              <c:strCache>
                <c:ptCount val="6"/>
                <c:pt idx="0">
                  <c:v>2013년</c:v>
                </c:pt>
                <c:pt idx="1">
                  <c:v>2015년</c:v>
                </c:pt>
                <c:pt idx="2">
                  <c:v>2020년</c:v>
                </c:pt>
                <c:pt idx="3">
                  <c:v>2025년</c:v>
                </c:pt>
                <c:pt idx="4">
                  <c:v>2030년</c:v>
                </c:pt>
                <c:pt idx="5">
                  <c:v>2035년</c:v>
                </c:pt>
              </c:strCache>
            </c:strRef>
          </c:cat>
          <c:val>
            <c:numRef>
              <c:f>'단계별 시설계획'!$D$9:$I$9</c:f>
              <c:numCache>
                <c:formatCode>#,##0\ ;[Red]"△"\ #,##0\ ;"-"\ \ ;@</c:formatCode>
                <c:ptCount val="6"/>
                <c:pt idx="0">
                  <c:v>2243</c:v>
                </c:pt>
                <c:pt idx="1">
                  <c:v>2179</c:v>
                </c:pt>
                <c:pt idx="2">
                  <c:v>2154</c:v>
                </c:pt>
                <c:pt idx="3">
                  <c:v>5010</c:v>
                </c:pt>
                <c:pt idx="4">
                  <c:v>4981</c:v>
                </c:pt>
                <c:pt idx="5">
                  <c:v>4941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089920"/>
        <c:axId val="411090480"/>
      </c:lineChart>
      <c:catAx>
        <c:axId val="4110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1090480"/>
        <c:crosses val="autoZero"/>
        <c:auto val="1"/>
        <c:lblAlgn val="ctr"/>
        <c:lblOffset val="100"/>
        <c:noMultiLvlLbl val="0"/>
      </c:catAx>
      <c:valAx>
        <c:axId val="411090480"/>
        <c:scaling>
          <c:orientation val="minMax"/>
          <c:max val="6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/>
                  <a:t>용량</a:t>
                </a:r>
                <a:r>
                  <a:rPr lang="en-US"/>
                  <a:t>(</a:t>
                </a:r>
                <a:r>
                  <a:rPr lang="ko-KR"/>
                  <a:t>㎥</a:t>
                </a:r>
                <a:r>
                  <a:rPr lang="en-US"/>
                  <a:t>/</a:t>
                </a:r>
                <a:r>
                  <a:rPr lang="ko-KR"/>
                  <a:t>일</a:t>
                </a:r>
                <a:r>
                  <a:rPr lang="en-US"/>
                  <a:t>)</a:t>
                </a:r>
                <a:endParaRPr lang="ko-K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110899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37</xdr:row>
      <xdr:rowOff>0</xdr:rowOff>
    </xdr:from>
    <xdr:to>
      <xdr:col>23</xdr:col>
      <xdr:colOff>0</xdr:colOff>
      <xdr:row>54</xdr:row>
      <xdr:rowOff>0</xdr:rowOff>
    </xdr:to>
    <xdr:grpSp>
      <xdr:nvGrpSpPr>
        <xdr:cNvPr id="228473" name="그룹 5"/>
        <xdr:cNvGrpSpPr>
          <a:grpSpLocks/>
        </xdr:cNvGrpSpPr>
      </xdr:nvGrpSpPr>
      <xdr:grpSpPr bwMode="auto">
        <a:xfrm>
          <a:off x="9753600" y="7753350"/>
          <a:ext cx="9144000" cy="3562350"/>
          <a:chOff x="9756913" y="8580783"/>
          <a:chExt cx="9144000" cy="3942521"/>
        </a:xfrm>
      </xdr:grpSpPr>
      <xdr:graphicFrame macro="">
        <xdr:nvGraphicFramePr>
          <xdr:cNvPr id="228490" name="차트 42"/>
          <xdr:cNvGraphicFramePr>
            <a:graphicFrameLocks/>
          </xdr:cNvGraphicFramePr>
        </xdr:nvGraphicFramePr>
        <xdr:xfrm>
          <a:off x="9756913" y="8580783"/>
          <a:ext cx="9144000" cy="394252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5" name="직선 연결선 44"/>
          <xdr:cNvCxnSpPr/>
        </xdr:nvCxnSpPr>
        <xdr:spPr bwMode="auto">
          <a:xfrm>
            <a:off x="10718938" y="9350313"/>
            <a:ext cx="77438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3"/>
          <xdr:cNvSpPr txBox="1"/>
        </xdr:nvSpPr>
        <xdr:spPr bwMode="auto">
          <a:xfrm>
            <a:off x="17214988" y="9023526"/>
            <a:ext cx="1260000" cy="239051"/>
          </a:xfrm>
          <a:prstGeom prst="rect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36000" rIns="36000" rtlCol="0" anchor="ctr" anchorCtr="0"/>
          <a:lstStyle/>
          <a:p>
            <a:pPr algn="ctr">
              <a:lnSpc>
                <a:spcPts val="1100"/>
              </a:lnSpc>
            </a:pPr>
            <a:r>
              <a:rPr lang="ko-KR" altLang="en-US" sz="800" b="1">
                <a:latin typeface="+mj-ea"/>
                <a:ea typeface="+mj-ea"/>
              </a:rPr>
              <a:t>시설용량</a:t>
            </a:r>
            <a:r>
              <a:rPr lang="en-US" altLang="ko-KR" sz="800" b="1" baseline="0">
                <a:latin typeface="+mj-ea"/>
                <a:ea typeface="+mj-ea"/>
              </a:rPr>
              <a:t> : 20,000</a:t>
            </a:r>
            <a:r>
              <a:rPr lang="ko-KR" altLang="en-US" sz="800" b="1">
                <a:latin typeface="+mj-ea"/>
                <a:ea typeface="+mj-ea"/>
              </a:rPr>
              <a:t>㎥</a:t>
            </a:r>
            <a:r>
              <a:rPr lang="en-US" altLang="ko-KR" sz="800" b="1">
                <a:latin typeface="+mj-ea"/>
                <a:ea typeface="+mj-ea"/>
              </a:rPr>
              <a:t>/</a:t>
            </a:r>
            <a:r>
              <a:rPr lang="ko-KR" altLang="en-US" sz="800" b="1">
                <a:latin typeface="+mj-ea"/>
                <a:ea typeface="+mj-ea"/>
              </a:rPr>
              <a:t>일</a:t>
            </a:r>
          </a:p>
        </xdr:txBody>
      </xdr:sp>
    </xdr:grpSp>
    <xdr:clientData/>
  </xdr:twoCellAnchor>
  <xdr:twoCellAnchor>
    <xdr:from>
      <xdr:col>11</xdr:col>
      <xdr:colOff>0</xdr:colOff>
      <xdr:row>19</xdr:row>
      <xdr:rowOff>0</xdr:rowOff>
    </xdr:from>
    <xdr:to>
      <xdr:col>23</xdr:col>
      <xdr:colOff>0</xdr:colOff>
      <xdr:row>36</xdr:row>
      <xdr:rowOff>0</xdr:rowOff>
    </xdr:to>
    <xdr:grpSp>
      <xdr:nvGrpSpPr>
        <xdr:cNvPr id="228474" name="그룹 4"/>
        <xdr:cNvGrpSpPr>
          <a:grpSpLocks/>
        </xdr:cNvGrpSpPr>
      </xdr:nvGrpSpPr>
      <xdr:grpSpPr bwMode="auto">
        <a:xfrm>
          <a:off x="9753600" y="3981450"/>
          <a:ext cx="9144000" cy="3562350"/>
          <a:chOff x="9756913" y="4406348"/>
          <a:chExt cx="9144000" cy="3942522"/>
        </a:xfrm>
      </xdr:grpSpPr>
      <xdr:graphicFrame macro="">
        <xdr:nvGraphicFramePr>
          <xdr:cNvPr id="228487" name="차트 30"/>
          <xdr:cNvGraphicFramePr>
            <a:graphicFrameLocks/>
          </xdr:cNvGraphicFramePr>
        </xdr:nvGraphicFramePr>
        <xdr:xfrm>
          <a:off x="9756913" y="4406348"/>
          <a:ext cx="9144000" cy="394252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cxnSp macro="">
        <xdr:nvCxnSpPr>
          <xdr:cNvPr id="35" name="직선 연결선 34"/>
          <xdr:cNvCxnSpPr/>
        </xdr:nvCxnSpPr>
        <xdr:spPr bwMode="auto">
          <a:xfrm>
            <a:off x="10718938" y="5334000"/>
            <a:ext cx="77438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TextBox 24"/>
          <xdr:cNvSpPr txBox="1"/>
        </xdr:nvSpPr>
        <xdr:spPr bwMode="auto">
          <a:xfrm>
            <a:off x="17176888" y="5017755"/>
            <a:ext cx="1260000" cy="239051"/>
          </a:xfrm>
          <a:prstGeom prst="rect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36000" rIns="36000" rtlCol="0" anchor="ctr" anchorCtr="0"/>
          <a:lstStyle/>
          <a:p>
            <a:pPr algn="ctr">
              <a:lnSpc>
                <a:spcPts val="1100"/>
              </a:lnSpc>
            </a:pPr>
            <a:r>
              <a:rPr lang="ko-KR" altLang="en-US" sz="800" b="1">
                <a:latin typeface="+mj-ea"/>
                <a:ea typeface="+mj-ea"/>
              </a:rPr>
              <a:t>시설용량</a:t>
            </a:r>
            <a:r>
              <a:rPr lang="en-US" altLang="ko-KR" sz="800" b="1" baseline="0">
                <a:latin typeface="+mj-ea"/>
                <a:ea typeface="+mj-ea"/>
              </a:rPr>
              <a:t> : 60,000</a:t>
            </a:r>
            <a:r>
              <a:rPr lang="ko-KR" altLang="en-US" sz="800" b="1">
                <a:latin typeface="+mj-ea"/>
                <a:ea typeface="+mj-ea"/>
              </a:rPr>
              <a:t>㎥</a:t>
            </a:r>
            <a:r>
              <a:rPr lang="en-US" altLang="ko-KR" sz="800" b="1">
                <a:latin typeface="+mj-ea"/>
                <a:ea typeface="+mj-ea"/>
              </a:rPr>
              <a:t>/</a:t>
            </a:r>
            <a:r>
              <a:rPr lang="ko-KR" altLang="en-US" sz="800" b="1">
                <a:latin typeface="+mj-ea"/>
                <a:ea typeface="+mj-ea"/>
              </a:rPr>
              <a:t>일</a:t>
            </a:r>
          </a:p>
        </xdr:txBody>
      </xdr:sp>
    </xdr:grpSp>
    <xdr:clientData/>
  </xdr:twoCellAnchor>
  <xdr:twoCellAnchor>
    <xdr:from>
      <xdr:col>11</xdr:col>
      <xdr:colOff>0</xdr:colOff>
      <xdr:row>1</xdr:row>
      <xdr:rowOff>0</xdr:rowOff>
    </xdr:from>
    <xdr:to>
      <xdr:col>23</xdr:col>
      <xdr:colOff>0</xdr:colOff>
      <xdr:row>18</xdr:row>
      <xdr:rowOff>0</xdr:rowOff>
    </xdr:to>
    <xdr:grpSp>
      <xdr:nvGrpSpPr>
        <xdr:cNvPr id="228475" name="그룹 8"/>
        <xdr:cNvGrpSpPr>
          <a:grpSpLocks/>
        </xdr:cNvGrpSpPr>
      </xdr:nvGrpSpPr>
      <xdr:grpSpPr bwMode="auto">
        <a:xfrm>
          <a:off x="9753600" y="209550"/>
          <a:ext cx="9144000" cy="3562350"/>
          <a:chOff x="9753600" y="190500"/>
          <a:chExt cx="9144000" cy="3238500"/>
        </a:xfrm>
      </xdr:grpSpPr>
      <xdr:graphicFrame macro="">
        <xdr:nvGraphicFramePr>
          <xdr:cNvPr id="228484" name="차트 28"/>
          <xdr:cNvGraphicFramePr>
            <a:graphicFrameLocks/>
          </xdr:cNvGraphicFramePr>
        </xdr:nvGraphicFramePr>
        <xdr:xfrm>
          <a:off x="9753600" y="190500"/>
          <a:ext cx="9144000" cy="32385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32" name="직선 연결선 31"/>
          <xdr:cNvCxnSpPr/>
        </xdr:nvCxnSpPr>
        <xdr:spPr bwMode="auto">
          <a:xfrm>
            <a:off x="10791825" y="831273"/>
            <a:ext cx="7743825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6" name="TextBox 25"/>
          <xdr:cNvSpPr txBox="1"/>
        </xdr:nvSpPr>
        <xdr:spPr bwMode="auto">
          <a:xfrm>
            <a:off x="17249775" y="580159"/>
            <a:ext cx="1260000" cy="196364"/>
          </a:xfrm>
          <a:prstGeom prst="rect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36000" rIns="36000" rtlCol="0" anchor="ctr" anchorCtr="0"/>
          <a:lstStyle/>
          <a:p>
            <a:pPr algn="ctr">
              <a:lnSpc>
                <a:spcPts val="1100"/>
              </a:lnSpc>
            </a:pPr>
            <a:r>
              <a:rPr lang="ko-KR" altLang="en-US" sz="800" b="1">
                <a:latin typeface="+mj-ea"/>
                <a:ea typeface="+mj-ea"/>
              </a:rPr>
              <a:t>시설용량</a:t>
            </a:r>
            <a:r>
              <a:rPr lang="en-US" altLang="ko-KR" sz="800" b="1" baseline="0">
                <a:latin typeface="+mj-ea"/>
                <a:ea typeface="+mj-ea"/>
              </a:rPr>
              <a:t> : 80,000</a:t>
            </a:r>
            <a:r>
              <a:rPr lang="ko-KR" altLang="en-US" sz="800" b="1">
                <a:latin typeface="+mj-ea"/>
                <a:ea typeface="+mj-ea"/>
              </a:rPr>
              <a:t>㎥</a:t>
            </a:r>
            <a:r>
              <a:rPr lang="en-US" altLang="ko-KR" sz="800" b="1">
                <a:latin typeface="+mj-ea"/>
                <a:ea typeface="+mj-ea"/>
              </a:rPr>
              <a:t>/</a:t>
            </a:r>
            <a:r>
              <a:rPr lang="ko-KR" altLang="en-US" sz="800" b="1">
                <a:latin typeface="+mj-ea"/>
                <a:ea typeface="+mj-ea"/>
              </a:rPr>
              <a:t>일</a:t>
            </a:r>
          </a:p>
        </xdr:txBody>
      </xdr:sp>
    </xdr:grpSp>
    <xdr:clientData/>
  </xdr:twoCellAnchor>
  <xdr:twoCellAnchor>
    <xdr:from>
      <xdr:col>11</xdr:col>
      <xdr:colOff>0</xdr:colOff>
      <xdr:row>55</xdr:row>
      <xdr:rowOff>0</xdr:rowOff>
    </xdr:from>
    <xdr:to>
      <xdr:col>23</xdr:col>
      <xdr:colOff>0</xdr:colOff>
      <xdr:row>72</xdr:row>
      <xdr:rowOff>0</xdr:rowOff>
    </xdr:to>
    <xdr:grpSp>
      <xdr:nvGrpSpPr>
        <xdr:cNvPr id="2" name="그룹 1"/>
        <xdr:cNvGrpSpPr/>
      </xdr:nvGrpSpPr>
      <xdr:grpSpPr>
        <a:xfrm>
          <a:off x="9753600" y="11525250"/>
          <a:ext cx="9144000" cy="3562350"/>
          <a:chOff x="9753600" y="11525250"/>
          <a:chExt cx="9144000" cy="3562350"/>
        </a:xfrm>
      </xdr:grpSpPr>
      <xdr:graphicFrame macro="">
        <xdr:nvGraphicFramePr>
          <xdr:cNvPr id="228477" name="차트 42"/>
          <xdr:cNvGraphicFramePr>
            <a:graphicFrameLocks/>
          </xdr:cNvGraphicFramePr>
        </xdr:nvGraphicFramePr>
        <xdr:xfrm>
          <a:off x="9753600" y="11525250"/>
          <a:ext cx="9144000" cy="35623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cxnSp macro="">
        <xdr:nvCxnSpPr>
          <xdr:cNvPr id="17" name="직선 연결선 16"/>
          <xdr:cNvCxnSpPr/>
        </xdr:nvCxnSpPr>
        <xdr:spPr bwMode="auto">
          <a:xfrm>
            <a:off x="14620875" y="12115800"/>
            <a:ext cx="3888000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직선 연결선 17"/>
          <xdr:cNvCxnSpPr/>
        </xdr:nvCxnSpPr>
        <xdr:spPr bwMode="auto">
          <a:xfrm>
            <a:off x="10639424" y="13449300"/>
            <a:ext cx="3996000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직선 연결선 20"/>
          <xdr:cNvCxnSpPr/>
        </xdr:nvCxnSpPr>
        <xdr:spPr bwMode="auto">
          <a:xfrm rot="5400000">
            <a:off x="13964399" y="12772276"/>
            <a:ext cx="1332000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2" name="TextBox 21"/>
          <xdr:cNvSpPr txBox="1"/>
        </xdr:nvSpPr>
        <xdr:spPr bwMode="auto">
          <a:xfrm>
            <a:off x="10648949" y="13858875"/>
            <a:ext cx="1152000" cy="216000"/>
          </a:xfrm>
          <a:prstGeom prst="rect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36000" rIns="36000" rtlCol="0" anchor="ctr" anchorCtr="0"/>
          <a:lstStyle/>
          <a:p>
            <a:pPr algn="ctr"/>
            <a:r>
              <a:rPr lang="ko-KR" altLang="en-US" sz="800" b="1">
                <a:latin typeface="+mj-ea"/>
                <a:ea typeface="+mj-ea"/>
              </a:rPr>
              <a:t>시설용량</a:t>
            </a:r>
            <a:r>
              <a:rPr lang="en-US" altLang="ko-KR" sz="800" b="1" baseline="0">
                <a:latin typeface="+mj-ea"/>
                <a:ea typeface="+mj-ea"/>
              </a:rPr>
              <a:t> : </a:t>
            </a:r>
            <a:r>
              <a:rPr lang="en-US" altLang="ko-KR" sz="800" b="1">
                <a:latin typeface="+mj-ea"/>
                <a:ea typeface="+mj-ea"/>
              </a:rPr>
              <a:t>2,150</a:t>
            </a:r>
            <a:r>
              <a:rPr lang="ko-KR" altLang="en-US" sz="800" b="1">
                <a:latin typeface="+mj-ea"/>
                <a:ea typeface="+mj-ea"/>
              </a:rPr>
              <a:t>㎥</a:t>
            </a:r>
            <a:r>
              <a:rPr lang="en-US" altLang="ko-KR" sz="800" b="1">
                <a:latin typeface="+mj-ea"/>
                <a:ea typeface="+mj-ea"/>
              </a:rPr>
              <a:t>/</a:t>
            </a:r>
            <a:r>
              <a:rPr lang="ko-KR" altLang="en-US" sz="800" b="1">
                <a:latin typeface="+mj-ea"/>
                <a:ea typeface="+mj-ea"/>
              </a:rPr>
              <a:t>일</a:t>
            </a:r>
          </a:p>
        </xdr:txBody>
      </xdr:sp>
      <xdr:sp macro="" textlink="">
        <xdr:nvSpPr>
          <xdr:cNvPr id="23" name="TextBox 22"/>
          <xdr:cNvSpPr txBox="1"/>
        </xdr:nvSpPr>
        <xdr:spPr bwMode="auto">
          <a:xfrm>
            <a:off x="17373599" y="11849100"/>
            <a:ext cx="1152000" cy="216000"/>
          </a:xfrm>
          <a:prstGeom prst="rect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36000" rIns="36000" rtlCol="0" anchor="ctr" anchorCtr="0"/>
          <a:lstStyle/>
          <a:p>
            <a:pPr algn="ctr"/>
            <a:r>
              <a:rPr lang="ko-KR" altLang="en-US" sz="800" b="1">
                <a:latin typeface="+mj-ea"/>
                <a:ea typeface="+mj-ea"/>
              </a:rPr>
              <a:t>시설용량</a:t>
            </a:r>
            <a:r>
              <a:rPr lang="en-US" altLang="ko-KR" sz="800" b="1" baseline="0">
                <a:latin typeface="+mj-ea"/>
                <a:ea typeface="+mj-ea"/>
              </a:rPr>
              <a:t> : 5,000</a:t>
            </a:r>
            <a:r>
              <a:rPr lang="ko-KR" altLang="en-US" sz="800" b="1">
                <a:latin typeface="+mj-ea"/>
                <a:ea typeface="+mj-ea"/>
              </a:rPr>
              <a:t>㎥</a:t>
            </a:r>
            <a:r>
              <a:rPr lang="en-US" altLang="ko-KR" sz="800" b="1">
                <a:latin typeface="+mj-ea"/>
                <a:ea typeface="+mj-ea"/>
              </a:rPr>
              <a:t>/</a:t>
            </a:r>
            <a:r>
              <a:rPr lang="ko-KR" altLang="en-US" sz="800" b="1">
                <a:latin typeface="+mj-ea"/>
                <a:ea typeface="+mj-ea"/>
              </a:rPr>
              <a:t>일</a:t>
            </a:r>
          </a:p>
        </xdr:txBody>
      </xdr:sp>
      <xdr:sp macro="" textlink="">
        <xdr:nvSpPr>
          <xdr:cNvPr id="27" name="TextBox 26"/>
          <xdr:cNvSpPr txBox="1"/>
        </xdr:nvSpPr>
        <xdr:spPr bwMode="auto">
          <a:xfrm>
            <a:off x="13430249" y="12487275"/>
            <a:ext cx="1152000" cy="216000"/>
          </a:xfrm>
          <a:prstGeom prst="rect">
            <a:avLst/>
          </a:prstGeom>
          <a:ln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36000" rIns="36000" rtlCol="0" anchor="ctr" anchorCtr="0"/>
          <a:lstStyle/>
          <a:p>
            <a:pPr algn="ctr"/>
            <a:r>
              <a:rPr lang="ko-KR" altLang="en-US" sz="800" b="1" baseline="0">
                <a:latin typeface="+mj-ea"/>
                <a:ea typeface="+mj-ea"/>
              </a:rPr>
              <a:t>증설용량 </a:t>
            </a:r>
            <a:r>
              <a:rPr lang="en-US" altLang="ko-KR" sz="800" b="1" baseline="0">
                <a:latin typeface="+mj-ea"/>
                <a:ea typeface="+mj-ea"/>
              </a:rPr>
              <a:t>: 2,850</a:t>
            </a:r>
            <a:r>
              <a:rPr lang="ko-KR" altLang="en-US" sz="800" b="1">
                <a:latin typeface="+mj-ea"/>
                <a:ea typeface="+mj-ea"/>
              </a:rPr>
              <a:t>㎥</a:t>
            </a:r>
            <a:r>
              <a:rPr lang="en-US" altLang="ko-KR" sz="800" b="1">
                <a:latin typeface="+mj-ea"/>
                <a:ea typeface="+mj-ea"/>
              </a:rPr>
              <a:t>/</a:t>
            </a:r>
            <a:r>
              <a:rPr lang="ko-KR" altLang="en-US" sz="800" b="1">
                <a:latin typeface="+mj-ea"/>
                <a:ea typeface="+mj-ea"/>
              </a:rPr>
              <a:t>일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312;&#49464;&#48124;\&#44277;&#50976;%20&#47928;&#49436;\Documents%20and%20Settings\KEI\&#48148;&#53461;%20&#54868;&#47732;\&#50857;&#51064;&#49884;%20&#52509;&#47049;\&#51333;&#54868;&#50472;%20&#48155;&#51008;&#54028;&#51068;\&#50857;&#51064;&#49569;&#48512;&#51088;&#47308;\&#49569;&#48512;(1&#52264;20051231)\f_&#44221;&#44592;&#46020;_&#50857;&#51064;&#49884;_&#44221;&#44592;&#46020;_&#50857;&#51064;&#49884;_&#51221;&#51008;&#49692;_031-329-2250_&#47588;&#47549;&#5110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.5-&#44277;&#51109;&#54224;&#49688;&#47049;&#50896;&#45800;&#50948;%20&#44160;&#536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5224;&#54840;\04&#50724;&#50684;&#50896;&#51312;&#49324;\&#51204;&#44288;&#47532;&#51088;(04&#45380;7&#50900;&#44620;&#51648;)\&#50724;&#50684;&#50896;&#51312;&#49324;\2003&#50724;&#50684;&#50896;&#51312;&#49324;\&#45824;&#52293;&#51648;&#50669;\&#52629;&#49328;&#54788;&#54889;(5&#44060;&#47732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.3-&#44228;&#54925;&#51064;&#4439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.7-&#50672;&#44228;&#52376;&#47532;&#4968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2.6-&#44288;&#44305;&#50724;&#49688;&#4704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.2-4.&#48277;&#51221;&#46041;%20&#44228;&#54925;&#51064;&#4439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2.3-&#49373;&#54876;&#50724;&#49688;&#50896;&#45800;&#50948;(&#49688;&#54617;&#51201;&#52628;&#51221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2.4-&#51648;&#54616;&#49688;&#49324;&#50857;%20&#49373;&#54876;&#50724;&#49688;&#50896;&#45800;&#50948;%20&#44160;&#53664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.2-3.&#49324;&#54924;&#51201;&#50976;&#51077;&#51064;&#443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gCode"/>
      <sheetName val="메인메뉴"/>
      <sheetName val="6.매립장"/>
      <sheetName val="7.매립장침출수"/>
      <sheetName val="Variables"/>
      <sheetName val="hid_6.매립장"/>
      <sheetName val="hid_7.매립장침출수"/>
    </sheetNames>
    <sheetDataSet>
      <sheetData sheetId="0" refreshError="1">
        <row r="1">
          <cell r="B1" t="str">
            <v>경기도</v>
          </cell>
        </row>
        <row r="101">
          <cell r="B101" t="str">
            <v>용인시</v>
          </cell>
        </row>
        <row r="102">
          <cell r="B102" t="str">
            <v>고기동</v>
          </cell>
        </row>
        <row r="103">
          <cell r="B103" t="str">
            <v>고림동</v>
          </cell>
        </row>
        <row r="104">
          <cell r="B104" t="str">
            <v>구성읍</v>
          </cell>
        </row>
        <row r="105">
          <cell r="B105" t="str">
            <v>기흥읍</v>
          </cell>
        </row>
        <row r="106">
          <cell r="B106" t="str">
            <v>김량장동</v>
          </cell>
        </row>
        <row r="107">
          <cell r="B107" t="str">
            <v>남동</v>
          </cell>
        </row>
        <row r="108">
          <cell r="B108" t="str">
            <v>남사면</v>
          </cell>
        </row>
        <row r="109">
          <cell r="B109" t="str">
            <v>동천동</v>
          </cell>
        </row>
        <row r="110">
          <cell r="B110" t="str">
            <v>마평동</v>
          </cell>
        </row>
        <row r="111">
          <cell r="B111" t="str">
            <v>모현면</v>
          </cell>
        </row>
        <row r="112">
          <cell r="B112" t="str">
            <v>백암면</v>
          </cell>
        </row>
        <row r="113">
          <cell r="B113" t="str">
            <v>삼가동</v>
          </cell>
        </row>
        <row r="114">
          <cell r="B114" t="str">
            <v>상현동</v>
          </cell>
        </row>
        <row r="115">
          <cell r="B115" t="str">
            <v>성복동</v>
          </cell>
        </row>
        <row r="116">
          <cell r="B116" t="str">
            <v>신봉동</v>
          </cell>
        </row>
        <row r="117">
          <cell r="B117" t="str">
            <v>양지면</v>
          </cell>
        </row>
        <row r="118">
          <cell r="B118" t="str">
            <v>역북동</v>
          </cell>
        </row>
        <row r="119">
          <cell r="B119" t="str">
            <v>운학동</v>
          </cell>
        </row>
        <row r="120">
          <cell r="B120" t="str">
            <v>원삼면</v>
          </cell>
        </row>
        <row r="121">
          <cell r="B121" t="str">
            <v>유방동</v>
          </cell>
        </row>
        <row r="122">
          <cell r="B122" t="str">
            <v>이동면</v>
          </cell>
        </row>
        <row r="123">
          <cell r="B123" t="str">
            <v>죽전동</v>
          </cell>
        </row>
        <row r="124">
          <cell r="B124" t="str">
            <v>포곡면</v>
          </cell>
        </row>
        <row r="125">
          <cell r="B125" t="str">
            <v>풍덕천동</v>
          </cell>
        </row>
        <row r="126">
          <cell r="B126" t="str">
            <v>해곡동</v>
          </cell>
        </row>
        <row r="127">
          <cell r="B127" t="str">
            <v>호동</v>
          </cell>
        </row>
        <row r="202">
          <cell r="J202" t="str">
            <v>가실리</v>
          </cell>
        </row>
        <row r="203">
          <cell r="J203" t="str">
            <v>금어리</v>
          </cell>
        </row>
        <row r="204">
          <cell r="J204" t="str">
            <v>둔전리</v>
          </cell>
        </row>
        <row r="205">
          <cell r="J205" t="str">
            <v>마성리</v>
          </cell>
        </row>
        <row r="206">
          <cell r="J206" t="str">
            <v>삼계리</v>
          </cell>
        </row>
        <row r="207">
          <cell r="J207" t="str">
            <v>신원리</v>
          </cell>
        </row>
        <row r="208">
          <cell r="J208" t="str">
            <v>영문리</v>
          </cell>
        </row>
        <row r="209">
          <cell r="J209" t="str">
            <v>유운리</v>
          </cell>
        </row>
        <row r="210">
          <cell r="J210" t="str">
            <v>전대리</v>
          </cell>
        </row>
        <row r="10002">
          <cell r="E10002" t="str">
            <v>가동</v>
          </cell>
          <cell r="Z10002" t="str">
            <v>생활폐기물</v>
          </cell>
          <cell r="AC10002" t="str">
            <v>수변구역</v>
          </cell>
          <cell r="AI10002" t="str">
            <v>처리후방류</v>
          </cell>
        </row>
        <row r="10003">
          <cell r="E10003" t="str">
            <v>비가동</v>
          </cell>
          <cell r="Z10003" t="str">
            <v>사업장일반폐기물</v>
          </cell>
          <cell r="AC10003" t="str">
            <v>특별대책지역</v>
          </cell>
          <cell r="AI10003" t="str">
            <v>처리후종말</v>
          </cell>
        </row>
        <row r="10004">
          <cell r="Z10004" t="str">
            <v>사업장건설폐기물</v>
          </cell>
          <cell r="AC10004" t="str">
            <v>수변+특별대책지역</v>
          </cell>
          <cell r="AI10004" t="str">
            <v>무처리종말</v>
          </cell>
        </row>
        <row r="10005">
          <cell r="Z10005" t="str">
            <v>지정폐기물</v>
          </cell>
          <cell r="AC10005" t="str">
            <v>기타</v>
          </cell>
          <cell r="AI10005" t="str">
            <v>무처리방류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과거공장폐수발생현황"/>
      <sheetName val="신규산업단지(산업입지원단위)"/>
      <sheetName val="신규산업단지(상수수요량)"/>
      <sheetName val="공장폐수원단위비교검토"/>
      <sheetName val="공단폐수량 산정"/>
      <sheetName val="산업단지"/>
      <sheetName val="---"/>
      <sheetName val="산업단지현황(업종별)"/>
      <sheetName val="산업단지현황"/>
      <sheetName val="산업단지계획"/>
      <sheetName val="지하수사용량 총괄"/>
      <sheetName val="지하수(2014년)"/>
      <sheetName val="지하수(2013년)"/>
      <sheetName val="지하수(2012년)"/>
      <sheetName val="지하수(2011년)"/>
      <sheetName val="지하수(2010년)"/>
      <sheetName val="공업(2014년)"/>
      <sheetName val="공업(2013년)"/>
      <sheetName val="공업(2012년)"/>
      <sheetName val="공업(2011년)"/>
      <sheetName val="공업(2010년)"/>
    </sheetNames>
    <sheetDataSet>
      <sheetData sheetId="0"/>
      <sheetData sheetId="1"/>
      <sheetData sheetId="2"/>
      <sheetData sheetId="3"/>
      <sheetData sheetId="4">
        <row r="73">
          <cell r="C73">
            <v>10856</v>
          </cell>
        </row>
      </sheetData>
      <sheetData sheetId="5">
        <row r="14">
          <cell r="U14">
            <v>270</v>
          </cell>
          <cell r="V14">
            <v>1730</v>
          </cell>
          <cell r="W14">
            <v>2000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작성서식"/>
      <sheetName val="대책 "/>
      <sheetName val="대신"/>
      <sheetName val="흥천"/>
      <sheetName val="Sheet1"/>
      <sheetName val="Sheet2"/>
      <sheetName val="연습 대책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행정-계획인구(총괄)"/>
      <sheetName val="2.0처리-계획인구(총괄)"/>
      <sheetName val="3.0행정-처리인구(총괄)"/>
      <sheetName val="4.0처리-처리인구(총괄)"/>
      <sheetName val="5.0행정-보급율"/>
      <sheetName val="6.0 단계별 보급율"/>
    </sheetNames>
    <sheetDataSet>
      <sheetData sheetId="0"/>
      <sheetData sheetId="1">
        <row r="8">
          <cell r="D8">
            <v>18375</v>
          </cell>
          <cell r="E8">
            <v>0</v>
          </cell>
          <cell r="G8">
            <v>17835</v>
          </cell>
          <cell r="H8">
            <v>0</v>
          </cell>
          <cell r="J8">
            <v>17633</v>
          </cell>
          <cell r="K8">
            <v>0</v>
          </cell>
          <cell r="M8">
            <v>17475</v>
          </cell>
          <cell r="N8">
            <v>0</v>
          </cell>
          <cell r="P8">
            <v>17317</v>
          </cell>
          <cell r="Q8">
            <v>0</v>
          </cell>
          <cell r="S8">
            <v>17064</v>
          </cell>
          <cell r="T8">
            <v>0</v>
          </cell>
        </row>
        <row r="9">
          <cell r="D9">
            <v>7196</v>
          </cell>
          <cell r="E9">
            <v>0</v>
          </cell>
          <cell r="G9">
            <v>6985</v>
          </cell>
          <cell r="H9">
            <v>0</v>
          </cell>
          <cell r="J9">
            <v>6905</v>
          </cell>
          <cell r="K9">
            <v>0</v>
          </cell>
          <cell r="M9">
            <v>6844</v>
          </cell>
          <cell r="N9">
            <v>0</v>
          </cell>
          <cell r="P9">
            <v>6782</v>
          </cell>
          <cell r="Q9">
            <v>0</v>
          </cell>
          <cell r="S9">
            <v>6682</v>
          </cell>
          <cell r="T9">
            <v>0</v>
          </cell>
        </row>
        <row r="10">
          <cell r="D10">
            <v>33023</v>
          </cell>
          <cell r="E10">
            <v>0</v>
          </cell>
          <cell r="G10">
            <v>32054</v>
          </cell>
          <cell r="H10">
            <v>0</v>
          </cell>
          <cell r="J10">
            <v>31689</v>
          </cell>
          <cell r="K10">
            <v>0</v>
          </cell>
          <cell r="M10">
            <v>31407</v>
          </cell>
          <cell r="N10">
            <v>0</v>
          </cell>
          <cell r="P10">
            <v>31121</v>
          </cell>
          <cell r="Q10">
            <v>0</v>
          </cell>
          <cell r="S10">
            <v>30666</v>
          </cell>
          <cell r="T10">
            <v>0</v>
          </cell>
        </row>
        <row r="11">
          <cell r="D11">
            <v>722</v>
          </cell>
          <cell r="E11">
            <v>0</v>
          </cell>
          <cell r="G11">
            <v>701</v>
          </cell>
          <cell r="H11">
            <v>0</v>
          </cell>
          <cell r="J11">
            <v>693</v>
          </cell>
          <cell r="K11">
            <v>0</v>
          </cell>
          <cell r="M11">
            <v>687</v>
          </cell>
          <cell r="N11">
            <v>0</v>
          </cell>
          <cell r="P11">
            <v>680</v>
          </cell>
          <cell r="Q11">
            <v>0</v>
          </cell>
          <cell r="S11">
            <v>670</v>
          </cell>
          <cell r="T11">
            <v>0</v>
          </cell>
        </row>
        <row r="12">
          <cell r="D12">
            <v>13789</v>
          </cell>
          <cell r="E12">
            <v>0</v>
          </cell>
          <cell r="G12">
            <v>13383</v>
          </cell>
          <cell r="H12">
            <v>0</v>
          </cell>
          <cell r="J12">
            <v>13232</v>
          </cell>
          <cell r="K12">
            <v>0</v>
          </cell>
          <cell r="M12">
            <v>13113</v>
          </cell>
          <cell r="N12">
            <v>0</v>
          </cell>
          <cell r="P12">
            <v>12995</v>
          </cell>
          <cell r="Q12">
            <v>0</v>
          </cell>
          <cell r="S12">
            <v>12805</v>
          </cell>
          <cell r="T12">
            <v>0</v>
          </cell>
        </row>
        <row r="13">
          <cell r="D13">
            <v>9757</v>
          </cell>
          <cell r="E13">
            <v>0</v>
          </cell>
          <cell r="G13">
            <v>9469</v>
          </cell>
          <cell r="H13">
            <v>0</v>
          </cell>
          <cell r="J13">
            <v>9364</v>
          </cell>
          <cell r="K13">
            <v>0</v>
          </cell>
          <cell r="M13">
            <v>9277</v>
          </cell>
          <cell r="N13">
            <v>0</v>
          </cell>
          <cell r="P13">
            <v>9194</v>
          </cell>
          <cell r="Q13">
            <v>0</v>
          </cell>
          <cell r="S13">
            <v>9059</v>
          </cell>
          <cell r="T13">
            <v>0</v>
          </cell>
        </row>
        <row r="14">
          <cell r="D14">
            <v>1248</v>
          </cell>
          <cell r="E14">
            <v>0</v>
          </cell>
          <cell r="G14">
            <v>1214</v>
          </cell>
          <cell r="H14">
            <v>0</v>
          </cell>
          <cell r="J14">
            <v>1200</v>
          </cell>
          <cell r="K14">
            <v>0</v>
          </cell>
          <cell r="M14">
            <v>1190</v>
          </cell>
          <cell r="N14">
            <v>0</v>
          </cell>
          <cell r="P14">
            <v>1176</v>
          </cell>
          <cell r="Q14">
            <v>0</v>
          </cell>
          <cell r="S14">
            <v>1160</v>
          </cell>
          <cell r="T14">
            <v>0</v>
          </cell>
        </row>
        <row r="15">
          <cell r="D15">
            <v>4123</v>
          </cell>
          <cell r="E15">
            <v>0</v>
          </cell>
          <cell r="G15">
            <v>4000</v>
          </cell>
          <cell r="H15">
            <v>0</v>
          </cell>
          <cell r="J15">
            <v>3955</v>
          </cell>
          <cell r="K15">
            <v>0</v>
          </cell>
          <cell r="M15">
            <v>3920</v>
          </cell>
          <cell r="N15">
            <v>0</v>
          </cell>
          <cell r="P15">
            <v>3886</v>
          </cell>
          <cell r="Q15">
            <v>0</v>
          </cell>
          <cell r="S15">
            <v>3829</v>
          </cell>
          <cell r="T15">
            <v>0</v>
          </cell>
        </row>
        <row r="16">
          <cell r="D16">
            <v>1851</v>
          </cell>
          <cell r="E16">
            <v>0</v>
          </cell>
          <cell r="G16">
            <v>1796</v>
          </cell>
          <cell r="H16">
            <v>0</v>
          </cell>
          <cell r="J16">
            <v>1776</v>
          </cell>
          <cell r="K16">
            <v>0</v>
          </cell>
          <cell r="M16">
            <v>1760</v>
          </cell>
          <cell r="N16">
            <v>0</v>
          </cell>
          <cell r="P16">
            <v>1744</v>
          </cell>
          <cell r="Q16">
            <v>0</v>
          </cell>
          <cell r="S16">
            <v>1719</v>
          </cell>
          <cell r="T16">
            <v>0</v>
          </cell>
        </row>
        <row r="17">
          <cell r="D17">
            <v>3124</v>
          </cell>
          <cell r="E17">
            <v>0</v>
          </cell>
          <cell r="G17">
            <v>3038</v>
          </cell>
          <cell r="H17">
            <v>0</v>
          </cell>
          <cell r="J17">
            <v>3002</v>
          </cell>
          <cell r="K17">
            <v>15676</v>
          </cell>
          <cell r="M17">
            <v>2972</v>
          </cell>
          <cell r="N17">
            <v>15676</v>
          </cell>
          <cell r="P17">
            <v>2946</v>
          </cell>
          <cell r="Q17">
            <v>15676</v>
          </cell>
          <cell r="S17">
            <v>2900</v>
          </cell>
          <cell r="T17">
            <v>15676</v>
          </cell>
        </row>
        <row r="19">
          <cell r="D19">
            <v>0</v>
          </cell>
          <cell r="E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P19">
            <v>0</v>
          </cell>
          <cell r="Q19">
            <v>0</v>
          </cell>
          <cell r="S19">
            <v>0</v>
          </cell>
          <cell r="T19">
            <v>0</v>
          </cell>
        </row>
        <row r="20">
          <cell r="D20">
            <v>1659</v>
          </cell>
          <cell r="E20">
            <v>0</v>
          </cell>
          <cell r="G20">
            <v>1611</v>
          </cell>
          <cell r="H20">
            <v>0</v>
          </cell>
          <cell r="J20">
            <v>1593</v>
          </cell>
          <cell r="K20">
            <v>504</v>
          </cell>
          <cell r="M20">
            <v>1578</v>
          </cell>
          <cell r="N20">
            <v>504</v>
          </cell>
          <cell r="P20">
            <v>1562</v>
          </cell>
          <cell r="Q20">
            <v>504</v>
          </cell>
          <cell r="S20">
            <v>1542</v>
          </cell>
          <cell r="T20">
            <v>504</v>
          </cell>
        </row>
        <row r="21">
          <cell r="D21">
            <v>1793</v>
          </cell>
          <cell r="E21">
            <v>0</v>
          </cell>
          <cell r="G21">
            <v>1745</v>
          </cell>
          <cell r="H21">
            <v>0</v>
          </cell>
          <cell r="J21">
            <v>1726</v>
          </cell>
          <cell r="K21">
            <v>0</v>
          </cell>
          <cell r="M21">
            <v>1710</v>
          </cell>
          <cell r="N21">
            <v>0</v>
          </cell>
          <cell r="P21">
            <v>1690</v>
          </cell>
          <cell r="Q21">
            <v>0</v>
          </cell>
          <cell r="S21">
            <v>1666</v>
          </cell>
          <cell r="T21">
            <v>0</v>
          </cell>
        </row>
        <row r="23">
          <cell r="D23">
            <v>4874</v>
          </cell>
          <cell r="E23">
            <v>0</v>
          </cell>
          <cell r="G23">
            <v>4735</v>
          </cell>
          <cell r="H23">
            <v>0</v>
          </cell>
          <cell r="J23">
            <v>4682</v>
          </cell>
          <cell r="K23">
            <v>0</v>
          </cell>
          <cell r="M23">
            <v>4639</v>
          </cell>
          <cell r="N23">
            <v>0</v>
          </cell>
          <cell r="P23">
            <v>4592</v>
          </cell>
          <cell r="Q23">
            <v>0</v>
          </cell>
          <cell r="S23">
            <v>4526</v>
          </cell>
          <cell r="T23">
            <v>0</v>
          </cell>
        </row>
        <row r="24">
          <cell r="D24">
            <v>1578</v>
          </cell>
          <cell r="E24">
            <v>0</v>
          </cell>
          <cell r="G24">
            <v>1532</v>
          </cell>
          <cell r="H24">
            <v>0</v>
          </cell>
          <cell r="J24">
            <v>1515</v>
          </cell>
          <cell r="K24">
            <v>0</v>
          </cell>
          <cell r="M24">
            <v>1500</v>
          </cell>
          <cell r="N24">
            <v>0</v>
          </cell>
          <cell r="P24">
            <v>1487</v>
          </cell>
          <cell r="Q24">
            <v>0</v>
          </cell>
          <cell r="S24">
            <v>1467</v>
          </cell>
          <cell r="T24">
            <v>0</v>
          </cell>
        </row>
        <row r="25">
          <cell r="D25">
            <v>1052</v>
          </cell>
          <cell r="E25">
            <v>0</v>
          </cell>
          <cell r="G25">
            <v>1020</v>
          </cell>
          <cell r="H25">
            <v>0</v>
          </cell>
          <cell r="J25">
            <v>1008</v>
          </cell>
          <cell r="K25">
            <v>0</v>
          </cell>
          <cell r="M25">
            <v>1001</v>
          </cell>
          <cell r="N25">
            <v>5167</v>
          </cell>
          <cell r="P25">
            <v>991</v>
          </cell>
          <cell r="Q25">
            <v>5167</v>
          </cell>
          <cell r="S25">
            <v>977</v>
          </cell>
          <cell r="T25">
            <v>5167</v>
          </cell>
        </row>
        <row r="26">
          <cell r="D26">
            <v>168</v>
          </cell>
          <cell r="E26">
            <v>0</v>
          </cell>
          <cell r="G26">
            <v>161</v>
          </cell>
          <cell r="H26">
            <v>0</v>
          </cell>
          <cell r="J26">
            <v>159</v>
          </cell>
          <cell r="K26">
            <v>0</v>
          </cell>
          <cell r="M26">
            <v>158</v>
          </cell>
          <cell r="N26">
            <v>0</v>
          </cell>
          <cell r="P26">
            <v>155</v>
          </cell>
          <cell r="Q26">
            <v>0</v>
          </cell>
          <cell r="S26">
            <v>150</v>
          </cell>
          <cell r="T26">
            <v>0</v>
          </cell>
        </row>
      </sheetData>
      <sheetData sheetId="2"/>
      <sheetData sheetId="3">
        <row r="8">
          <cell r="C8">
            <v>18375</v>
          </cell>
          <cell r="F8">
            <v>17835</v>
          </cell>
          <cell r="I8">
            <v>17633</v>
          </cell>
          <cell r="L8">
            <v>17475</v>
          </cell>
          <cell r="O8">
            <v>17317</v>
          </cell>
          <cell r="R8">
            <v>17064</v>
          </cell>
        </row>
        <row r="9">
          <cell r="C9">
            <v>7049</v>
          </cell>
          <cell r="F9">
            <v>6842</v>
          </cell>
          <cell r="I9">
            <v>6905</v>
          </cell>
          <cell r="L9">
            <v>6844</v>
          </cell>
          <cell r="O9">
            <v>6782</v>
          </cell>
          <cell r="R9">
            <v>6682</v>
          </cell>
        </row>
        <row r="10">
          <cell r="C10">
            <v>33023</v>
          </cell>
          <cell r="F10">
            <v>32054</v>
          </cell>
          <cell r="I10">
            <v>31689</v>
          </cell>
          <cell r="L10">
            <v>31407</v>
          </cell>
          <cell r="O10">
            <v>31121</v>
          </cell>
          <cell r="R10">
            <v>30666</v>
          </cell>
        </row>
        <row r="11">
          <cell r="C11">
            <v>722</v>
          </cell>
          <cell r="F11">
            <v>701</v>
          </cell>
          <cell r="I11">
            <v>693</v>
          </cell>
          <cell r="L11">
            <v>687</v>
          </cell>
          <cell r="O11">
            <v>680</v>
          </cell>
          <cell r="R11">
            <v>670</v>
          </cell>
        </row>
        <row r="12">
          <cell r="C12">
            <v>13789</v>
          </cell>
          <cell r="F12">
            <v>13383</v>
          </cell>
          <cell r="I12">
            <v>13232</v>
          </cell>
          <cell r="L12">
            <v>13113</v>
          </cell>
          <cell r="O12">
            <v>12995</v>
          </cell>
          <cell r="R12">
            <v>12805</v>
          </cell>
        </row>
        <row r="13">
          <cell r="C13">
            <v>9419</v>
          </cell>
          <cell r="F13">
            <v>9142</v>
          </cell>
          <cell r="I13">
            <v>9364</v>
          </cell>
          <cell r="L13">
            <v>9277</v>
          </cell>
          <cell r="O13">
            <v>9194</v>
          </cell>
          <cell r="R13">
            <v>9059</v>
          </cell>
        </row>
        <row r="14">
          <cell r="C14">
            <v>1046</v>
          </cell>
          <cell r="F14">
            <v>1018</v>
          </cell>
          <cell r="I14">
            <v>1200</v>
          </cell>
          <cell r="L14">
            <v>1190</v>
          </cell>
          <cell r="O14">
            <v>1176</v>
          </cell>
          <cell r="R14">
            <v>1160</v>
          </cell>
        </row>
        <row r="15">
          <cell r="C15">
            <v>4123</v>
          </cell>
          <cell r="F15">
            <v>4000</v>
          </cell>
          <cell r="I15">
            <v>3955</v>
          </cell>
          <cell r="L15">
            <v>3920</v>
          </cell>
          <cell r="O15">
            <v>3886</v>
          </cell>
          <cell r="R15">
            <v>3829</v>
          </cell>
        </row>
        <row r="16">
          <cell r="C16">
            <v>1851</v>
          </cell>
          <cell r="F16">
            <v>1796</v>
          </cell>
          <cell r="I16">
            <v>1776</v>
          </cell>
          <cell r="L16">
            <v>1760</v>
          </cell>
          <cell r="O16">
            <v>1744</v>
          </cell>
          <cell r="R16">
            <v>1719</v>
          </cell>
        </row>
        <row r="17">
          <cell r="C17">
            <v>1731</v>
          </cell>
          <cell r="F17">
            <v>1687</v>
          </cell>
          <cell r="I17">
            <v>18678</v>
          </cell>
          <cell r="L17">
            <v>18648</v>
          </cell>
          <cell r="O17">
            <v>18622</v>
          </cell>
          <cell r="R17">
            <v>18576</v>
          </cell>
        </row>
        <row r="19">
          <cell r="C19">
            <v>0</v>
          </cell>
          <cell r="F19">
            <v>0</v>
          </cell>
          <cell r="I19">
            <v>0</v>
          </cell>
          <cell r="L19">
            <v>0</v>
          </cell>
          <cell r="O19">
            <v>0</v>
          </cell>
          <cell r="R19">
            <v>0</v>
          </cell>
        </row>
        <row r="20">
          <cell r="C20">
            <v>831</v>
          </cell>
          <cell r="F20">
            <v>806</v>
          </cell>
          <cell r="I20">
            <v>2097</v>
          </cell>
          <cell r="L20">
            <v>2082</v>
          </cell>
          <cell r="O20">
            <v>2066</v>
          </cell>
          <cell r="R20">
            <v>2046</v>
          </cell>
        </row>
        <row r="21">
          <cell r="C21">
            <v>1434</v>
          </cell>
          <cell r="F21">
            <v>1397</v>
          </cell>
          <cell r="I21">
            <v>1726</v>
          </cell>
          <cell r="L21">
            <v>1710</v>
          </cell>
          <cell r="O21">
            <v>1690</v>
          </cell>
          <cell r="R21">
            <v>1666</v>
          </cell>
        </row>
        <row r="23">
          <cell r="C23">
            <v>4299</v>
          </cell>
          <cell r="F23">
            <v>4177</v>
          </cell>
          <cell r="I23">
            <v>4130</v>
          </cell>
          <cell r="L23">
            <v>4639</v>
          </cell>
          <cell r="O23">
            <v>4592</v>
          </cell>
          <cell r="R23">
            <v>4526</v>
          </cell>
        </row>
        <row r="24">
          <cell r="C24">
            <v>1210</v>
          </cell>
          <cell r="F24">
            <v>1175</v>
          </cell>
          <cell r="I24">
            <v>1162</v>
          </cell>
          <cell r="L24">
            <v>1500</v>
          </cell>
          <cell r="O24">
            <v>1487</v>
          </cell>
          <cell r="R24">
            <v>1467</v>
          </cell>
        </row>
        <row r="25">
          <cell r="C25">
            <v>0</v>
          </cell>
          <cell r="F25">
            <v>0</v>
          </cell>
          <cell r="I25">
            <v>0</v>
          </cell>
          <cell r="L25">
            <v>6168</v>
          </cell>
          <cell r="O25">
            <v>6158</v>
          </cell>
          <cell r="R25">
            <v>6144</v>
          </cell>
        </row>
        <row r="26">
          <cell r="C26">
            <v>0</v>
          </cell>
          <cell r="F26">
            <v>0</v>
          </cell>
          <cell r="I26">
            <v>159</v>
          </cell>
          <cell r="L26">
            <v>158</v>
          </cell>
          <cell r="O26">
            <v>155</v>
          </cell>
          <cell r="R26">
            <v>150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계처리수"/>
    </sheetNames>
    <sheetDataSet>
      <sheetData sheetId="0">
        <row r="94">
          <cell r="D94">
            <v>50</v>
          </cell>
        </row>
        <row r="95">
          <cell r="D95">
            <v>50</v>
          </cell>
        </row>
        <row r="96">
          <cell r="D96">
            <v>40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타 오수량"/>
    </sheetNames>
    <sheetDataSet>
      <sheetData sheetId="0">
        <row r="25">
          <cell r="E25">
            <v>139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획인구"/>
      <sheetName val="처리인구"/>
      <sheetName val="행정구역별-계획"/>
      <sheetName val="행정구역별-처리"/>
      <sheetName val="처리분구별-계획"/>
      <sheetName val="처리분구별-처리"/>
      <sheetName val="유량 및 수질조사"/>
      <sheetName val="유량 및 수질조사-처리"/>
      <sheetName val="---"/>
      <sheetName val="상하수도요금(2012년)"/>
      <sheetName val="상하수도요금(2012년) (3)"/>
    </sheetNames>
    <sheetDataSet>
      <sheetData sheetId="0"/>
      <sheetData sheetId="1"/>
      <sheetData sheetId="2"/>
      <sheetData sheetId="3"/>
      <sheetData sheetId="4"/>
      <sheetData sheetId="5">
        <row r="8">
          <cell r="J8">
            <v>18375</v>
          </cell>
          <cell r="K8">
            <v>17835</v>
          </cell>
          <cell r="L8">
            <v>17633</v>
          </cell>
          <cell r="M8">
            <v>17475</v>
          </cell>
          <cell r="N8">
            <v>17317</v>
          </cell>
          <cell r="O8">
            <v>17064</v>
          </cell>
        </row>
        <row r="9">
          <cell r="J9">
            <v>7049</v>
          </cell>
          <cell r="K9">
            <v>6842</v>
          </cell>
          <cell r="L9">
            <v>6905</v>
          </cell>
          <cell r="M9">
            <v>6844</v>
          </cell>
          <cell r="N9">
            <v>6782</v>
          </cell>
          <cell r="O9">
            <v>6682</v>
          </cell>
        </row>
        <row r="11">
          <cell r="J11">
            <v>2396</v>
          </cell>
          <cell r="K11">
            <v>2326</v>
          </cell>
          <cell r="L11">
            <v>2299</v>
          </cell>
          <cell r="M11">
            <v>2279</v>
          </cell>
          <cell r="N11">
            <v>2258</v>
          </cell>
          <cell r="O11">
            <v>2225</v>
          </cell>
        </row>
        <row r="12">
          <cell r="J12">
            <v>7604</v>
          </cell>
          <cell r="K12">
            <v>7381</v>
          </cell>
          <cell r="L12">
            <v>7297</v>
          </cell>
          <cell r="M12">
            <v>7232</v>
          </cell>
          <cell r="N12">
            <v>7166</v>
          </cell>
          <cell r="O12">
            <v>7061</v>
          </cell>
        </row>
        <row r="13">
          <cell r="J13">
            <v>23023</v>
          </cell>
          <cell r="K13">
            <v>22347</v>
          </cell>
          <cell r="L13">
            <v>22093</v>
          </cell>
          <cell r="M13">
            <v>21896</v>
          </cell>
          <cell r="N13">
            <v>21697</v>
          </cell>
          <cell r="O13">
            <v>21380</v>
          </cell>
        </row>
        <row r="14">
          <cell r="J14">
            <v>722</v>
          </cell>
          <cell r="K14">
            <v>701</v>
          </cell>
          <cell r="L14">
            <v>693</v>
          </cell>
          <cell r="M14">
            <v>687</v>
          </cell>
          <cell r="N14">
            <v>680</v>
          </cell>
          <cell r="O14">
            <v>670</v>
          </cell>
        </row>
        <row r="16">
          <cell r="J16">
            <v>6657</v>
          </cell>
          <cell r="K16">
            <v>6461</v>
          </cell>
          <cell r="L16">
            <v>6388</v>
          </cell>
          <cell r="M16">
            <v>6331</v>
          </cell>
          <cell r="N16">
            <v>6273</v>
          </cell>
          <cell r="O16">
            <v>6182</v>
          </cell>
        </row>
        <row r="17">
          <cell r="J17">
            <v>2850</v>
          </cell>
          <cell r="K17">
            <v>2766</v>
          </cell>
          <cell r="L17">
            <v>2735</v>
          </cell>
          <cell r="M17">
            <v>2710</v>
          </cell>
          <cell r="N17">
            <v>2686</v>
          </cell>
          <cell r="O17">
            <v>2647</v>
          </cell>
        </row>
        <row r="18">
          <cell r="J18">
            <v>4282</v>
          </cell>
          <cell r="K18">
            <v>4156</v>
          </cell>
          <cell r="L18">
            <v>4109</v>
          </cell>
          <cell r="M18">
            <v>4072</v>
          </cell>
          <cell r="N18">
            <v>4036</v>
          </cell>
          <cell r="O18">
            <v>3976</v>
          </cell>
        </row>
        <row r="20">
          <cell r="J20">
            <v>9419</v>
          </cell>
          <cell r="K20">
            <v>9142</v>
          </cell>
          <cell r="L20">
            <v>9146</v>
          </cell>
          <cell r="M20">
            <v>9064</v>
          </cell>
          <cell r="N20">
            <v>8982</v>
          </cell>
          <cell r="O20">
            <v>8850</v>
          </cell>
        </row>
        <row r="21">
          <cell r="J21">
            <v>0</v>
          </cell>
          <cell r="K21">
            <v>0</v>
          </cell>
          <cell r="L21">
            <v>218</v>
          </cell>
          <cell r="M21">
            <v>213</v>
          </cell>
          <cell r="N21">
            <v>212</v>
          </cell>
          <cell r="O21">
            <v>209</v>
          </cell>
        </row>
        <row r="22">
          <cell r="J22">
            <v>1046</v>
          </cell>
          <cell r="K22">
            <v>1018</v>
          </cell>
          <cell r="L22">
            <v>1200</v>
          </cell>
          <cell r="M22">
            <v>1190</v>
          </cell>
          <cell r="N22">
            <v>1176</v>
          </cell>
          <cell r="O22">
            <v>1160</v>
          </cell>
        </row>
        <row r="24">
          <cell r="J24">
            <v>511</v>
          </cell>
          <cell r="K24">
            <v>496</v>
          </cell>
          <cell r="L24">
            <v>490</v>
          </cell>
          <cell r="M24">
            <v>486</v>
          </cell>
          <cell r="N24">
            <v>482</v>
          </cell>
          <cell r="O24">
            <v>475</v>
          </cell>
        </row>
        <row r="25">
          <cell r="J25">
            <v>3612</v>
          </cell>
          <cell r="K25">
            <v>3504</v>
          </cell>
          <cell r="L25">
            <v>3465</v>
          </cell>
          <cell r="M25">
            <v>3434</v>
          </cell>
          <cell r="N25">
            <v>3404</v>
          </cell>
          <cell r="O25">
            <v>3354</v>
          </cell>
        </row>
        <row r="27">
          <cell r="J27">
            <v>1568</v>
          </cell>
          <cell r="K27">
            <v>1522</v>
          </cell>
          <cell r="L27">
            <v>1504</v>
          </cell>
          <cell r="M27">
            <v>1491</v>
          </cell>
          <cell r="N27">
            <v>1477</v>
          </cell>
          <cell r="O27">
            <v>1456</v>
          </cell>
        </row>
        <row r="28">
          <cell r="J28">
            <v>283</v>
          </cell>
          <cell r="K28">
            <v>274</v>
          </cell>
          <cell r="L28">
            <v>272</v>
          </cell>
          <cell r="M28">
            <v>269</v>
          </cell>
          <cell r="N28">
            <v>267</v>
          </cell>
          <cell r="O28">
            <v>263</v>
          </cell>
        </row>
        <row r="30"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J31">
            <v>1232</v>
          </cell>
          <cell r="K31">
            <v>1199</v>
          </cell>
          <cell r="L31">
            <v>1578</v>
          </cell>
          <cell r="M31">
            <v>1562</v>
          </cell>
          <cell r="N31">
            <v>1547</v>
          </cell>
          <cell r="O31">
            <v>1523</v>
          </cell>
        </row>
        <row r="32">
          <cell r="J32">
            <v>499</v>
          </cell>
          <cell r="K32">
            <v>488</v>
          </cell>
          <cell r="L32">
            <v>1424</v>
          </cell>
          <cell r="M32">
            <v>1410</v>
          </cell>
          <cell r="N32">
            <v>1399</v>
          </cell>
          <cell r="O32">
            <v>1377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J36">
            <v>831</v>
          </cell>
          <cell r="K36">
            <v>806</v>
          </cell>
          <cell r="L36">
            <v>798</v>
          </cell>
          <cell r="M36">
            <v>790</v>
          </cell>
          <cell r="N36">
            <v>782</v>
          </cell>
          <cell r="O36">
            <v>772</v>
          </cell>
        </row>
        <row r="37">
          <cell r="J37">
            <v>0</v>
          </cell>
          <cell r="K37">
            <v>0</v>
          </cell>
          <cell r="L37">
            <v>795</v>
          </cell>
          <cell r="M37">
            <v>788</v>
          </cell>
          <cell r="N37">
            <v>780</v>
          </cell>
          <cell r="O37">
            <v>770</v>
          </cell>
        </row>
        <row r="38">
          <cell r="J38">
            <v>1434</v>
          </cell>
          <cell r="K38">
            <v>1397</v>
          </cell>
          <cell r="L38">
            <v>1726</v>
          </cell>
          <cell r="M38">
            <v>1710</v>
          </cell>
          <cell r="N38">
            <v>1690</v>
          </cell>
          <cell r="O38">
            <v>1666</v>
          </cell>
        </row>
        <row r="40">
          <cell r="J40">
            <v>4299</v>
          </cell>
          <cell r="K40">
            <v>4177</v>
          </cell>
          <cell r="L40">
            <v>4130</v>
          </cell>
          <cell r="M40">
            <v>4639</v>
          </cell>
          <cell r="N40">
            <v>4592</v>
          </cell>
          <cell r="O40">
            <v>4526</v>
          </cell>
        </row>
        <row r="42">
          <cell r="J42">
            <v>1210</v>
          </cell>
          <cell r="K42">
            <v>1175</v>
          </cell>
          <cell r="L42">
            <v>1162</v>
          </cell>
          <cell r="M42">
            <v>1150</v>
          </cell>
          <cell r="N42">
            <v>1140</v>
          </cell>
          <cell r="O42">
            <v>1125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350</v>
          </cell>
          <cell r="N43">
            <v>347</v>
          </cell>
          <cell r="O43">
            <v>342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1001</v>
          </cell>
          <cell r="N44">
            <v>991</v>
          </cell>
          <cell r="O44">
            <v>977</v>
          </cell>
        </row>
        <row r="46">
          <cell r="J46">
            <v>0</v>
          </cell>
          <cell r="K46">
            <v>0</v>
          </cell>
          <cell r="L46">
            <v>159</v>
          </cell>
          <cell r="M46">
            <v>158</v>
          </cell>
          <cell r="N46">
            <v>155</v>
          </cell>
          <cell r="O46">
            <v>150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발생량원단위"/>
      <sheetName val="급수실적(10년)"/>
      <sheetName val="급수실적(5년)"/>
      <sheetName val="사용실적(10년)"/>
      <sheetName val="사용실적(5년)"/>
    </sheetNames>
    <sheetDataSet>
      <sheetData sheetId="0">
        <row r="188">
          <cell r="D188">
            <v>370</v>
          </cell>
          <cell r="E188">
            <v>370</v>
          </cell>
          <cell r="F188">
            <v>370</v>
          </cell>
          <cell r="G188">
            <v>370</v>
          </cell>
          <cell r="H188">
            <v>370</v>
          </cell>
          <cell r="I188">
            <v>370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발생량원단위(지하수요금)"/>
      <sheetName val="수용가별 지하수 사용량(산업용제외)"/>
      <sheetName val="수용가별 지하수 사용량(전체)"/>
      <sheetName val="지하수요금(2014년)"/>
      <sheetName val="지하수요금(2013년)"/>
      <sheetName val="지하수요금(2012년)"/>
      <sheetName val="지하수요금(2011년)"/>
      <sheetName val="지하수요금(2010년)"/>
    </sheetNames>
    <sheetDataSet>
      <sheetData sheetId="0">
        <row r="117">
          <cell r="H117">
            <v>54</v>
          </cell>
        </row>
        <row r="118">
          <cell r="H118">
            <v>55</v>
          </cell>
        </row>
        <row r="119">
          <cell r="H119">
            <v>277</v>
          </cell>
        </row>
        <row r="120">
          <cell r="H120">
            <v>24</v>
          </cell>
        </row>
        <row r="121">
          <cell r="H121">
            <v>40</v>
          </cell>
        </row>
        <row r="122">
          <cell r="H122">
            <v>213</v>
          </cell>
        </row>
        <row r="123">
          <cell r="H123">
            <v>0</v>
          </cell>
        </row>
        <row r="124">
          <cell r="H124">
            <v>193</v>
          </cell>
        </row>
        <row r="125">
          <cell r="H125">
            <v>129</v>
          </cell>
        </row>
        <row r="126">
          <cell r="H126">
            <v>1</v>
          </cell>
        </row>
        <row r="127">
          <cell r="H127">
            <v>63</v>
          </cell>
        </row>
        <row r="128">
          <cell r="H128">
            <v>76</v>
          </cell>
        </row>
        <row r="129">
          <cell r="H129">
            <v>76</v>
          </cell>
        </row>
        <row r="130">
          <cell r="H130">
            <v>0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18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18</v>
          </cell>
        </row>
        <row r="143">
          <cell r="H143">
            <v>0</v>
          </cell>
        </row>
        <row r="144">
          <cell r="H144">
            <v>204</v>
          </cell>
        </row>
        <row r="145">
          <cell r="H145">
            <v>204</v>
          </cell>
        </row>
        <row r="146">
          <cell r="H146">
            <v>0</v>
          </cell>
        </row>
        <row r="147">
          <cell r="H147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5">
          <cell r="H15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개발계획개요"/>
      <sheetName val="단계별개발계획인구"/>
      <sheetName val="개발계획별 계획인구및유입인구"/>
      <sheetName val="행정구역별 계획인구및유입인구"/>
      <sheetName val="처리구역별 계획인구"/>
      <sheetName val="행정구역별 처리계획인구"/>
      <sheetName val="처리구역별 처리계획인구"/>
      <sheetName val="1.2-3.사회적유입인구"/>
    </sheetNames>
    <sheetDataSet>
      <sheetData sheetId="0"/>
      <sheetData sheetId="1"/>
      <sheetData sheetId="2"/>
      <sheetData sheetId="3"/>
      <sheetData sheetId="4"/>
      <sheetData sheetId="5">
        <row r="6">
          <cell r="E6" t="str">
            <v>코아루 아파트</v>
          </cell>
          <cell r="F6">
            <v>0</v>
          </cell>
          <cell r="G6">
            <v>0</v>
          </cell>
          <cell r="H6">
            <v>0</v>
          </cell>
          <cell r="I6">
            <v>420</v>
          </cell>
          <cell r="J6">
            <v>420</v>
          </cell>
          <cell r="K6">
            <v>420</v>
          </cell>
          <cell r="L6">
            <v>420</v>
          </cell>
        </row>
        <row r="7">
          <cell r="E7" t="str">
            <v>지브로타운</v>
          </cell>
          <cell r="F7">
            <v>0</v>
          </cell>
          <cell r="G7">
            <v>0</v>
          </cell>
          <cell r="H7">
            <v>0</v>
          </cell>
          <cell r="I7">
            <v>84</v>
          </cell>
          <cell r="J7">
            <v>84</v>
          </cell>
          <cell r="K7">
            <v>84</v>
          </cell>
          <cell r="L7">
            <v>84</v>
          </cell>
        </row>
        <row r="8">
          <cell r="E8" t="str">
            <v>혁신도시</v>
          </cell>
          <cell r="F8">
            <v>0</v>
          </cell>
          <cell r="G8">
            <v>0</v>
          </cell>
          <cell r="H8">
            <v>0</v>
          </cell>
          <cell r="I8">
            <v>15676</v>
          </cell>
          <cell r="J8">
            <v>15676</v>
          </cell>
          <cell r="K8">
            <v>15676</v>
          </cell>
          <cell r="L8">
            <v>15676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156</v>
          </cell>
          <cell r="J9">
            <v>5323</v>
          </cell>
          <cell r="K9">
            <v>5323</v>
          </cell>
          <cell r="L9">
            <v>5323</v>
          </cell>
        </row>
        <row r="10">
          <cell r="E10" t="str">
            <v>송천지구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5167</v>
          </cell>
          <cell r="K10">
            <v>5167</v>
          </cell>
          <cell r="L10">
            <v>5167</v>
          </cell>
        </row>
        <row r="11">
          <cell r="E11" t="str">
            <v>어모그린빌리지</v>
          </cell>
          <cell r="F11">
            <v>0</v>
          </cell>
          <cell r="G11">
            <v>0</v>
          </cell>
          <cell r="H11">
            <v>0</v>
          </cell>
          <cell r="I11">
            <v>156</v>
          </cell>
          <cell r="J11">
            <v>156</v>
          </cell>
          <cell r="K11">
            <v>156</v>
          </cell>
          <cell r="L11">
            <v>156</v>
          </cell>
        </row>
      </sheetData>
      <sheetData sheetId="6">
        <row r="6">
          <cell r="H6">
            <v>420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75"/>
  <sheetViews>
    <sheetView showGridLines="0" tabSelected="1" view="pageBreakPreview" zoomScale="85" zoomScaleNormal="85" zoomScaleSheetLayoutView="85" workbookViewId="0">
      <selection activeCell="N72" sqref="N72"/>
    </sheetView>
  </sheetViews>
  <sheetFormatPr defaultRowHeight="20.100000000000001" customHeight="1"/>
  <cols>
    <col min="1" max="1" width="17.5546875" style="2" customWidth="1"/>
    <col min="2" max="2" width="13.5546875" style="2" customWidth="1"/>
    <col min="3" max="3" width="8.88671875" style="2"/>
    <col min="4" max="9" width="8.88671875" style="59"/>
    <col min="10" max="16384" width="8.88671875" style="2"/>
  </cols>
  <sheetData>
    <row r="1" spans="1:10" ht="24.95" customHeight="1">
      <c r="A1" s="1" t="s">
        <v>127</v>
      </c>
    </row>
    <row r="2" spans="1:10" ht="24.95" customHeight="1">
      <c r="A2" s="3" t="s">
        <v>128</v>
      </c>
    </row>
    <row r="3" spans="1:10" s="5" customFormat="1" ht="21" customHeight="1" thickBot="1">
      <c r="A3" s="115" t="s">
        <v>89</v>
      </c>
      <c r="B3" s="116"/>
      <c r="C3" s="116"/>
      <c r="D3" s="58" t="s">
        <v>228</v>
      </c>
      <c r="E3" s="58" t="s">
        <v>90</v>
      </c>
      <c r="F3" s="58" t="s">
        <v>91</v>
      </c>
      <c r="G3" s="58" t="s">
        <v>92</v>
      </c>
      <c r="H3" s="58" t="s">
        <v>93</v>
      </c>
      <c r="I3" s="58" t="s">
        <v>147</v>
      </c>
      <c r="J3" s="4" t="s">
        <v>87</v>
      </c>
    </row>
    <row r="4" spans="1:10" s="5" customFormat="1" ht="21" customHeight="1" thickTop="1">
      <c r="A4" s="121" t="s">
        <v>94</v>
      </c>
      <c r="B4" s="123" t="s">
        <v>95</v>
      </c>
      <c r="C4" s="6" t="s">
        <v>96</v>
      </c>
      <c r="D4" s="74">
        <f t="shared" ref="D4:I4" si="0">SUM(D5:D6)</f>
        <v>96660</v>
      </c>
      <c r="E4" s="74">
        <f t="shared" si="0"/>
        <v>93831</v>
      </c>
      <c r="F4" s="74">
        <f t="shared" si="0"/>
        <v>108948</v>
      </c>
      <c r="G4" s="74">
        <f t="shared" si="0"/>
        <v>108113</v>
      </c>
      <c r="H4" s="74">
        <f t="shared" si="0"/>
        <v>107273</v>
      </c>
      <c r="I4" s="74">
        <f t="shared" si="0"/>
        <v>105942</v>
      </c>
      <c r="J4" s="7"/>
    </row>
    <row r="5" spans="1:10" s="5" customFormat="1" ht="21" customHeight="1">
      <c r="A5" s="122"/>
      <c r="B5" s="111"/>
      <c r="C5" s="8" t="s">
        <v>97</v>
      </c>
      <c r="D5" s="75">
        <f>D46+D497</f>
        <v>96660</v>
      </c>
      <c r="E5" s="75">
        <f t="shared" ref="E5:I7" si="1">E46+E497</f>
        <v>93831</v>
      </c>
      <c r="F5" s="75">
        <f t="shared" si="1"/>
        <v>92768</v>
      </c>
      <c r="G5" s="75">
        <f t="shared" si="1"/>
        <v>91933</v>
      </c>
      <c r="H5" s="75">
        <f t="shared" si="1"/>
        <v>91093</v>
      </c>
      <c r="I5" s="75">
        <f t="shared" si="1"/>
        <v>89762</v>
      </c>
      <c r="J5" s="9"/>
    </row>
    <row r="6" spans="1:10" s="5" customFormat="1" ht="21" customHeight="1">
      <c r="A6" s="122"/>
      <c r="B6" s="111"/>
      <c r="C6" s="8" t="s">
        <v>98</v>
      </c>
      <c r="D6" s="75">
        <f>D47+D498</f>
        <v>0</v>
      </c>
      <c r="E6" s="75">
        <f t="shared" si="1"/>
        <v>0</v>
      </c>
      <c r="F6" s="75">
        <f t="shared" si="1"/>
        <v>16180</v>
      </c>
      <c r="G6" s="75">
        <f t="shared" si="1"/>
        <v>16180</v>
      </c>
      <c r="H6" s="75">
        <f t="shared" si="1"/>
        <v>16180</v>
      </c>
      <c r="I6" s="75">
        <f t="shared" si="1"/>
        <v>16180</v>
      </c>
      <c r="J6" s="9"/>
    </row>
    <row r="7" spans="1:10" s="5" customFormat="1" ht="21" customHeight="1">
      <c r="A7" s="122"/>
      <c r="B7" s="111" t="s">
        <v>99</v>
      </c>
      <c r="C7" s="111"/>
      <c r="D7" s="75">
        <f>D48+D499</f>
        <v>93393</v>
      </c>
      <c r="E7" s="75">
        <f t="shared" si="1"/>
        <v>90661</v>
      </c>
      <c r="F7" s="75">
        <f t="shared" si="1"/>
        <v>108948</v>
      </c>
      <c r="G7" s="75">
        <f t="shared" si="1"/>
        <v>108113</v>
      </c>
      <c r="H7" s="75">
        <f t="shared" si="1"/>
        <v>107273</v>
      </c>
      <c r="I7" s="75">
        <f t="shared" si="1"/>
        <v>105942</v>
      </c>
      <c r="J7" s="9"/>
    </row>
    <row r="8" spans="1:10" s="5" customFormat="1" ht="21" customHeight="1">
      <c r="A8" s="122"/>
      <c r="B8" s="111" t="s">
        <v>100</v>
      </c>
      <c r="C8" s="111"/>
      <c r="D8" s="79">
        <f t="shared" ref="D8:I8" si="2">ROUND(D7*100/D4,1)</f>
        <v>96.6</v>
      </c>
      <c r="E8" s="79">
        <f t="shared" si="2"/>
        <v>96.6</v>
      </c>
      <c r="F8" s="79">
        <f t="shared" si="2"/>
        <v>100</v>
      </c>
      <c r="G8" s="79">
        <f t="shared" si="2"/>
        <v>100</v>
      </c>
      <c r="H8" s="79">
        <f t="shared" si="2"/>
        <v>100</v>
      </c>
      <c r="I8" s="79">
        <f t="shared" si="2"/>
        <v>100</v>
      </c>
      <c r="J8" s="9"/>
    </row>
    <row r="9" spans="1:10" s="5" customFormat="1" ht="21" customHeight="1">
      <c r="A9" s="122" t="s">
        <v>101</v>
      </c>
      <c r="B9" s="111" t="s">
        <v>102</v>
      </c>
      <c r="C9" s="111"/>
      <c r="D9" s="76">
        <f t="shared" ref="D9:I9" si="3">D10+D13+D14+D17+D18+D19</f>
        <v>42885</v>
      </c>
      <c r="E9" s="76">
        <f t="shared" si="3"/>
        <v>41974</v>
      </c>
      <c r="F9" s="76">
        <f t="shared" si="3"/>
        <v>50166</v>
      </c>
      <c r="G9" s="76">
        <f t="shared" si="3"/>
        <v>49892</v>
      </c>
      <c r="H9" s="76">
        <f t="shared" si="3"/>
        <v>49605</v>
      </c>
      <c r="I9" s="76">
        <f t="shared" si="3"/>
        <v>49167</v>
      </c>
      <c r="J9" s="9"/>
    </row>
    <row r="10" spans="1:10" s="5" customFormat="1" ht="21" customHeight="1">
      <c r="A10" s="122"/>
      <c r="B10" s="111" t="s">
        <v>103</v>
      </c>
      <c r="C10" s="8" t="s">
        <v>96</v>
      </c>
      <c r="D10" s="76">
        <f t="shared" ref="D10:I10" si="4">SUM(D11:D12)</f>
        <v>27645</v>
      </c>
      <c r="E10" s="76">
        <f t="shared" si="4"/>
        <v>26836</v>
      </c>
      <c r="F10" s="76">
        <f t="shared" si="4"/>
        <v>32249</v>
      </c>
      <c r="G10" s="76">
        <f t="shared" si="4"/>
        <v>32005</v>
      </c>
      <c r="H10" s="76">
        <f t="shared" si="4"/>
        <v>31748</v>
      </c>
      <c r="I10" s="76">
        <f t="shared" si="4"/>
        <v>31359</v>
      </c>
      <c r="J10" s="9"/>
    </row>
    <row r="11" spans="1:10" s="5" customFormat="1" ht="21" customHeight="1">
      <c r="A11" s="122"/>
      <c r="B11" s="111"/>
      <c r="C11" s="8" t="s">
        <v>104</v>
      </c>
      <c r="D11" s="75">
        <f>D52+D503</f>
        <v>27645</v>
      </c>
      <c r="E11" s="75">
        <f t="shared" ref="E11:I13" si="5">E52+E503</f>
        <v>26836</v>
      </c>
      <c r="F11" s="75">
        <f t="shared" si="5"/>
        <v>27460</v>
      </c>
      <c r="G11" s="75">
        <f t="shared" si="5"/>
        <v>27216</v>
      </c>
      <c r="H11" s="75">
        <f t="shared" si="5"/>
        <v>26959</v>
      </c>
      <c r="I11" s="75">
        <f t="shared" si="5"/>
        <v>26570</v>
      </c>
      <c r="J11" s="9"/>
    </row>
    <row r="12" spans="1:10" s="5" customFormat="1" ht="21" customHeight="1">
      <c r="A12" s="122"/>
      <c r="B12" s="111"/>
      <c r="C12" s="8" t="s">
        <v>98</v>
      </c>
      <c r="D12" s="75">
        <f>D53+D504</f>
        <v>0</v>
      </c>
      <c r="E12" s="75">
        <f t="shared" si="5"/>
        <v>0</v>
      </c>
      <c r="F12" s="75">
        <f t="shared" si="5"/>
        <v>4789</v>
      </c>
      <c r="G12" s="75">
        <f t="shared" si="5"/>
        <v>4789</v>
      </c>
      <c r="H12" s="75">
        <f t="shared" si="5"/>
        <v>4789</v>
      </c>
      <c r="I12" s="75">
        <f t="shared" si="5"/>
        <v>4789</v>
      </c>
      <c r="J12" s="9"/>
    </row>
    <row r="13" spans="1:10" s="5" customFormat="1" ht="21" customHeight="1">
      <c r="A13" s="122"/>
      <c r="B13" s="111" t="s">
        <v>105</v>
      </c>
      <c r="C13" s="125"/>
      <c r="D13" s="75">
        <f>D54+D505</f>
        <v>700</v>
      </c>
      <c r="E13" s="75">
        <f t="shared" si="5"/>
        <v>700</v>
      </c>
      <c r="F13" s="75">
        <f t="shared" si="5"/>
        <v>700</v>
      </c>
      <c r="G13" s="75">
        <f t="shared" si="5"/>
        <v>700</v>
      </c>
      <c r="H13" s="75">
        <f t="shared" si="5"/>
        <v>700</v>
      </c>
      <c r="I13" s="75">
        <f t="shared" si="5"/>
        <v>700</v>
      </c>
      <c r="J13" s="9"/>
    </row>
    <row r="14" spans="1:10" s="5" customFormat="1" ht="21" customHeight="1">
      <c r="A14" s="122"/>
      <c r="B14" s="111" t="s">
        <v>106</v>
      </c>
      <c r="C14" s="8" t="s">
        <v>96</v>
      </c>
      <c r="D14" s="76">
        <f>SUM(E15:E16)</f>
        <v>10313</v>
      </c>
      <c r="E14" s="76">
        <f>SUM(E15:E16)</f>
        <v>10313</v>
      </c>
      <c r="F14" s="76">
        <f>SUM(F15:F16)</f>
        <v>12162</v>
      </c>
      <c r="G14" s="76">
        <f>SUM(G15:G16)</f>
        <v>12162</v>
      </c>
      <c r="H14" s="76">
        <f>SUM(H15:H16)</f>
        <v>12162</v>
      </c>
      <c r="I14" s="76">
        <f>SUM(I15:I16)</f>
        <v>12162</v>
      </c>
      <c r="J14" s="9"/>
    </row>
    <row r="15" spans="1:10" s="5" customFormat="1" ht="21" customHeight="1">
      <c r="A15" s="122"/>
      <c r="B15" s="111"/>
      <c r="C15" s="8" t="s">
        <v>107</v>
      </c>
      <c r="D15" s="75">
        <f>D56+D507</f>
        <v>10313</v>
      </c>
      <c r="E15" s="75">
        <f t="shared" ref="E15:I19" si="6">E56+E507</f>
        <v>10313</v>
      </c>
      <c r="F15" s="75">
        <f t="shared" si="6"/>
        <v>11957</v>
      </c>
      <c r="G15" s="75">
        <f t="shared" si="6"/>
        <v>11957</v>
      </c>
      <c r="H15" s="75">
        <f t="shared" si="6"/>
        <v>11957</v>
      </c>
      <c r="I15" s="75">
        <f t="shared" si="6"/>
        <v>11957</v>
      </c>
      <c r="J15" s="9"/>
    </row>
    <row r="16" spans="1:10" s="5" customFormat="1" ht="21" customHeight="1">
      <c r="A16" s="122"/>
      <c r="B16" s="111"/>
      <c r="C16" s="8" t="s">
        <v>103</v>
      </c>
      <c r="D16" s="75">
        <f>D57+D508</f>
        <v>0</v>
      </c>
      <c r="E16" s="75">
        <f t="shared" si="6"/>
        <v>0</v>
      </c>
      <c r="F16" s="75">
        <f t="shared" si="6"/>
        <v>205</v>
      </c>
      <c r="G16" s="75">
        <f t="shared" si="6"/>
        <v>205</v>
      </c>
      <c r="H16" s="75">
        <f t="shared" si="6"/>
        <v>205</v>
      </c>
      <c r="I16" s="75">
        <f t="shared" si="6"/>
        <v>205</v>
      </c>
      <c r="J16" s="9"/>
    </row>
    <row r="17" spans="1:10" s="5" customFormat="1" ht="21" customHeight="1">
      <c r="A17" s="122"/>
      <c r="B17" s="111" t="s">
        <v>108</v>
      </c>
      <c r="C17" s="111"/>
      <c r="D17" s="75">
        <f>D58+D509</f>
        <v>140</v>
      </c>
      <c r="E17" s="75">
        <f t="shared" si="6"/>
        <v>140</v>
      </c>
      <c r="F17" s="75">
        <f t="shared" si="6"/>
        <v>140</v>
      </c>
      <c r="G17" s="75">
        <f t="shared" si="6"/>
        <v>140</v>
      </c>
      <c r="H17" s="75">
        <f t="shared" si="6"/>
        <v>140</v>
      </c>
      <c r="I17" s="75">
        <f t="shared" si="6"/>
        <v>140</v>
      </c>
      <c r="J17" s="9"/>
    </row>
    <row r="18" spans="1:10" s="5" customFormat="1" ht="21" customHeight="1">
      <c r="A18" s="122"/>
      <c r="B18" s="111" t="s">
        <v>184</v>
      </c>
      <c r="C18" s="111"/>
      <c r="D18" s="75">
        <f>D59+D510</f>
        <v>0</v>
      </c>
      <c r="E18" s="75">
        <f t="shared" si="6"/>
        <v>0</v>
      </c>
      <c r="F18" s="75">
        <f t="shared" si="6"/>
        <v>139</v>
      </c>
      <c r="G18" s="75">
        <f t="shared" si="6"/>
        <v>139</v>
      </c>
      <c r="H18" s="75">
        <f t="shared" si="6"/>
        <v>139</v>
      </c>
      <c r="I18" s="75">
        <f t="shared" si="6"/>
        <v>139</v>
      </c>
      <c r="J18" s="9"/>
    </row>
    <row r="19" spans="1:10" s="5" customFormat="1" ht="21" customHeight="1">
      <c r="A19" s="122"/>
      <c r="B19" s="111" t="s">
        <v>109</v>
      </c>
      <c r="C19" s="111"/>
      <c r="D19" s="75">
        <f>D60+D511</f>
        <v>4087</v>
      </c>
      <c r="E19" s="75">
        <f t="shared" si="6"/>
        <v>3985</v>
      </c>
      <c r="F19" s="75">
        <f t="shared" si="6"/>
        <v>4776</v>
      </c>
      <c r="G19" s="75">
        <f t="shared" si="6"/>
        <v>4746</v>
      </c>
      <c r="H19" s="75">
        <f t="shared" si="6"/>
        <v>4716</v>
      </c>
      <c r="I19" s="75">
        <f t="shared" si="6"/>
        <v>4667</v>
      </c>
      <c r="J19" s="9"/>
    </row>
    <row r="20" spans="1:10" s="5" customFormat="1" ht="21" customHeight="1">
      <c r="A20" s="117" t="s">
        <v>110</v>
      </c>
      <c r="B20" s="113" t="s">
        <v>102</v>
      </c>
      <c r="C20" s="113"/>
      <c r="D20" s="77">
        <f t="shared" ref="D20:I20" si="7">D21+D24+D25+D28+D29+D30</f>
        <v>49973</v>
      </c>
      <c r="E20" s="77">
        <f t="shared" si="7"/>
        <v>48861</v>
      </c>
      <c r="F20" s="77">
        <f t="shared" si="7"/>
        <v>58455</v>
      </c>
      <c r="G20" s="77">
        <f t="shared" si="7"/>
        <v>58119</v>
      </c>
      <c r="H20" s="77">
        <f t="shared" si="7"/>
        <v>57772</v>
      </c>
      <c r="I20" s="77">
        <f t="shared" si="7"/>
        <v>57234</v>
      </c>
      <c r="J20" s="10"/>
    </row>
    <row r="21" spans="1:10" s="5" customFormat="1" ht="21" customHeight="1">
      <c r="A21" s="117"/>
      <c r="B21" s="113" t="s">
        <v>103</v>
      </c>
      <c r="C21" s="11" t="s">
        <v>96</v>
      </c>
      <c r="D21" s="77">
        <f t="shared" ref="D21:I21" si="8">SUM(D22:D23)</f>
        <v>34556</v>
      </c>
      <c r="E21" s="77">
        <f t="shared" si="8"/>
        <v>33546</v>
      </c>
      <c r="F21" s="77">
        <f t="shared" si="8"/>
        <v>40310</v>
      </c>
      <c r="G21" s="77">
        <f t="shared" si="8"/>
        <v>40004</v>
      </c>
      <c r="H21" s="77">
        <f t="shared" si="8"/>
        <v>39687</v>
      </c>
      <c r="I21" s="77">
        <f t="shared" si="8"/>
        <v>39198</v>
      </c>
      <c r="J21" s="10"/>
    </row>
    <row r="22" spans="1:10" s="5" customFormat="1" ht="21" customHeight="1">
      <c r="A22" s="117"/>
      <c r="B22" s="113"/>
      <c r="C22" s="11" t="s">
        <v>97</v>
      </c>
      <c r="D22" s="77">
        <f t="shared" ref="D22:I24" si="9">D63+D514</f>
        <v>34556</v>
      </c>
      <c r="E22" s="77">
        <f t="shared" si="9"/>
        <v>33546</v>
      </c>
      <c r="F22" s="77">
        <f t="shared" si="9"/>
        <v>34324</v>
      </c>
      <c r="G22" s="77">
        <f t="shared" si="9"/>
        <v>34018</v>
      </c>
      <c r="H22" s="77">
        <f t="shared" si="9"/>
        <v>33701</v>
      </c>
      <c r="I22" s="77">
        <f t="shared" si="9"/>
        <v>33212</v>
      </c>
      <c r="J22" s="10"/>
    </row>
    <row r="23" spans="1:10" s="5" customFormat="1" ht="21" customHeight="1">
      <c r="A23" s="117"/>
      <c r="B23" s="113"/>
      <c r="C23" s="11" t="s">
        <v>56</v>
      </c>
      <c r="D23" s="77">
        <f t="shared" si="9"/>
        <v>0</v>
      </c>
      <c r="E23" s="77">
        <f t="shared" si="9"/>
        <v>0</v>
      </c>
      <c r="F23" s="77">
        <f t="shared" si="9"/>
        <v>5986</v>
      </c>
      <c r="G23" s="77">
        <f t="shared" si="9"/>
        <v>5986</v>
      </c>
      <c r="H23" s="77">
        <f t="shared" si="9"/>
        <v>5986</v>
      </c>
      <c r="I23" s="77">
        <f t="shared" si="9"/>
        <v>5986</v>
      </c>
      <c r="J23" s="10"/>
    </row>
    <row r="24" spans="1:10" s="5" customFormat="1" ht="21" customHeight="1">
      <c r="A24" s="117"/>
      <c r="B24" s="113" t="s">
        <v>105</v>
      </c>
      <c r="C24" s="113"/>
      <c r="D24" s="77">
        <f t="shared" si="9"/>
        <v>877</v>
      </c>
      <c r="E24" s="77">
        <f t="shared" si="9"/>
        <v>877</v>
      </c>
      <c r="F24" s="77">
        <f t="shared" si="9"/>
        <v>877</v>
      </c>
      <c r="G24" s="77">
        <f t="shared" si="9"/>
        <v>877</v>
      </c>
      <c r="H24" s="77">
        <f t="shared" si="9"/>
        <v>877</v>
      </c>
      <c r="I24" s="77">
        <f t="shared" si="9"/>
        <v>877</v>
      </c>
      <c r="J24" s="10"/>
    </row>
    <row r="25" spans="1:10" s="5" customFormat="1" ht="21" customHeight="1">
      <c r="A25" s="117"/>
      <c r="B25" s="113" t="s">
        <v>106</v>
      </c>
      <c r="C25" s="11" t="s">
        <v>96</v>
      </c>
      <c r="D25" s="77">
        <f t="shared" ref="D25:I25" si="10">SUM(D26:D27)</f>
        <v>10313</v>
      </c>
      <c r="E25" s="77">
        <f t="shared" si="10"/>
        <v>10313</v>
      </c>
      <c r="F25" s="77">
        <f t="shared" si="10"/>
        <v>12213</v>
      </c>
      <c r="G25" s="77">
        <f t="shared" si="10"/>
        <v>12213</v>
      </c>
      <c r="H25" s="77">
        <f t="shared" si="10"/>
        <v>12213</v>
      </c>
      <c r="I25" s="77">
        <f t="shared" si="10"/>
        <v>12213</v>
      </c>
      <c r="J25" s="10"/>
    </row>
    <row r="26" spans="1:10" s="5" customFormat="1" ht="21" customHeight="1">
      <c r="A26" s="117"/>
      <c r="B26" s="113"/>
      <c r="C26" s="11" t="s">
        <v>107</v>
      </c>
      <c r="D26" s="77">
        <f t="shared" ref="D26:I30" si="11">D67+D518</f>
        <v>10313</v>
      </c>
      <c r="E26" s="77">
        <f t="shared" si="11"/>
        <v>10313</v>
      </c>
      <c r="F26" s="77">
        <f t="shared" si="11"/>
        <v>11957</v>
      </c>
      <c r="G26" s="77">
        <f t="shared" si="11"/>
        <v>11957</v>
      </c>
      <c r="H26" s="77">
        <f t="shared" si="11"/>
        <v>11957</v>
      </c>
      <c r="I26" s="77">
        <f t="shared" si="11"/>
        <v>11957</v>
      </c>
      <c r="J26" s="10"/>
    </row>
    <row r="27" spans="1:10" s="5" customFormat="1" ht="21" customHeight="1">
      <c r="A27" s="117"/>
      <c r="B27" s="113"/>
      <c r="C27" s="11" t="s">
        <v>103</v>
      </c>
      <c r="D27" s="77">
        <f t="shared" si="11"/>
        <v>0</v>
      </c>
      <c r="E27" s="77">
        <f t="shared" si="11"/>
        <v>0</v>
      </c>
      <c r="F27" s="77">
        <f t="shared" si="11"/>
        <v>256</v>
      </c>
      <c r="G27" s="77">
        <f t="shared" si="11"/>
        <v>256</v>
      </c>
      <c r="H27" s="77">
        <f t="shared" si="11"/>
        <v>256</v>
      </c>
      <c r="I27" s="77">
        <f t="shared" si="11"/>
        <v>256</v>
      </c>
      <c r="J27" s="10"/>
    </row>
    <row r="28" spans="1:10" s="5" customFormat="1" ht="21" customHeight="1">
      <c r="A28" s="117"/>
      <c r="B28" s="113" t="s">
        <v>108</v>
      </c>
      <c r="C28" s="113"/>
      <c r="D28" s="77">
        <f t="shared" si="11"/>
        <v>140</v>
      </c>
      <c r="E28" s="77">
        <f t="shared" si="11"/>
        <v>140</v>
      </c>
      <c r="F28" s="77">
        <f t="shared" si="11"/>
        <v>140</v>
      </c>
      <c r="G28" s="77">
        <f t="shared" si="11"/>
        <v>140</v>
      </c>
      <c r="H28" s="77">
        <f t="shared" si="11"/>
        <v>140</v>
      </c>
      <c r="I28" s="77">
        <f t="shared" si="11"/>
        <v>140</v>
      </c>
      <c r="J28" s="10"/>
    </row>
    <row r="29" spans="1:10" s="5" customFormat="1" ht="21" customHeight="1">
      <c r="A29" s="117"/>
      <c r="B29" s="113" t="s">
        <v>184</v>
      </c>
      <c r="C29" s="113"/>
      <c r="D29" s="77">
        <f t="shared" si="11"/>
        <v>0</v>
      </c>
      <c r="E29" s="77">
        <f t="shared" si="11"/>
        <v>0</v>
      </c>
      <c r="F29" s="77">
        <f t="shared" si="11"/>
        <v>139</v>
      </c>
      <c r="G29" s="77">
        <f t="shared" si="11"/>
        <v>139</v>
      </c>
      <c r="H29" s="77">
        <f t="shared" si="11"/>
        <v>139</v>
      </c>
      <c r="I29" s="77">
        <f t="shared" si="11"/>
        <v>139</v>
      </c>
      <c r="J29" s="10"/>
    </row>
    <row r="30" spans="1:10" s="5" customFormat="1" ht="21" customHeight="1">
      <c r="A30" s="117"/>
      <c r="B30" s="113" t="s">
        <v>109</v>
      </c>
      <c r="C30" s="113"/>
      <c r="D30" s="77">
        <f t="shared" si="11"/>
        <v>4087</v>
      </c>
      <c r="E30" s="77">
        <f t="shared" si="11"/>
        <v>3985</v>
      </c>
      <c r="F30" s="77">
        <f t="shared" si="11"/>
        <v>4776</v>
      </c>
      <c r="G30" s="77">
        <f t="shared" si="11"/>
        <v>4746</v>
      </c>
      <c r="H30" s="77">
        <f t="shared" si="11"/>
        <v>4716</v>
      </c>
      <c r="I30" s="77">
        <f t="shared" si="11"/>
        <v>4667</v>
      </c>
      <c r="J30" s="10"/>
    </row>
    <row r="31" spans="1:10" s="5" customFormat="1" ht="21" customHeight="1">
      <c r="A31" s="122" t="s">
        <v>111</v>
      </c>
      <c r="B31" s="112" t="s">
        <v>102</v>
      </c>
      <c r="C31" s="112"/>
      <c r="D31" s="76">
        <f t="shared" ref="D31:I31" si="12">D32+D35+D36+D39+D40+D41</f>
        <v>72856</v>
      </c>
      <c r="E31" s="76">
        <f t="shared" si="12"/>
        <v>71238</v>
      </c>
      <c r="F31" s="76">
        <f t="shared" si="12"/>
        <v>85163</v>
      </c>
      <c r="G31" s="76">
        <f t="shared" si="12"/>
        <v>84673</v>
      </c>
      <c r="H31" s="76">
        <f t="shared" si="12"/>
        <v>84171</v>
      </c>
      <c r="I31" s="76">
        <f t="shared" si="12"/>
        <v>83389</v>
      </c>
      <c r="J31" s="9"/>
    </row>
    <row r="32" spans="1:10" s="5" customFormat="1" ht="21" customHeight="1">
      <c r="A32" s="122"/>
      <c r="B32" s="112" t="s">
        <v>103</v>
      </c>
      <c r="C32" s="12" t="s">
        <v>96</v>
      </c>
      <c r="D32" s="76">
        <f t="shared" ref="D32:I32" si="13">SUM(D33:D34)</f>
        <v>51841</v>
      </c>
      <c r="E32" s="76">
        <f t="shared" si="13"/>
        <v>50325</v>
      </c>
      <c r="F32" s="76">
        <f t="shared" si="13"/>
        <v>60470</v>
      </c>
      <c r="G32" s="76">
        <f t="shared" si="13"/>
        <v>60010</v>
      </c>
      <c r="H32" s="76">
        <f t="shared" si="13"/>
        <v>59538</v>
      </c>
      <c r="I32" s="76">
        <f t="shared" si="13"/>
        <v>58805</v>
      </c>
      <c r="J32" s="9"/>
    </row>
    <row r="33" spans="1:10" s="5" customFormat="1" ht="21" customHeight="1">
      <c r="A33" s="122"/>
      <c r="B33" s="112"/>
      <c r="C33" s="12" t="s">
        <v>97</v>
      </c>
      <c r="D33" s="75">
        <f t="shared" ref="D33:I35" si="14">D74+D525</f>
        <v>51841</v>
      </c>
      <c r="E33" s="75">
        <f t="shared" si="14"/>
        <v>50325</v>
      </c>
      <c r="F33" s="75">
        <f t="shared" si="14"/>
        <v>51490</v>
      </c>
      <c r="G33" s="75">
        <f t="shared" si="14"/>
        <v>51030</v>
      </c>
      <c r="H33" s="75">
        <f t="shared" si="14"/>
        <v>50558</v>
      </c>
      <c r="I33" s="75">
        <f t="shared" si="14"/>
        <v>49825</v>
      </c>
      <c r="J33" s="9"/>
    </row>
    <row r="34" spans="1:10" s="5" customFormat="1" ht="21" customHeight="1">
      <c r="A34" s="122"/>
      <c r="B34" s="112"/>
      <c r="C34" s="12" t="s">
        <v>56</v>
      </c>
      <c r="D34" s="75">
        <f t="shared" si="14"/>
        <v>0</v>
      </c>
      <c r="E34" s="75">
        <f t="shared" si="14"/>
        <v>0</v>
      </c>
      <c r="F34" s="75">
        <f t="shared" si="14"/>
        <v>8980</v>
      </c>
      <c r="G34" s="75">
        <f t="shared" si="14"/>
        <v>8980</v>
      </c>
      <c r="H34" s="75">
        <f t="shared" si="14"/>
        <v>8980</v>
      </c>
      <c r="I34" s="75">
        <f t="shared" si="14"/>
        <v>8980</v>
      </c>
      <c r="J34" s="9"/>
    </row>
    <row r="35" spans="1:10" s="5" customFormat="1" ht="21" customHeight="1">
      <c r="A35" s="122"/>
      <c r="B35" s="112" t="s">
        <v>105</v>
      </c>
      <c r="C35" s="112"/>
      <c r="D35" s="75">
        <f t="shared" si="14"/>
        <v>1318</v>
      </c>
      <c r="E35" s="75">
        <f t="shared" si="14"/>
        <v>1318</v>
      </c>
      <c r="F35" s="75">
        <f t="shared" si="14"/>
        <v>1318</v>
      </c>
      <c r="G35" s="75">
        <f t="shared" si="14"/>
        <v>1318</v>
      </c>
      <c r="H35" s="75">
        <f t="shared" si="14"/>
        <v>1318</v>
      </c>
      <c r="I35" s="75">
        <f t="shared" si="14"/>
        <v>1318</v>
      </c>
      <c r="J35" s="9"/>
    </row>
    <row r="36" spans="1:10" s="5" customFormat="1" ht="21" customHeight="1">
      <c r="A36" s="122"/>
      <c r="B36" s="112" t="s">
        <v>106</v>
      </c>
      <c r="C36" s="12" t="s">
        <v>96</v>
      </c>
      <c r="D36" s="76">
        <f>SUM(E37:E38)</f>
        <v>15470</v>
      </c>
      <c r="E36" s="76">
        <f>SUM(E37:E38)</f>
        <v>15470</v>
      </c>
      <c r="F36" s="76">
        <f>SUM(F37:F38)</f>
        <v>18320</v>
      </c>
      <c r="G36" s="76">
        <f>SUM(G37:G38)</f>
        <v>18320</v>
      </c>
      <c r="H36" s="76">
        <f>SUM(H37:H38)</f>
        <v>18320</v>
      </c>
      <c r="I36" s="76">
        <f>SUM(I37:I38)</f>
        <v>18320</v>
      </c>
      <c r="J36" s="9"/>
    </row>
    <row r="37" spans="1:10" s="5" customFormat="1" ht="21" customHeight="1">
      <c r="A37" s="122"/>
      <c r="B37" s="112"/>
      <c r="C37" s="12" t="s">
        <v>107</v>
      </c>
      <c r="D37" s="75">
        <f t="shared" ref="D37:I41" si="15">D78+D529</f>
        <v>15470</v>
      </c>
      <c r="E37" s="75">
        <f t="shared" si="15"/>
        <v>15470</v>
      </c>
      <c r="F37" s="75">
        <f t="shared" si="15"/>
        <v>17936</v>
      </c>
      <c r="G37" s="75">
        <f t="shared" si="15"/>
        <v>17936</v>
      </c>
      <c r="H37" s="75">
        <f t="shared" si="15"/>
        <v>17936</v>
      </c>
      <c r="I37" s="75">
        <f t="shared" si="15"/>
        <v>17936</v>
      </c>
      <c r="J37" s="9"/>
    </row>
    <row r="38" spans="1:10" s="5" customFormat="1" ht="21" customHeight="1">
      <c r="A38" s="122"/>
      <c r="B38" s="112"/>
      <c r="C38" s="12" t="s">
        <v>103</v>
      </c>
      <c r="D38" s="75">
        <f t="shared" si="15"/>
        <v>0</v>
      </c>
      <c r="E38" s="75">
        <f t="shared" si="15"/>
        <v>0</v>
      </c>
      <c r="F38" s="75">
        <f t="shared" si="15"/>
        <v>384</v>
      </c>
      <c r="G38" s="75">
        <f t="shared" si="15"/>
        <v>384</v>
      </c>
      <c r="H38" s="75">
        <f t="shared" si="15"/>
        <v>384</v>
      </c>
      <c r="I38" s="75">
        <f t="shared" si="15"/>
        <v>384</v>
      </c>
      <c r="J38" s="9"/>
    </row>
    <row r="39" spans="1:10" s="5" customFormat="1" ht="21" customHeight="1">
      <c r="A39" s="122"/>
      <c r="B39" s="112" t="s">
        <v>108</v>
      </c>
      <c r="C39" s="112"/>
      <c r="D39" s="75">
        <f t="shared" si="15"/>
        <v>140</v>
      </c>
      <c r="E39" s="75">
        <f t="shared" si="15"/>
        <v>140</v>
      </c>
      <c r="F39" s="75">
        <f t="shared" si="15"/>
        <v>140</v>
      </c>
      <c r="G39" s="75">
        <f t="shared" si="15"/>
        <v>140</v>
      </c>
      <c r="H39" s="75">
        <f t="shared" si="15"/>
        <v>140</v>
      </c>
      <c r="I39" s="75">
        <f t="shared" si="15"/>
        <v>140</v>
      </c>
      <c r="J39" s="9"/>
    </row>
    <row r="40" spans="1:10" s="5" customFormat="1" ht="21" customHeight="1">
      <c r="A40" s="126"/>
      <c r="B40" s="112" t="s">
        <v>184</v>
      </c>
      <c r="C40" s="112"/>
      <c r="D40" s="75">
        <f t="shared" si="15"/>
        <v>0</v>
      </c>
      <c r="E40" s="75">
        <f t="shared" si="15"/>
        <v>0</v>
      </c>
      <c r="F40" s="75">
        <f t="shared" si="15"/>
        <v>139</v>
      </c>
      <c r="G40" s="75">
        <f t="shared" si="15"/>
        <v>139</v>
      </c>
      <c r="H40" s="75">
        <f t="shared" si="15"/>
        <v>139</v>
      </c>
      <c r="I40" s="75">
        <f t="shared" si="15"/>
        <v>139</v>
      </c>
      <c r="J40" s="9"/>
    </row>
    <row r="41" spans="1:10" s="5" customFormat="1" ht="21" customHeight="1">
      <c r="A41" s="127"/>
      <c r="B41" s="114" t="s">
        <v>109</v>
      </c>
      <c r="C41" s="114"/>
      <c r="D41" s="78">
        <f t="shared" si="15"/>
        <v>4087</v>
      </c>
      <c r="E41" s="78">
        <f t="shared" si="15"/>
        <v>3985</v>
      </c>
      <c r="F41" s="78">
        <f t="shared" si="15"/>
        <v>4776</v>
      </c>
      <c r="G41" s="78">
        <f t="shared" si="15"/>
        <v>4746</v>
      </c>
      <c r="H41" s="78">
        <f t="shared" si="15"/>
        <v>4716</v>
      </c>
      <c r="I41" s="78">
        <f t="shared" si="15"/>
        <v>4667</v>
      </c>
      <c r="J41" s="13"/>
    </row>
    <row r="42" spans="1:10" ht="21" customHeight="1"/>
    <row r="43" spans="1:10" ht="21" customHeight="1">
      <c r="A43" s="3" t="s">
        <v>135</v>
      </c>
    </row>
    <row r="44" spans="1:10" s="5" customFormat="1" ht="21" customHeight="1" thickBot="1">
      <c r="A44" s="115" t="s">
        <v>89</v>
      </c>
      <c r="B44" s="116"/>
      <c r="C44" s="116"/>
      <c r="D44" s="58" t="s">
        <v>228</v>
      </c>
      <c r="E44" s="58" t="s">
        <v>69</v>
      </c>
      <c r="F44" s="58" t="s">
        <v>70</v>
      </c>
      <c r="G44" s="58" t="s">
        <v>71</v>
      </c>
      <c r="H44" s="58" t="s">
        <v>72</v>
      </c>
      <c r="I44" s="58" t="s">
        <v>147</v>
      </c>
      <c r="J44" s="4" t="s">
        <v>87</v>
      </c>
    </row>
    <row r="45" spans="1:10" s="5" customFormat="1" ht="21" customHeight="1" thickTop="1">
      <c r="A45" s="121" t="s">
        <v>94</v>
      </c>
      <c r="B45" s="123" t="s">
        <v>95</v>
      </c>
      <c r="C45" s="6" t="s">
        <v>96</v>
      </c>
      <c r="D45" s="74">
        <f t="shared" ref="D45:I45" si="16">SUM(D46:D47)</f>
        <v>93208</v>
      </c>
      <c r="E45" s="74">
        <f t="shared" si="16"/>
        <v>90475</v>
      </c>
      <c r="F45" s="74">
        <f t="shared" si="16"/>
        <v>105125</v>
      </c>
      <c r="G45" s="74">
        <f t="shared" si="16"/>
        <v>104321</v>
      </c>
      <c r="H45" s="74">
        <f t="shared" si="16"/>
        <v>103517</v>
      </c>
      <c r="I45" s="74">
        <f t="shared" si="16"/>
        <v>102230</v>
      </c>
      <c r="J45" s="7"/>
    </row>
    <row r="46" spans="1:10" s="5" customFormat="1" ht="21" customHeight="1">
      <c r="A46" s="122"/>
      <c r="B46" s="111"/>
      <c r="C46" s="8" t="s">
        <v>97</v>
      </c>
      <c r="D46" s="75">
        <f>D87+D128+D169+D210+D251+D292+D333+D374+D415+D456</f>
        <v>93208</v>
      </c>
      <c r="E46" s="75">
        <f t="shared" ref="E46:I48" si="17">E87+E128+E169+E210+E251+E292+E333+E374+E415+E456</f>
        <v>90475</v>
      </c>
      <c r="F46" s="75">
        <f t="shared" si="17"/>
        <v>89449</v>
      </c>
      <c r="G46" s="75">
        <f t="shared" si="17"/>
        <v>88645</v>
      </c>
      <c r="H46" s="75">
        <f t="shared" si="17"/>
        <v>87841</v>
      </c>
      <c r="I46" s="75">
        <f t="shared" si="17"/>
        <v>86554</v>
      </c>
      <c r="J46" s="9"/>
    </row>
    <row r="47" spans="1:10" s="5" customFormat="1" ht="21" customHeight="1">
      <c r="A47" s="122"/>
      <c r="B47" s="111"/>
      <c r="C47" s="8" t="s">
        <v>56</v>
      </c>
      <c r="D47" s="75">
        <f t="shared" ref="D47:I47" si="18">D88+D129+D170+D211+D252+D293+D334+D375+D416+D457</f>
        <v>0</v>
      </c>
      <c r="E47" s="75">
        <f t="shared" si="18"/>
        <v>0</v>
      </c>
      <c r="F47" s="75">
        <f t="shared" si="18"/>
        <v>15676</v>
      </c>
      <c r="G47" s="75">
        <f t="shared" si="18"/>
        <v>15676</v>
      </c>
      <c r="H47" s="75">
        <f t="shared" si="18"/>
        <v>15676</v>
      </c>
      <c r="I47" s="75">
        <f t="shared" si="18"/>
        <v>15676</v>
      </c>
      <c r="J47" s="9"/>
    </row>
    <row r="48" spans="1:10" s="5" customFormat="1" ht="21" customHeight="1">
      <c r="A48" s="122"/>
      <c r="B48" s="111" t="s">
        <v>99</v>
      </c>
      <c r="C48" s="111"/>
      <c r="D48" s="75">
        <f>D89+D130+D171+D212+D253+D294+D335+D376+D417+D458</f>
        <v>91128</v>
      </c>
      <c r="E48" s="75">
        <f t="shared" si="17"/>
        <v>88458</v>
      </c>
      <c r="F48" s="75">
        <f t="shared" si="17"/>
        <v>105125</v>
      </c>
      <c r="G48" s="75">
        <f t="shared" si="17"/>
        <v>104321</v>
      </c>
      <c r="H48" s="75">
        <f t="shared" si="17"/>
        <v>103517</v>
      </c>
      <c r="I48" s="75">
        <f t="shared" si="17"/>
        <v>102230</v>
      </c>
      <c r="J48" s="9"/>
    </row>
    <row r="49" spans="1:10" s="5" customFormat="1" ht="21" customHeight="1">
      <c r="A49" s="122"/>
      <c r="B49" s="111" t="s">
        <v>100</v>
      </c>
      <c r="C49" s="111"/>
      <c r="D49" s="79">
        <f t="shared" ref="D49:I49" si="19">ROUND(D48*100/D45,1)</f>
        <v>97.8</v>
      </c>
      <c r="E49" s="79">
        <f t="shared" si="19"/>
        <v>97.8</v>
      </c>
      <c r="F49" s="79">
        <f t="shared" si="19"/>
        <v>100</v>
      </c>
      <c r="G49" s="79">
        <f t="shared" si="19"/>
        <v>100</v>
      </c>
      <c r="H49" s="79">
        <f t="shared" si="19"/>
        <v>100</v>
      </c>
      <c r="I49" s="79">
        <f t="shared" si="19"/>
        <v>100</v>
      </c>
      <c r="J49" s="9"/>
    </row>
    <row r="50" spans="1:10" s="5" customFormat="1" ht="21" customHeight="1">
      <c r="A50" s="122" t="s">
        <v>101</v>
      </c>
      <c r="B50" s="111" t="s">
        <v>102</v>
      </c>
      <c r="C50" s="111"/>
      <c r="D50" s="76">
        <f t="shared" ref="D50:I50" si="20">D51+D54+D55+D58+D59+D60</f>
        <v>31091</v>
      </c>
      <c r="E50" s="76">
        <f t="shared" si="20"/>
        <v>30201</v>
      </c>
      <c r="F50" s="76">
        <f t="shared" si="20"/>
        <v>35905</v>
      </c>
      <c r="G50" s="76">
        <f t="shared" si="20"/>
        <v>35640</v>
      </c>
      <c r="H50" s="76">
        <f t="shared" si="20"/>
        <v>35366</v>
      </c>
      <c r="I50" s="76">
        <f t="shared" si="20"/>
        <v>34941</v>
      </c>
      <c r="J50" s="9"/>
    </row>
    <row r="51" spans="1:10" s="5" customFormat="1" ht="21" customHeight="1">
      <c r="A51" s="122"/>
      <c r="B51" s="111" t="s">
        <v>103</v>
      </c>
      <c r="C51" s="8" t="s">
        <v>96</v>
      </c>
      <c r="D51" s="76">
        <f t="shared" ref="D51:I51" si="21">SUM(D52:D53)</f>
        <v>26974</v>
      </c>
      <c r="E51" s="76">
        <f t="shared" si="21"/>
        <v>26184</v>
      </c>
      <c r="F51" s="76">
        <f t="shared" si="21"/>
        <v>31118</v>
      </c>
      <c r="G51" s="76">
        <f t="shared" si="21"/>
        <v>30882</v>
      </c>
      <c r="H51" s="76">
        <f t="shared" si="21"/>
        <v>30637</v>
      </c>
      <c r="I51" s="76">
        <f t="shared" si="21"/>
        <v>30260</v>
      </c>
      <c r="J51" s="9"/>
    </row>
    <row r="52" spans="1:10" s="5" customFormat="1" ht="21" customHeight="1">
      <c r="A52" s="122"/>
      <c r="B52" s="111"/>
      <c r="C52" s="8" t="s">
        <v>97</v>
      </c>
      <c r="D52" s="75">
        <f>D93+D134+D175+D216+D257+D298+D339+D380+D421+D462</f>
        <v>26974</v>
      </c>
      <c r="E52" s="75">
        <f t="shared" ref="E52:I54" si="22">E93+E134+E175+E216+E257+E298+E339+E380+E421+E462</f>
        <v>26184</v>
      </c>
      <c r="F52" s="75">
        <f t="shared" si="22"/>
        <v>26478</v>
      </c>
      <c r="G52" s="75">
        <f t="shared" si="22"/>
        <v>26242</v>
      </c>
      <c r="H52" s="75">
        <f t="shared" si="22"/>
        <v>25997</v>
      </c>
      <c r="I52" s="75">
        <f t="shared" si="22"/>
        <v>25620</v>
      </c>
      <c r="J52" s="9"/>
    </row>
    <row r="53" spans="1:10" s="5" customFormat="1" ht="21" customHeight="1">
      <c r="A53" s="122"/>
      <c r="B53" s="111"/>
      <c r="C53" s="8" t="s">
        <v>56</v>
      </c>
      <c r="D53" s="75">
        <f>D94+D135+D176+D217+D258+D299+D340+D381+D422+D463</f>
        <v>0</v>
      </c>
      <c r="E53" s="75">
        <f t="shared" si="22"/>
        <v>0</v>
      </c>
      <c r="F53" s="75">
        <f t="shared" si="22"/>
        <v>4640</v>
      </c>
      <c r="G53" s="75">
        <f t="shared" si="22"/>
        <v>4640</v>
      </c>
      <c r="H53" s="75">
        <f t="shared" si="22"/>
        <v>4640</v>
      </c>
      <c r="I53" s="75">
        <f t="shared" si="22"/>
        <v>4640</v>
      </c>
      <c r="J53" s="9"/>
    </row>
    <row r="54" spans="1:10" s="5" customFormat="1" ht="21" customHeight="1">
      <c r="A54" s="122"/>
      <c r="B54" s="111" t="s">
        <v>105</v>
      </c>
      <c r="C54" s="125"/>
      <c r="D54" s="75">
        <f>D95+D136+D177+D218+D259+D300+D341+D382+D423+D464</f>
        <v>537</v>
      </c>
      <c r="E54" s="75">
        <f t="shared" si="22"/>
        <v>537</v>
      </c>
      <c r="F54" s="75">
        <f t="shared" si="22"/>
        <v>537</v>
      </c>
      <c r="G54" s="75">
        <f t="shared" si="22"/>
        <v>537</v>
      </c>
      <c r="H54" s="75">
        <f t="shared" si="22"/>
        <v>537</v>
      </c>
      <c r="I54" s="75">
        <f t="shared" si="22"/>
        <v>537</v>
      </c>
      <c r="J54" s="9"/>
    </row>
    <row r="55" spans="1:10" s="5" customFormat="1" ht="21" customHeight="1">
      <c r="A55" s="122"/>
      <c r="B55" s="111" t="s">
        <v>106</v>
      </c>
      <c r="C55" s="8" t="s">
        <v>96</v>
      </c>
      <c r="D55" s="76">
        <f t="shared" ref="D55:I55" si="23">SUM(D56:D57)</f>
        <v>0</v>
      </c>
      <c r="E55" s="76">
        <f t="shared" si="23"/>
        <v>0</v>
      </c>
      <c r="F55" s="76">
        <f t="shared" si="23"/>
        <v>0</v>
      </c>
      <c r="G55" s="76">
        <f t="shared" si="23"/>
        <v>0</v>
      </c>
      <c r="H55" s="76">
        <f t="shared" si="23"/>
        <v>0</v>
      </c>
      <c r="I55" s="76">
        <f t="shared" si="23"/>
        <v>0</v>
      </c>
      <c r="J55" s="9"/>
    </row>
    <row r="56" spans="1:10" s="5" customFormat="1" ht="21" customHeight="1">
      <c r="A56" s="122"/>
      <c r="B56" s="111"/>
      <c r="C56" s="8" t="s">
        <v>107</v>
      </c>
      <c r="D56" s="75">
        <f>D97+D138+D179+D220+D261+D302+D343+D384+D425+D466</f>
        <v>0</v>
      </c>
      <c r="E56" s="75">
        <f t="shared" ref="E56:I60" si="24">E97+E138+E179+E220+E261+E302+E343+E384+E425+E466</f>
        <v>0</v>
      </c>
      <c r="F56" s="75">
        <f t="shared" si="24"/>
        <v>0</v>
      </c>
      <c r="G56" s="75">
        <f t="shared" si="24"/>
        <v>0</v>
      </c>
      <c r="H56" s="75">
        <f t="shared" si="24"/>
        <v>0</v>
      </c>
      <c r="I56" s="75">
        <f t="shared" si="24"/>
        <v>0</v>
      </c>
      <c r="J56" s="9"/>
    </row>
    <row r="57" spans="1:10" s="5" customFormat="1" ht="21" customHeight="1">
      <c r="A57" s="122"/>
      <c r="B57" s="111"/>
      <c r="C57" s="8" t="s">
        <v>103</v>
      </c>
      <c r="D57" s="75">
        <f>D98+D139+D180+D221+D262+D303+D344+D385+D426+D467</f>
        <v>0</v>
      </c>
      <c r="E57" s="75">
        <f t="shared" si="24"/>
        <v>0</v>
      </c>
      <c r="F57" s="75">
        <f t="shared" si="24"/>
        <v>0</v>
      </c>
      <c r="G57" s="75">
        <f t="shared" si="24"/>
        <v>0</v>
      </c>
      <c r="H57" s="75">
        <f t="shared" si="24"/>
        <v>0</v>
      </c>
      <c r="I57" s="75">
        <f t="shared" si="24"/>
        <v>0</v>
      </c>
      <c r="J57" s="9"/>
    </row>
    <row r="58" spans="1:10" s="5" customFormat="1" ht="21" customHeight="1">
      <c r="A58" s="122"/>
      <c r="B58" s="111" t="s">
        <v>108</v>
      </c>
      <c r="C58" s="111"/>
      <c r="D58" s="75">
        <f>D99+D140+D181+D222+D263+D304+D345+D386+D427+D468</f>
        <v>140</v>
      </c>
      <c r="E58" s="75">
        <f t="shared" si="24"/>
        <v>140</v>
      </c>
      <c r="F58" s="75">
        <f t="shared" si="24"/>
        <v>140</v>
      </c>
      <c r="G58" s="75">
        <f t="shared" si="24"/>
        <v>140</v>
      </c>
      <c r="H58" s="75">
        <f t="shared" si="24"/>
        <v>140</v>
      </c>
      <c r="I58" s="75">
        <f t="shared" si="24"/>
        <v>140</v>
      </c>
      <c r="J58" s="9"/>
    </row>
    <row r="59" spans="1:10" s="5" customFormat="1" ht="21" customHeight="1">
      <c r="A59" s="122"/>
      <c r="B59" s="111" t="s">
        <v>184</v>
      </c>
      <c r="C59" s="111"/>
      <c r="D59" s="75">
        <f>D100+D141+D182+D223+D264+D305+D346+D387+D428+D469</f>
        <v>0</v>
      </c>
      <c r="E59" s="75">
        <f t="shared" si="24"/>
        <v>0</v>
      </c>
      <c r="F59" s="75">
        <f t="shared" si="24"/>
        <v>139</v>
      </c>
      <c r="G59" s="75">
        <f t="shared" si="24"/>
        <v>139</v>
      </c>
      <c r="H59" s="75">
        <f t="shared" si="24"/>
        <v>139</v>
      </c>
      <c r="I59" s="75">
        <f t="shared" si="24"/>
        <v>139</v>
      </c>
      <c r="J59" s="9"/>
    </row>
    <row r="60" spans="1:10" s="5" customFormat="1" ht="21" customHeight="1">
      <c r="A60" s="122"/>
      <c r="B60" s="111" t="s">
        <v>109</v>
      </c>
      <c r="C60" s="111"/>
      <c r="D60" s="75">
        <f>D101+D142+D183+D224+D265+D306+D347+D388+D429+D470</f>
        <v>3440</v>
      </c>
      <c r="E60" s="75">
        <f t="shared" si="24"/>
        <v>3340</v>
      </c>
      <c r="F60" s="75">
        <f t="shared" si="24"/>
        <v>3971</v>
      </c>
      <c r="G60" s="75">
        <f t="shared" si="24"/>
        <v>3942</v>
      </c>
      <c r="H60" s="75">
        <f t="shared" si="24"/>
        <v>3913</v>
      </c>
      <c r="I60" s="75">
        <f t="shared" si="24"/>
        <v>3865</v>
      </c>
      <c r="J60" s="9"/>
    </row>
    <row r="61" spans="1:10" s="5" customFormat="1" ht="21" customHeight="1">
      <c r="A61" s="117" t="s">
        <v>110</v>
      </c>
      <c r="B61" s="113" t="s">
        <v>102</v>
      </c>
      <c r="C61" s="113"/>
      <c r="D61" s="77">
        <f t="shared" ref="D61:I61" si="25">D62+D65+D66+D69+D70+D71</f>
        <v>37971</v>
      </c>
      <c r="E61" s="77">
        <f t="shared" si="25"/>
        <v>36884</v>
      </c>
      <c r="F61" s="77">
        <f t="shared" si="25"/>
        <v>43819</v>
      </c>
      <c r="G61" s="77">
        <f t="shared" si="25"/>
        <v>43495</v>
      </c>
      <c r="H61" s="77">
        <f t="shared" si="25"/>
        <v>43163</v>
      </c>
      <c r="I61" s="77">
        <f t="shared" si="25"/>
        <v>42642</v>
      </c>
      <c r="J61" s="10"/>
    </row>
    <row r="62" spans="1:10" s="5" customFormat="1" ht="21" customHeight="1">
      <c r="A62" s="117"/>
      <c r="B62" s="113" t="s">
        <v>103</v>
      </c>
      <c r="C62" s="56" t="s">
        <v>96</v>
      </c>
      <c r="D62" s="77">
        <f t="shared" ref="D62:I62" si="26">SUM(D63:D64)</f>
        <v>33718</v>
      </c>
      <c r="E62" s="77">
        <f t="shared" si="26"/>
        <v>32731</v>
      </c>
      <c r="F62" s="77">
        <f t="shared" si="26"/>
        <v>38896</v>
      </c>
      <c r="G62" s="77">
        <f t="shared" si="26"/>
        <v>38601</v>
      </c>
      <c r="H62" s="77">
        <f t="shared" si="26"/>
        <v>38298</v>
      </c>
      <c r="I62" s="77">
        <f t="shared" si="26"/>
        <v>37825</v>
      </c>
      <c r="J62" s="10"/>
    </row>
    <row r="63" spans="1:10" s="5" customFormat="1" ht="21" customHeight="1">
      <c r="A63" s="117"/>
      <c r="B63" s="113"/>
      <c r="C63" s="56" t="s">
        <v>97</v>
      </c>
      <c r="D63" s="77">
        <f t="shared" ref="D63:I65" si="27">D104+D145+D186+D227+D268+D309+D350+D391+D432+D473</f>
        <v>33718</v>
      </c>
      <c r="E63" s="77">
        <f t="shared" si="27"/>
        <v>32731</v>
      </c>
      <c r="F63" s="77">
        <f t="shared" si="27"/>
        <v>33096</v>
      </c>
      <c r="G63" s="77">
        <f t="shared" si="27"/>
        <v>32801</v>
      </c>
      <c r="H63" s="77">
        <f t="shared" si="27"/>
        <v>32498</v>
      </c>
      <c r="I63" s="77">
        <f t="shared" si="27"/>
        <v>32025</v>
      </c>
      <c r="J63" s="10"/>
    </row>
    <row r="64" spans="1:10" s="5" customFormat="1" ht="21" customHeight="1">
      <c r="A64" s="117"/>
      <c r="B64" s="113"/>
      <c r="C64" s="56" t="s">
        <v>56</v>
      </c>
      <c r="D64" s="77">
        <f t="shared" si="27"/>
        <v>0</v>
      </c>
      <c r="E64" s="77">
        <f t="shared" si="27"/>
        <v>0</v>
      </c>
      <c r="F64" s="77">
        <f t="shared" si="27"/>
        <v>5800</v>
      </c>
      <c r="G64" s="77">
        <f t="shared" si="27"/>
        <v>5800</v>
      </c>
      <c r="H64" s="77">
        <f t="shared" si="27"/>
        <v>5800</v>
      </c>
      <c r="I64" s="77">
        <f t="shared" si="27"/>
        <v>5800</v>
      </c>
      <c r="J64" s="10"/>
    </row>
    <row r="65" spans="1:10" s="5" customFormat="1" ht="21" customHeight="1">
      <c r="A65" s="117"/>
      <c r="B65" s="113" t="s">
        <v>105</v>
      </c>
      <c r="C65" s="113"/>
      <c r="D65" s="77">
        <f t="shared" si="27"/>
        <v>673</v>
      </c>
      <c r="E65" s="77">
        <f t="shared" si="27"/>
        <v>673</v>
      </c>
      <c r="F65" s="77">
        <f t="shared" si="27"/>
        <v>673</v>
      </c>
      <c r="G65" s="77">
        <f t="shared" si="27"/>
        <v>673</v>
      </c>
      <c r="H65" s="77">
        <f t="shared" si="27"/>
        <v>673</v>
      </c>
      <c r="I65" s="77">
        <f t="shared" si="27"/>
        <v>673</v>
      </c>
      <c r="J65" s="10"/>
    </row>
    <row r="66" spans="1:10" s="5" customFormat="1" ht="21" customHeight="1">
      <c r="A66" s="117"/>
      <c r="B66" s="113" t="s">
        <v>106</v>
      </c>
      <c r="C66" s="56" t="s">
        <v>96</v>
      </c>
      <c r="D66" s="77">
        <f t="shared" ref="D66:I66" si="28">SUM(D67:D68)</f>
        <v>0</v>
      </c>
      <c r="E66" s="77">
        <f t="shared" si="28"/>
        <v>0</v>
      </c>
      <c r="F66" s="77">
        <f t="shared" si="28"/>
        <v>0</v>
      </c>
      <c r="G66" s="77">
        <f t="shared" si="28"/>
        <v>0</v>
      </c>
      <c r="H66" s="77">
        <f t="shared" si="28"/>
        <v>0</v>
      </c>
      <c r="I66" s="77">
        <f t="shared" si="28"/>
        <v>0</v>
      </c>
      <c r="J66" s="10"/>
    </row>
    <row r="67" spans="1:10" s="5" customFormat="1" ht="21" customHeight="1">
      <c r="A67" s="117"/>
      <c r="B67" s="113"/>
      <c r="C67" s="56" t="s">
        <v>107</v>
      </c>
      <c r="D67" s="77">
        <f t="shared" ref="D67:I71" si="29">D108+D149+D190+D231+D272+D313+D354+D395+D436+D477</f>
        <v>0</v>
      </c>
      <c r="E67" s="77">
        <f t="shared" si="29"/>
        <v>0</v>
      </c>
      <c r="F67" s="77">
        <f t="shared" si="29"/>
        <v>0</v>
      </c>
      <c r="G67" s="77">
        <f t="shared" si="29"/>
        <v>0</v>
      </c>
      <c r="H67" s="77">
        <f t="shared" si="29"/>
        <v>0</v>
      </c>
      <c r="I67" s="77">
        <f t="shared" si="29"/>
        <v>0</v>
      </c>
      <c r="J67" s="10"/>
    </row>
    <row r="68" spans="1:10" s="5" customFormat="1" ht="21" customHeight="1">
      <c r="A68" s="117"/>
      <c r="B68" s="113"/>
      <c r="C68" s="56" t="s">
        <v>103</v>
      </c>
      <c r="D68" s="77">
        <f t="shared" si="29"/>
        <v>0</v>
      </c>
      <c r="E68" s="77">
        <f t="shared" si="29"/>
        <v>0</v>
      </c>
      <c r="F68" s="77">
        <f t="shared" si="29"/>
        <v>0</v>
      </c>
      <c r="G68" s="77">
        <f t="shared" si="29"/>
        <v>0</v>
      </c>
      <c r="H68" s="77">
        <f t="shared" si="29"/>
        <v>0</v>
      </c>
      <c r="I68" s="77">
        <f t="shared" si="29"/>
        <v>0</v>
      </c>
      <c r="J68" s="10"/>
    </row>
    <row r="69" spans="1:10" s="5" customFormat="1" ht="21" customHeight="1">
      <c r="A69" s="117"/>
      <c r="B69" s="113" t="s">
        <v>108</v>
      </c>
      <c r="C69" s="113"/>
      <c r="D69" s="77">
        <f t="shared" si="29"/>
        <v>140</v>
      </c>
      <c r="E69" s="77">
        <f t="shared" si="29"/>
        <v>140</v>
      </c>
      <c r="F69" s="77">
        <f t="shared" si="29"/>
        <v>140</v>
      </c>
      <c r="G69" s="77">
        <f t="shared" si="29"/>
        <v>140</v>
      </c>
      <c r="H69" s="77">
        <f t="shared" si="29"/>
        <v>140</v>
      </c>
      <c r="I69" s="77">
        <f t="shared" si="29"/>
        <v>140</v>
      </c>
      <c r="J69" s="10"/>
    </row>
    <row r="70" spans="1:10" s="5" customFormat="1" ht="21" customHeight="1">
      <c r="A70" s="117"/>
      <c r="B70" s="113" t="s">
        <v>184</v>
      </c>
      <c r="C70" s="113"/>
      <c r="D70" s="77">
        <f t="shared" si="29"/>
        <v>0</v>
      </c>
      <c r="E70" s="77">
        <f t="shared" si="29"/>
        <v>0</v>
      </c>
      <c r="F70" s="77">
        <f t="shared" si="29"/>
        <v>139</v>
      </c>
      <c r="G70" s="77">
        <f t="shared" si="29"/>
        <v>139</v>
      </c>
      <c r="H70" s="77">
        <f t="shared" si="29"/>
        <v>139</v>
      </c>
      <c r="I70" s="77">
        <f t="shared" si="29"/>
        <v>139</v>
      </c>
      <c r="J70" s="10"/>
    </row>
    <row r="71" spans="1:10" s="5" customFormat="1" ht="21" customHeight="1">
      <c r="A71" s="117"/>
      <c r="B71" s="113" t="s">
        <v>109</v>
      </c>
      <c r="C71" s="113"/>
      <c r="D71" s="77">
        <f t="shared" si="29"/>
        <v>3440</v>
      </c>
      <c r="E71" s="77">
        <f t="shared" si="29"/>
        <v>3340</v>
      </c>
      <c r="F71" s="77">
        <f t="shared" si="29"/>
        <v>3971</v>
      </c>
      <c r="G71" s="77">
        <f t="shared" si="29"/>
        <v>3942</v>
      </c>
      <c r="H71" s="77">
        <f t="shared" si="29"/>
        <v>3913</v>
      </c>
      <c r="I71" s="77">
        <f t="shared" si="29"/>
        <v>3865</v>
      </c>
      <c r="J71" s="10"/>
    </row>
    <row r="72" spans="1:10" s="5" customFormat="1" ht="21" customHeight="1">
      <c r="A72" s="122" t="s">
        <v>111</v>
      </c>
      <c r="B72" s="112" t="s">
        <v>102</v>
      </c>
      <c r="C72" s="112"/>
      <c r="D72" s="76">
        <f t="shared" ref="D72:I72" si="30">D73+D76+D77+D80+D81+D82</f>
        <v>55175</v>
      </c>
      <c r="E72" s="76">
        <f t="shared" si="30"/>
        <v>53594</v>
      </c>
      <c r="F72" s="76">
        <f t="shared" si="30"/>
        <v>63609</v>
      </c>
      <c r="G72" s="76">
        <f t="shared" si="30"/>
        <v>63137</v>
      </c>
      <c r="H72" s="76">
        <f t="shared" si="30"/>
        <v>62656</v>
      </c>
      <c r="I72" s="76">
        <f t="shared" si="30"/>
        <v>61900</v>
      </c>
      <c r="J72" s="9"/>
    </row>
    <row r="73" spans="1:10" s="5" customFormat="1" ht="21" customHeight="1">
      <c r="A73" s="122"/>
      <c r="B73" s="112" t="s">
        <v>103</v>
      </c>
      <c r="C73" s="57" t="s">
        <v>96</v>
      </c>
      <c r="D73" s="76">
        <f t="shared" ref="D73:I73" si="31">SUM(D74:D75)</f>
        <v>50583</v>
      </c>
      <c r="E73" s="76">
        <f t="shared" si="31"/>
        <v>49102</v>
      </c>
      <c r="F73" s="76">
        <f t="shared" si="31"/>
        <v>58347</v>
      </c>
      <c r="G73" s="76">
        <f t="shared" si="31"/>
        <v>57904</v>
      </c>
      <c r="H73" s="76">
        <f t="shared" si="31"/>
        <v>57452</v>
      </c>
      <c r="I73" s="76">
        <f t="shared" si="31"/>
        <v>56744</v>
      </c>
      <c r="J73" s="9"/>
    </row>
    <row r="74" spans="1:10" s="5" customFormat="1" ht="21" customHeight="1">
      <c r="A74" s="122"/>
      <c r="B74" s="112"/>
      <c r="C74" s="57" t="s">
        <v>97</v>
      </c>
      <c r="D74" s="75">
        <f t="shared" ref="D74:I76" si="32">D115+D156+D197+D238+D279+D320+D361+D402+D443+D484</f>
        <v>50583</v>
      </c>
      <c r="E74" s="75">
        <f t="shared" si="32"/>
        <v>49102</v>
      </c>
      <c r="F74" s="75">
        <f t="shared" si="32"/>
        <v>49647</v>
      </c>
      <c r="G74" s="75">
        <f t="shared" si="32"/>
        <v>49204</v>
      </c>
      <c r="H74" s="75">
        <f t="shared" si="32"/>
        <v>48752</v>
      </c>
      <c r="I74" s="75">
        <f t="shared" si="32"/>
        <v>48044</v>
      </c>
      <c r="J74" s="9"/>
    </row>
    <row r="75" spans="1:10" s="5" customFormat="1" ht="21" customHeight="1">
      <c r="A75" s="122"/>
      <c r="B75" s="112"/>
      <c r="C75" s="57" t="s">
        <v>56</v>
      </c>
      <c r="D75" s="75">
        <f t="shared" si="32"/>
        <v>0</v>
      </c>
      <c r="E75" s="75">
        <f t="shared" si="32"/>
        <v>0</v>
      </c>
      <c r="F75" s="75">
        <f t="shared" si="32"/>
        <v>8700</v>
      </c>
      <c r="G75" s="75">
        <f t="shared" si="32"/>
        <v>8700</v>
      </c>
      <c r="H75" s="75">
        <f t="shared" si="32"/>
        <v>8700</v>
      </c>
      <c r="I75" s="75">
        <f t="shared" si="32"/>
        <v>8700</v>
      </c>
      <c r="J75" s="9"/>
    </row>
    <row r="76" spans="1:10" s="5" customFormat="1" ht="21" customHeight="1">
      <c r="A76" s="122"/>
      <c r="B76" s="112" t="s">
        <v>105</v>
      </c>
      <c r="C76" s="112"/>
      <c r="D76" s="75">
        <f t="shared" si="32"/>
        <v>1012</v>
      </c>
      <c r="E76" s="75">
        <f t="shared" si="32"/>
        <v>1012</v>
      </c>
      <c r="F76" s="75">
        <f t="shared" si="32"/>
        <v>1012</v>
      </c>
      <c r="G76" s="75">
        <f t="shared" si="32"/>
        <v>1012</v>
      </c>
      <c r="H76" s="75">
        <f t="shared" si="32"/>
        <v>1012</v>
      </c>
      <c r="I76" s="75">
        <f t="shared" si="32"/>
        <v>1012</v>
      </c>
      <c r="J76" s="9"/>
    </row>
    <row r="77" spans="1:10" s="5" customFormat="1" ht="21" customHeight="1">
      <c r="A77" s="122"/>
      <c r="B77" s="112" t="s">
        <v>106</v>
      </c>
      <c r="C77" s="57" t="s">
        <v>96</v>
      </c>
      <c r="D77" s="76">
        <f t="shared" ref="D77:I77" si="33">SUM(D78:D79)</f>
        <v>0</v>
      </c>
      <c r="E77" s="76">
        <f t="shared" si="33"/>
        <v>0</v>
      </c>
      <c r="F77" s="76">
        <f t="shared" si="33"/>
        <v>0</v>
      </c>
      <c r="G77" s="76">
        <f t="shared" si="33"/>
        <v>0</v>
      </c>
      <c r="H77" s="76">
        <f t="shared" si="33"/>
        <v>0</v>
      </c>
      <c r="I77" s="76">
        <f t="shared" si="33"/>
        <v>0</v>
      </c>
      <c r="J77" s="9"/>
    </row>
    <row r="78" spans="1:10" s="5" customFormat="1" ht="21" customHeight="1">
      <c r="A78" s="122"/>
      <c r="B78" s="112"/>
      <c r="C78" s="57" t="s">
        <v>107</v>
      </c>
      <c r="D78" s="75">
        <f t="shared" ref="D78:I82" si="34">D119+D160+D201+D242+D283+D324+D365+D406+D447+D488</f>
        <v>0</v>
      </c>
      <c r="E78" s="75">
        <f t="shared" si="34"/>
        <v>0</v>
      </c>
      <c r="F78" s="75">
        <f t="shared" si="34"/>
        <v>0</v>
      </c>
      <c r="G78" s="75">
        <f t="shared" si="34"/>
        <v>0</v>
      </c>
      <c r="H78" s="75">
        <f t="shared" si="34"/>
        <v>0</v>
      </c>
      <c r="I78" s="75">
        <f t="shared" si="34"/>
        <v>0</v>
      </c>
      <c r="J78" s="9"/>
    </row>
    <row r="79" spans="1:10" s="5" customFormat="1" ht="21" customHeight="1">
      <c r="A79" s="122"/>
      <c r="B79" s="112"/>
      <c r="C79" s="57" t="s">
        <v>103</v>
      </c>
      <c r="D79" s="75">
        <f t="shared" si="34"/>
        <v>0</v>
      </c>
      <c r="E79" s="75">
        <f t="shared" si="34"/>
        <v>0</v>
      </c>
      <c r="F79" s="75">
        <f t="shared" si="34"/>
        <v>0</v>
      </c>
      <c r="G79" s="75">
        <f t="shared" si="34"/>
        <v>0</v>
      </c>
      <c r="H79" s="75">
        <f t="shared" si="34"/>
        <v>0</v>
      </c>
      <c r="I79" s="75">
        <f t="shared" si="34"/>
        <v>0</v>
      </c>
      <c r="J79" s="9"/>
    </row>
    <row r="80" spans="1:10" s="5" customFormat="1" ht="21" customHeight="1">
      <c r="A80" s="122"/>
      <c r="B80" s="112" t="s">
        <v>108</v>
      </c>
      <c r="C80" s="112"/>
      <c r="D80" s="75">
        <f t="shared" si="34"/>
        <v>140</v>
      </c>
      <c r="E80" s="75">
        <f t="shared" si="34"/>
        <v>140</v>
      </c>
      <c r="F80" s="75">
        <f t="shared" si="34"/>
        <v>140</v>
      </c>
      <c r="G80" s="75">
        <f t="shared" si="34"/>
        <v>140</v>
      </c>
      <c r="H80" s="75">
        <f t="shared" si="34"/>
        <v>140</v>
      </c>
      <c r="I80" s="75">
        <f t="shared" si="34"/>
        <v>140</v>
      </c>
      <c r="J80" s="9"/>
    </row>
    <row r="81" spans="1:10" s="5" customFormat="1" ht="21" customHeight="1">
      <c r="A81" s="126"/>
      <c r="B81" s="112" t="s">
        <v>184</v>
      </c>
      <c r="C81" s="112"/>
      <c r="D81" s="75">
        <f t="shared" si="34"/>
        <v>0</v>
      </c>
      <c r="E81" s="75">
        <f t="shared" si="34"/>
        <v>0</v>
      </c>
      <c r="F81" s="75">
        <f t="shared" si="34"/>
        <v>139</v>
      </c>
      <c r="G81" s="75">
        <f t="shared" si="34"/>
        <v>139</v>
      </c>
      <c r="H81" s="75">
        <f t="shared" si="34"/>
        <v>139</v>
      </c>
      <c r="I81" s="75">
        <f t="shared" si="34"/>
        <v>139</v>
      </c>
      <c r="J81" s="9"/>
    </row>
    <row r="82" spans="1:10" s="5" customFormat="1" ht="21" customHeight="1">
      <c r="A82" s="127"/>
      <c r="B82" s="114" t="s">
        <v>109</v>
      </c>
      <c r="C82" s="114"/>
      <c r="D82" s="78">
        <f t="shared" si="34"/>
        <v>3440</v>
      </c>
      <c r="E82" s="78">
        <f t="shared" si="34"/>
        <v>3340</v>
      </c>
      <c r="F82" s="78">
        <f t="shared" si="34"/>
        <v>3971</v>
      </c>
      <c r="G82" s="78">
        <f t="shared" si="34"/>
        <v>3942</v>
      </c>
      <c r="H82" s="78">
        <f t="shared" si="34"/>
        <v>3913</v>
      </c>
      <c r="I82" s="78">
        <f t="shared" si="34"/>
        <v>3865</v>
      </c>
      <c r="J82" s="13"/>
    </row>
    <row r="83" spans="1:10" ht="21" customHeight="1"/>
    <row r="84" spans="1:10" ht="21" customHeight="1">
      <c r="A84" s="3" t="s">
        <v>175</v>
      </c>
    </row>
    <row r="85" spans="1:10" s="5" customFormat="1" ht="21" customHeight="1" thickBot="1">
      <c r="A85" s="115" t="s">
        <v>89</v>
      </c>
      <c r="B85" s="116"/>
      <c r="C85" s="116"/>
      <c r="D85" s="58" t="s">
        <v>228</v>
      </c>
      <c r="E85" s="58" t="s">
        <v>69</v>
      </c>
      <c r="F85" s="58" t="s">
        <v>70</v>
      </c>
      <c r="G85" s="58" t="s">
        <v>71</v>
      </c>
      <c r="H85" s="58" t="s">
        <v>72</v>
      </c>
      <c r="I85" s="58" t="s">
        <v>147</v>
      </c>
      <c r="J85" s="4" t="s">
        <v>87</v>
      </c>
    </row>
    <row r="86" spans="1:10" s="5" customFormat="1" ht="21" customHeight="1" thickTop="1">
      <c r="A86" s="121" t="s">
        <v>94</v>
      </c>
      <c r="B86" s="123" t="s">
        <v>95</v>
      </c>
      <c r="C86" s="6" t="s">
        <v>96</v>
      </c>
      <c r="D86" s="74">
        <f t="shared" ref="D86:I86" si="35">SUM(D87:D88)</f>
        <v>18375</v>
      </c>
      <c r="E86" s="74">
        <f t="shared" si="35"/>
        <v>17835</v>
      </c>
      <c r="F86" s="74">
        <f t="shared" si="35"/>
        <v>17633</v>
      </c>
      <c r="G86" s="74">
        <f t="shared" si="35"/>
        <v>17475</v>
      </c>
      <c r="H86" s="74">
        <f t="shared" si="35"/>
        <v>17317</v>
      </c>
      <c r="I86" s="74">
        <f t="shared" si="35"/>
        <v>17064</v>
      </c>
      <c r="J86" s="14"/>
    </row>
    <row r="87" spans="1:10" s="5" customFormat="1" ht="21" customHeight="1">
      <c r="A87" s="122"/>
      <c r="B87" s="111"/>
      <c r="C87" s="8" t="s">
        <v>97</v>
      </c>
      <c r="D87" s="75">
        <f>'[3]2.0처리-계획인구(총괄)'!$D$8</f>
        <v>18375</v>
      </c>
      <c r="E87" s="75">
        <f>'[3]2.0처리-계획인구(총괄)'!$G$8</f>
        <v>17835</v>
      </c>
      <c r="F87" s="75">
        <f>'[3]2.0처리-계획인구(총괄)'!$J$8</f>
        <v>17633</v>
      </c>
      <c r="G87" s="75">
        <f>'[3]2.0처리-계획인구(총괄)'!$M$8</f>
        <v>17475</v>
      </c>
      <c r="H87" s="75">
        <f>'[3]2.0처리-계획인구(총괄)'!$P$8</f>
        <v>17317</v>
      </c>
      <c r="I87" s="75">
        <f>'[3]2.0처리-계획인구(총괄)'!$S$8</f>
        <v>17064</v>
      </c>
      <c r="J87" s="9"/>
    </row>
    <row r="88" spans="1:10" s="5" customFormat="1" ht="21" customHeight="1">
      <c r="A88" s="122"/>
      <c r="B88" s="111"/>
      <c r="C88" s="8" t="s">
        <v>98</v>
      </c>
      <c r="D88" s="75">
        <f>'[3]2.0처리-계획인구(총괄)'!$E$8</f>
        <v>0</v>
      </c>
      <c r="E88" s="75">
        <f>'[3]2.0처리-계획인구(총괄)'!$H$8</f>
        <v>0</v>
      </c>
      <c r="F88" s="75">
        <f>'[3]2.0처리-계획인구(총괄)'!$K$8</f>
        <v>0</v>
      </c>
      <c r="G88" s="75">
        <f>'[3]2.0처리-계획인구(총괄)'!$N$8</f>
        <v>0</v>
      </c>
      <c r="H88" s="75">
        <f>'[3]2.0처리-계획인구(총괄)'!$Q$8</f>
        <v>0</v>
      </c>
      <c r="I88" s="75">
        <f>'[3]2.0처리-계획인구(총괄)'!$T$8</f>
        <v>0</v>
      </c>
      <c r="J88" s="9"/>
    </row>
    <row r="89" spans="1:10" s="5" customFormat="1" ht="21" customHeight="1">
      <c r="A89" s="122"/>
      <c r="B89" s="111" t="s">
        <v>99</v>
      </c>
      <c r="C89" s="111"/>
      <c r="D89" s="75">
        <f>'[3]4.0처리-처리인구(총괄)'!$C$8</f>
        <v>18375</v>
      </c>
      <c r="E89" s="75">
        <f>'[3]4.0처리-처리인구(총괄)'!$F$8</f>
        <v>17835</v>
      </c>
      <c r="F89" s="75">
        <f>'[3]4.0처리-처리인구(총괄)'!$I$8</f>
        <v>17633</v>
      </c>
      <c r="G89" s="75">
        <f>'[3]4.0처리-처리인구(총괄)'!$L$8</f>
        <v>17475</v>
      </c>
      <c r="H89" s="75">
        <f>'[3]4.0처리-처리인구(총괄)'!$O$8</f>
        <v>17317</v>
      </c>
      <c r="I89" s="75">
        <f>'[3]4.0처리-처리인구(총괄)'!$R$8</f>
        <v>17064</v>
      </c>
      <c r="J89" s="9"/>
    </row>
    <row r="90" spans="1:10" s="5" customFormat="1" ht="21" customHeight="1">
      <c r="A90" s="122"/>
      <c r="B90" s="111" t="s">
        <v>100</v>
      </c>
      <c r="C90" s="111"/>
      <c r="D90" s="79">
        <f t="shared" ref="D90:I90" si="36">ROUND(D89*100/D86,1)</f>
        <v>100</v>
      </c>
      <c r="E90" s="79">
        <f t="shared" si="36"/>
        <v>100</v>
      </c>
      <c r="F90" s="79">
        <f t="shared" si="36"/>
        <v>100</v>
      </c>
      <c r="G90" s="79">
        <f t="shared" si="36"/>
        <v>100</v>
      </c>
      <c r="H90" s="79">
        <f t="shared" si="36"/>
        <v>100</v>
      </c>
      <c r="I90" s="79">
        <f t="shared" si="36"/>
        <v>100</v>
      </c>
      <c r="J90" s="15"/>
    </row>
    <row r="91" spans="1:10" s="5" customFormat="1" ht="21" customHeight="1">
      <c r="A91" s="122" t="s">
        <v>101</v>
      </c>
      <c r="B91" s="112" t="s">
        <v>102</v>
      </c>
      <c r="C91" s="112"/>
      <c r="D91" s="76">
        <f t="shared" ref="D91:I91" si="37">D92+D95+D96+D99+D100+D101</f>
        <v>6267</v>
      </c>
      <c r="E91" s="76">
        <f t="shared" si="37"/>
        <v>6087</v>
      </c>
      <c r="F91" s="76">
        <f t="shared" si="37"/>
        <v>6020</v>
      </c>
      <c r="G91" s="76">
        <f t="shared" si="37"/>
        <v>5968</v>
      </c>
      <c r="H91" s="76">
        <f t="shared" si="37"/>
        <v>5915</v>
      </c>
      <c r="I91" s="76">
        <f t="shared" si="37"/>
        <v>5831</v>
      </c>
      <c r="J91" s="16"/>
    </row>
    <row r="92" spans="1:10" s="5" customFormat="1" ht="21" customHeight="1">
      <c r="A92" s="122"/>
      <c r="B92" s="112" t="s">
        <v>103</v>
      </c>
      <c r="C92" s="57" t="s">
        <v>96</v>
      </c>
      <c r="D92" s="76">
        <f t="shared" ref="D92:I92" si="38">SUM(D93:D94)</f>
        <v>5439</v>
      </c>
      <c r="E92" s="76">
        <f t="shared" si="38"/>
        <v>5279</v>
      </c>
      <c r="F92" s="76">
        <f t="shared" si="38"/>
        <v>5219</v>
      </c>
      <c r="G92" s="76">
        <f t="shared" si="38"/>
        <v>5173</v>
      </c>
      <c r="H92" s="76">
        <f t="shared" si="38"/>
        <v>5126</v>
      </c>
      <c r="I92" s="76">
        <f t="shared" si="38"/>
        <v>5051</v>
      </c>
      <c r="J92" s="16"/>
    </row>
    <row r="93" spans="1:10" s="5" customFormat="1" ht="21" customHeight="1">
      <c r="A93" s="122"/>
      <c r="B93" s="112"/>
      <c r="C93" s="57" t="s">
        <v>104</v>
      </c>
      <c r="D93" s="75">
        <f>'계획(일평균)'!$D$7</f>
        <v>5439</v>
      </c>
      <c r="E93" s="75">
        <f>'계획(일평균)'!$D$63</f>
        <v>5279</v>
      </c>
      <c r="F93" s="75">
        <f>'계획(일평균)'!$D$119</f>
        <v>5219</v>
      </c>
      <c r="G93" s="75">
        <f>'계획(일평균)'!$D$175</f>
        <v>5173</v>
      </c>
      <c r="H93" s="75">
        <f>'계획(일평균)'!$D$231</f>
        <v>5126</v>
      </c>
      <c r="I93" s="75">
        <f>'계획(일평균)'!$D$287</f>
        <v>5051</v>
      </c>
      <c r="J93" s="17"/>
    </row>
    <row r="94" spans="1:10" s="5" customFormat="1" ht="21" customHeight="1">
      <c r="A94" s="122"/>
      <c r="B94" s="112"/>
      <c r="C94" s="57" t="s">
        <v>98</v>
      </c>
      <c r="D94" s="75">
        <f>'계획(일평균)'!$F$7</f>
        <v>0</v>
      </c>
      <c r="E94" s="75">
        <f>'계획(일평균)'!$F$63</f>
        <v>0</v>
      </c>
      <c r="F94" s="75">
        <f>'계획(일평균)'!$F$119</f>
        <v>0</v>
      </c>
      <c r="G94" s="75">
        <f>'계획(일평균)'!$F$175</f>
        <v>0</v>
      </c>
      <c r="H94" s="75">
        <f>'계획(일평균)'!$F$231</f>
        <v>0</v>
      </c>
      <c r="I94" s="75">
        <f>'계획(일평균)'!$F$287</f>
        <v>0</v>
      </c>
      <c r="J94" s="17"/>
    </row>
    <row r="95" spans="1:10" s="5" customFormat="1" ht="21" customHeight="1">
      <c r="A95" s="122"/>
      <c r="B95" s="112" t="s">
        <v>105</v>
      </c>
      <c r="C95" s="124"/>
      <c r="D95" s="75">
        <f>'계획(일평균)'!$E$7</f>
        <v>43</v>
      </c>
      <c r="E95" s="75">
        <f>'계획(일평균)'!$E$63</f>
        <v>43</v>
      </c>
      <c r="F95" s="75">
        <f>'계획(일평균)'!$E$119</f>
        <v>43</v>
      </c>
      <c r="G95" s="75">
        <f>'계획(일평균)'!$E$175</f>
        <v>43</v>
      </c>
      <c r="H95" s="75">
        <f>'계획(일평균)'!$E$231</f>
        <v>43</v>
      </c>
      <c r="I95" s="75">
        <f>'계획(일평균)'!$E$287</f>
        <v>43</v>
      </c>
      <c r="J95" s="17"/>
    </row>
    <row r="96" spans="1:10" s="5" customFormat="1" ht="21" customHeight="1">
      <c r="A96" s="122"/>
      <c r="B96" s="112" t="s">
        <v>106</v>
      </c>
      <c r="C96" s="57" t="s">
        <v>96</v>
      </c>
      <c r="D96" s="76">
        <f t="shared" ref="D96:I96" si="39">SUM(D97:D98)</f>
        <v>0</v>
      </c>
      <c r="E96" s="76">
        <f t="shared" si="39"/>
        <v>0</v>
      </c>
      <c r="F96" s="76">
        <f t="shared" si="39"/>
        <v>0</v>
      </c>
      <c r="G96" s="76">
        <f t="shared" si="39"/>
        <v>0</v>
      </c>
      <c r="H96" s="76">
        <f t="shared" si="39"/>
        <v>0</v>
      </c>
      <c r="I96" s="76">
        <f t="shared" si="39"/>
        <v>0</v>
      </c>
      <c r="J96" s="16"/>
    </row>
    <row r="97" spans="1:10" s="5" customFormat="1" ht="21" customHeight="1">
      <c r="A97" s="122"/>
      <c r="B97" s="112"/>
      <c r="C97" s="57" t="s">
        <v>107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17"/>
    </row>
    <row r="98" spans="1:10" s="5" customFormat="1" ht="21" customHeight="1">
      <c r="A98" s="122"/>
      <c r="B98" s="112"/>
      <c r="C98" s="57" t="s">
        <v>103</v>
      </c>
      <c r="D98" s="75">
        <v>0</v>
      </c>
      <c r="E98" s="75">
        <v>0</v>
      </c>
      <c r="F98" s="75">
        <v>0</v>
      </c>
      <c r="G98" s="75">
        <v>0</v>
      </c>
      <c r="H98" s="75">
        <v>0</v>
      </c>
      <c r="I98" s="75">
        <v>0</v>
      </c>
      <c r="J98" s="17"/>
    </row>
    <row r="99" spans="1:10" s="5" customFormat="1" ht="21" customHeight="1">
      <c r="A99" s="122"/>
      <c r="B99" s="111" t="s">
        <v>108</v>
      </c>
      <c r="C99" s="111"/>
      <c r="D99" s="75">
        <f>'계획(일평균)'!$H$7</f>
        <v>100</v>
      </c>
      <c r="E99" s="75">
        <f>'계획(일평균)'!$H$63</f>
        <v>100</v>
      </c>
      <c r="F99" s="75">
        <f>'계획(일평균)'!$H$119</f>
        <v>100</v>
      </c>
      <c r="G99" s="75">
        <f>'계획(일평균)'!$H$175</f>
        <v>100</v>
      </c>
      <c r="H99" s="75">
        <f>'계획(일평균)'!$H$231</f>
        <v>100</v>
      </c>
      <c r="I99" s="75">
        <f>'계획(일평균)'!$H$287</f>
        <v>100</v>
      </c>
      <c r="J99" s="17"/>
    </row>
    <row r="100" spans="1:10" s="5" customFormat="1" ht="21" customHeight="1">
      <c r="A100" s="122"/>
      <c r="B100" s="111" t="s">
        <v>184</v>
      </c>
      <c r="C100" s="111"/>
      <c r="D100" s="75">
        <f>'계획(일평균)'!$I$7</f>
        <v>0</v>
      </c>
      <c r="E100" s="75">
        <f>'계획(일평균)'!$I$63</f>
        <v>0</v>
      </c>
      <c r="F100" s="75">
        <f>'계획(일평균)'!$I$119</f>
        <v>0</v>
      </c>
      <c r="G100" s="75">
        <f>'계획(일평균)'!$I$175</f>
        <v>0</v>
      </c>
      <c r="H100" s="75">
        <f>'계획(일평균)'!$I$231</f>
        <v>0</v>
      </c>
      <c r="I100" s="75">
        <f>'계획(일평균)'!$I$287</f>
        <v>0</v>
      </c>
      <c r="J100" s="17"/>
    </row>
    <row r="101" spans="1:10" s="5" customFormat="1" ht="21" customHeight="1">
      <c r="A101" s="122"/>
      <c r="B101" s="111" t="s">
        <v>109</v>
      </c>
      <c r="C101" s="111"/>
      <c r="D101" s="75">
        <f>'계획(일평균)'!$J$7</f>
        <v>685</v>
      </c>
      <c r="E101" s="75">
        <f>'계획(일평균)'!$J$63</f>
        <v>665</v>
      </c>
      <c r="F101" s="75">
        <f>'계획(일평균)'!$J$119</f>
        <v>658</v>
      </c>
      <c r="G101" s="75">
        <f>'계획(일평균)'!$J$175</f>
        <v>652</v>
      </c>
      <c r="H101" s="75">
        <f>'계획(일평균)'!$J$231</f>
        <v>646</v>
      </c>
      <c r="I101" s="75">
        <f>'계획(일평균)'!$J$287</f>
        <v>637</v>
      </c>
      <c r="J101" s="17"/>
    </row>
    <row r="102" spans="1:10" s="5" customFormat="1" ht="21" customHeight="1">
      <c r="A102" s="117" t="s">
        <v>110</v>
      </c>
      <c r="B102" s="113" t="s">
        <v>102</v>
      </c>
      <c r="C102" s="113"/>
      <c r="D102" s="77">
        <f t="shared" ref="D102:I102" si="40">D103+D106+D107+D110+D111+D112</f>
        <v>7638</v>
      </c>
      <c r="E102" s="77">
        <f t="shared" si="40"/>
        <v>7418</v>
      </c>
      <c r="F102" s="77">
        <f t="shared" si="40"/>
        <v>7336</v>
      </c>
      <c r="G102" s="77">
        <f t="shared" si="40"/>
        <v>7272</v>
      </c>
      <c r="H102" s="77">
        <f t="shared" si="40"/>
        <v>7207</v>
      </c>
      <c r="I102" s="77">
        <f t="shared" si="40"/>
        <v>7105</v>
      </c>
      <c r="J102" s="18"/>
    </row>
    <row r="103" spans="1:10" s="5" customFormat="1" ht="21" customHeight="1">
      <c r="A103" s="117"/>
      <c r="B103" s="113" t="s">
        <v>103</v>
      </c>
      <c r="C103" s="56" t="s">
        <v>96</v>
      </c>
      <c r="D103" s="77">
        <f t="shared" ref="D103:I103" si="41">SUM(D104:D105)</f>
        <v>6799</v>
      </c>
      <c r="E103" s="77">
        <f t="shared" si="41"/>
        <v>6599</v>
      </c>
      <c r="F103" s="77">
        <f t="shared" si="41"/>
        <v>6524</v>
      </c>
      <c r="G103" s="77">
        <f t="shared" si="41"/>
        <v>6466</v>
      </c>
      <c r="H103" s="77">
        <f t="shared" si="41"/>
        <v>6407</v>
      </c>
      <c r="I103" s="77">
        <f t="shared" si="41"/>
        <v>6314</v>
      </c>
      <c r="J103" s="18"/>
    </row>
    <row r="104" spans="1:10" s="5" customFormat="1" ht="21" customHeight="1">
      <c r="A104" s="117"/>
      <c r="B104" s="113"/>
      <c r="C104" s="56" t="s">
        <v>97</v>
      </c>
      <c r="D104" s="77">
        <f>'계획(일최대)'!$D$7</f>
        <v>6799</v>
      </c>
      <c r="E104" s="77">
        <f>'계획(일최대)'!$D$63</f>
        <v>6599</v>
      </c>
      <c r="F104" s="77">
        <f>'계획(일최대)'!$D$119</f>
        <v>6524</v>
      </c>
      <c r="G104" s="77">
        <f>'계획(일최대)'!$D$175</f>
        <v>6466</v>
      </c>
      <c r="H104" s="77">
        <f>'계획(일최대)'!$D$231</f>
        <v>6407</v>
      </c>
      <c r="I104" s="77">
        <f>'계획(일최대)'!$D$287</f>
        <v>6314</v>
      </c>
      <c r="J104" s="10"/>
    </row>
    <row r="105" spans="1:10" s="5" customFormat="1" ht="21" customHeight="1">
      <c r="A105" s="117"/>
      <c r="B105" s="113"/>
      <c r="C105" s="56" t="s">
        <v>56</v>
      </c>
      <c r="D105" s="77">
        <f>'계획(일최대)'!$F$7</f>
        <v>0</v>
      </c>
      <c r="E105" s="77">
        <f>'계획(일최대)'!$F$63</f>
        <v>0</v>
      </c>
      <c r="F105" s="77">
        <f>'계획(일최대)'!$F$119</f>
        <v>0</v>
      </c>
      <c r="G105" s="77">
        <f>'계획(일최대)'!$F$175</f>
        <v>0</v>
      </c>
      <c r="H105" s="77">
        <f>'계획(일최대)'!$F$231</f>
        <v>0</v>
      </c>
      <c r="I105" s="77">
        <f>'계획(일최대)'!$F$287</f>
        <v>0</v>
      </c>
      <c r="J105" s="10"/>
    </row>
    <row r="106" spans="1:10" s="5" customFormat="1" ht="21" customHeight="1">
      <c r="A106" s="117"/>
      <c r="B106" s="113" t="s">
        <v>105</v>
      </c>
      <c r="C106" s="113"/>
      <c r="D106" s="77">
        <f>'계획(일최대)'!$E$7</f>
        <v>54</v>
      </c>
      <c r="E106" s="77">
        <f>'계획(일최대)'!$E$63</f>
        <v>54</v>
      </c>
      <c r="F106" s="77">
        <f>'계획(일최대)'!$E$119</f>
        <v>54</v>
      </c>
      <c r="G106" s="77">
        <f>'계획(일최대)'!$E$175</f>
        <v>54</v>
      </c>
      <c r="H106" s="77">
        <f>'계획(일최대)'!$E$231</f>
        <v>54</v>
      </c>
      <c r="I106" s="77">
        <f>'계획(일최대)'!$E$287</f>
        <v>54</v>
      </c>
      <c r="J106" s="10"/>
    </row>
    <row r="107" spans="1:10" s="5" customFormat="1" ht="21" customHeight="1">
      <c r="A107" s="117"/>
      <c r="B107" s="113" t="s">
        <v>106</v>
      </c>
      <c r="C107" s="56" t="s">
        <v>96</v>
      </c>
      <c r="D107" s="77">
        <f t="shared" ref="D107:I107" si="42">SUM(D108:D109)</f>
        <v>0</v>
      </c>
      <c r="E107" s="77">
        <f t="shared" si="42"/>
        <v>0</v>
      </c>
      <c r="F107" s="77">
        <f t="shared" si="42"/>
        <v>0</v>
      </c>
      <c r="G107" s="77">
        <f t="shared" si="42"/>
        <v>0</v>
      </c>
      <c r="H107" s="77">
        <f t="shared" si="42"/>
        <v>0</v>
      </c>
      <c r="I107" s="77">
        <f t="shared" si="42"/>
        <v>0</v>
      </c>
      <c r="J107" s="18"/>
    </row>
    <row r="108" spans="1:10" s="5" customFormat="1" ht="21" customHeight="1">
      <c r="A108" s="117"/>
      <c r="B108" s="113"/>
      <c r="C108" s="56" t="s">
        <v>107</v>
      </c>
      <c r="D108" s="77">
        <v>0</v>
      </c>
      <c r="E108" s="77">
        <v>0</v>
      </c>
      <c r="F108" s="77">
        <v>0</v>
      </c>
      <c r="G108" s="77">
        <v>0</v>
      </c>
      <c r="H108" s="77">
        <v>0</v>
      </c>
      <c r="I108" s="77">
        <v>0</v>
      </c>
      <c r="J108" s="10"/>
    </row>
    <row r="109" spans="1:10" s="5" customFormat="1" ht="21" customHeight="1">
      <c r="A109" s="117"/>
      <c r="B109" s="113"/>
      <c r="C109" s="56" t="s">
        <v>103</v>
      </c>
      <c r="D109" s="77">
        <v>0</v>
      </c>
      <c r="E109" s="77">
        <v>0</v>
      </c>
      <c r="F109" s="77">
        <v>0</v>
      </c>
      <c r="G109" s="77">
        <v>0</v>
      </c>
      <c r="H109" s="77">
        <v>0</v>
      </c>
      <c r="I109" s="77">
        <v>0</v>
      </c>
      <c r="J109" s="10"/>
    </row>
    <row r="110" spans="1:10" s="5" customFormat="1" ht="21" customHeight="1">
      <c r="A110" s="117"/>
      <c r="B110" s="113" t="s">
        <v>108</v>
      </c>
      <c r="C110" s="113"/>
      <c r="D110" s="77">
        <f>'계획(일최대)'!$H$7</f>
        <v>100</v>
      </c>
      <c r="E110" s="77">
        <f>'계획(일최대)'!$H$63</f>
        <v>100</v>
      </c>
      <c r="F110" s="77">
        <f>'계획(일최대)'!$H$119</f>
        <v>100</v>
      </c>
      <c r="G110" s="77">
        <f>'계획(일최대)'!$H$175</f>
        <v>100</v>
      </c>
      <c r="H110" s="77">
        <f>'계획(일최대)'!$H$231</f>
        <v>100</v>
      </c>
      <c r="I110" s="77">
        <f>'계획(일최대)'!$H$287</f>
        <v>100</v>
      </c>
      <c r="J110" s="10"/>
    </row>
    <row r="111" spans="1:10" s="5" customFormat="1" ht="21" customHeight="1">
      <c r="A111" s="117"/>
      <c r="B111" s="113" t="s">
        <v>184</v>
      </c>
      <c r="C111" s="113"/>
      <c r="D111" s="77">
        <f>'계획(일최대)'!$I$7</f>
        <v>0</v>
      </c>
      <c r="E111" s="77">
        <f>'계획(일최대)'!$I$63</f>
        <v>0</v>
      </c>
      <c r="F111" s="77">
        <f>'계획(일최대)'!$I$119</f>
        <v>0</v>
      </c>
      <c r="G111" s="77">
        <f>'계획(일최대)'!$I$175</f>
        <v>0</v>
      </c>
      <c r="H111" s="77">
        <f>'계획(일최대)'!$I$231</f>
        <v>0</v>
      </c>
      <c r="I111" s="77">
        <f>'계획(일최대)'!$I$287</f>
        <v>0</v>
      </c>
      <c r="J111" s="10"/>
    </row>
    <row r="112" spans="1:10" s="5" customFormat="1" ht="21" customHeight="1">
      <c r="A112" s="117"/>
      <c r="B112" s="113" t="s">
        <v>109</v>
      </c>
      <c r="C112" s="113"/>
      <c r="D112" s="77">
        <f>'계획(일최대)'!$J$7</f>
        <v>685</v>
      </c>
      <c r="E112" s="77">
        <f>'계획(일최대)'!$J$63</f>
        <v>665</v>
      </c>
      <c r="F112" s="77">
        <f>'계획(일최대)'!$J$119</f>
        <v>658</v>
      </c>
      <c r="G112" s="77">
        <f>'계획(일최대)'!$J$175</f>
        <v>652</v>
      </c>
      <c r="H112" s="77">
        <f>'계획(일최대)'!$J$231</f>
        <v>646</v>
      </c>
      <c r="I112" s="77">
        <f>'계획(일최대)'!$J$287</f>
        <v>637</v>
      </c>
      <c r="J112" s="10"/>
    </row>
    <row r="113" spans="1:10" s="5" customFormat="1" ht="21" customHeight="1">
      <c r="A113" s="118" t="s">
        <v>111</v>
      </c>
      <c r="B113" s="112" t="s">
        <v>102</v>
      </c>
      <c r="C113" s="112"/>
      <c r="D113" s="76">
        <f t="shared" ref="D113:I113" si="43">D114+D117+D118+D121+D122+D123</f>
        <v>11065</v>
      </c>
      <c r="E113" s="76">
        <f t="shared" si="43"/>
        <v>10745</v>
      </c>
      <c r="F113" s="76">
        <f t="shared" si="43"/>
        <v>10625</v>
      </c>
      <c r="G113" s="76">
        <f t="shared" si="43"/>
        <v>10532</v>
      </c>
      <c r="H113" s="76">
        <f t="shared" si="43"/>
        <v>10438</v>
      </c>
      <c r="I113" s="76">
        <f t="shared" si="43"/>
        <v>10289</v>
      </c>
      <c r="J113" s="19"/>
    </row>
    <row r="114" spans="1:10" s="5" customFormat="1" ht="21" customHeight="1">
      <c r="A114" s="118"/>
      <c r="B114" s="112" t="s">
        <v>103</v>
      </c>
      <c r="C114" s="57" t="s">
        <v>96</v>
      </c>
      <c r="D114" s="76">
        <f t="shared" ref="D114:I114" si="44">SUM(D115:D116)</f>
        <v>10199</v>
      </c>
      <c r="E114" s="76">
        <f t="shared" si="44"/>
        <v>9899</v>
      </c>
      <c r="F114" s="76">
        <f t="shared" si="44"/>
        <v>9786</v>
      </c>
      <c r="G114" s="76">
        <f t="shared" si="44"/>
        <v>9699</v>
      </c>
      <c r="H114" s="76">
        <f t="shared" si="44"/>
        <v>9611</v>
      </c>
      <c r="I114" s="76">
        <f t="shared" si="44"/>
        <v>9471</v>
      </c>
      <c r="J114" s="19"/>
    </row>
    <row r="115" spans="1:10" s="5" customFormat="1" ht="21" customHeight="1">
      <c r="A115" s="118"/>
      <c r="B115" s="112"/>
      <c r="C115" s="57" t="s">
        <v>97</v>
      </c>
      <c r="D115" s="75">
        <f>'계획(시간최대)'!$D$7</f>
        <v>10199</v>
      </c>
      <c r="E115" s="75">
        <f>'계획(시간최대)'!$D$63</f>
        <v>9899</v>
      </c>
      <c r="F115" s="75">
        <f>'계획(시간최대)'!$D$119</f>
        <v>9786</v>
      </c>
      <c r="G115" s="75">
        <f>'계획(시간최대)'!$D$175</f>
        <v>9699</v>
      </c>
      <c r="H115" s="75">
        <f>'계획(시간최대)'!$D$231</f>
        <v>9611</v>
      </c>
      <c r="I115" s="75">
        <f>'계획(시간최대)'!$D$287</f>
        <v>9471</v>
      </c>
      <c r="J115" s="9"/>
    </row>
    <row r="116" spans="1:10" s="5" customFormat="1" ht="21" customHeight="1">
      <c r="A116" s="118"/>
      <c r="B116" s="112"/>
      <c r="C116" s="57" t="s">
        <v>56</v>
      </c>
      <c r="D116" s="75">
        <f>'계획(시간최대)'!$F$7</f>
        <v>0</v>
      </c>
      <c r="E116" s="75">
        <f>'계획(시간최대)'!$F$63</f>
        <v>0</v>
      </c>
      <c r="F116" s="75">
        <f>'계획(시간최대)'!$F$119</f>
        <v>0</v>
      </c>
      <c r="G116" s="75">
        <f>'계획(시간최대)'!$F$175</f>
        <v>0</v>
      </c>
      <c r="H116" s="75">
        <f>'계획(시간최대)'!$F$231</f>
        <v>0</v>
      </c>
      <c r="I116" s="75">
        <f>'계획(시간최대)'!$F$287</f>
        <v>0</v>
      </c>
      <c r="J116" s="9"/>
    </row>
    <row r="117" spans="1:10" s="5" customFormat="1" ht="21" customHeight="1">
      <c r="A117" s="118"/>
      <c r="B117" s="112" t="s">
        <v>105</v>
      </c>
      <c r="C117" s="112"/>
      <c r="D117" s="75">
        <f>'계획(시간최대)'!$E$7</f>
        <v>81</v>
      </c>
      <c r="E117" s="75">
        <f>'계획(시간최대)'!$E$63</f>
        <v>81</v>
      </c>
      <c r="F117" s="75">
        <f>'계획(시간최대)'!$E$119</f>
        <v>81</v>
      </c>
      <c r="G117" s="75">
        <f>'계획(시간최대)'!$E$175</f>
        <v>81</v>
      </c>
      <c r="H117" s="75">
        <f>'계획(시간최대)'!$E$231</f>
        <v>81</v>
      </c>
      <c r="I117" s="75">
        <f>'계획(시간최대)'!$E$287</f>
        <v>81</v>
      </c>
      <c r="J117" s="9"/>
    </row>
    <row r="118" spans="1:10" s="5" customFormat="1" ht="21" customHeight="1">
      <c r="A118" s="118"/>
      <c r="B118" s="112" t="s">
        <v>106</v>
      </c>
      <c r="C118" s="57" t="s">
        <v>96</v>
      </c>
      <c r="D118" s="76">
        <f t="shared" ref="D118:I118" si="45">SUM(D119:D120)</f>
        <v>0</v>
      </c>
      <c r="E118" s="76">
        <f t="shared" si="45"/>
        <v>0</v>
      </c>
      <c r="F118" s="76">
        <f t="shared" si="45"/>
        <v>0</v>
      </c>
      <c r="G118" s="76">
        <f t="shared" si="45"/>
        <v>0</v>
      </c>
      <c r="H118" s="76">
        <f t="shared" si="45"/>
        <v>0</v>
      </c>
      <c r="I118" s="76">
        <f t="shared" si="45"/>
        <v>0</v>
      </c>
      <c r="J118" s="19"/>
    </row>
    <row r="119" spans="1:10" s="5" customFormat="1" ht="21" customHeight="1">
      <c r="A119" s="118"/>
      <c r="B119" s="112"/>
      <c r="C119" s="57" t="s">
        <v>107</v>
      </c>
      <c r="D119" s="75">
        <v>0</v>
      </c>
      <c r="E119" s="75">
        <v>0</v>
      </c>
      <c r="F119" s="75">
        <v>0</v>
      </c>
      <c r="G119" s="75">
        <v>0</v>
      </c>
      <c r="H119" s="75">
        <v>0</v>
      </c>
      <c r="I119" s="75">
        <v>0</v>
      </c>
      <c r="J119" s="9"/>
    </row>
    <row r="120" spans="1:10" s="5" customFormat="1" ht="21" customHeight="1">
      <c r="A120" s="118"/>
      <c r="B120" s="112"/>
      <c r="C120" s="57" t="s">
        <v>103</v>
      </c>
      <c r="D120" s="75">
        <v>0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9"/>
    </row>
    <row r="121" spans="1:10" s="5" customFormat="1" ht="21" customHeight="1">
      <c r="A121" s="118"/>
      <c r="B121" s="112" t="s">
        <v>108</v>
      </c>
      <c r="C121" s="112"/>
      <c r="D121" s="75">
        <f>'계획(시간최대)'!$H$7</f>
        <v>100</v>
      </c>
      <c r="E121" s="75">
        <f>'계획(시간최대)'!$H$63</f>
        <v>100</v>
      </c>
      <c r="F121" s="75">
        <f>'계획(시간최대)'!$H$119</f>
        <v>100</v>
      </c>
      <c r="G121" s="75">
        <f>'계획(시간최대)'!$H$175</f>
        <v>100</v>
      </c>
      <c r="H121" s="75">
        <f>'계획(시간최대)'!$H$231</f>
        <v>100</v>
      </c>
      <c r="I121" s="75">
        <f>'계획(시간최대)'!$H$287</f>
        <v>100</v>
      </c>
      <c r="J121" s="9"/>
    </row>
    <row r="122" spans="1:10" s="5" customFormat="1" ht="21" customHeight="1">
      <c r="A122" s="119"/>
      <c r="B122" s="112" t="s">
        <v>184</v>
      </c>
      <c r="C122" s="112"/>
      <c r="D122" s="75">
        <f>'계획(시간최대)'!$I$7</f>
        <v>0</v>
      </c>
      <c r="E122" s="75">
        <f>'계획(시간최대)'!$I$63</f>
        <v>0</v>
      </c>
      <c r="F122" s="75">
        <f>'계획(시간최대)'!$I$119</f>
        <v>0</v>
      </c>
      <c r="G122" s="75">
        <f>'계획(시간최대)'!$I$175</f>
        <v>0</v>
      </c>
      <c r="H122" s="75">
        <f>'계획(시간최대)'!$I$231</f>
        <v>0</v>
      </c>
      <c r="I122" s="75">
        <f>'계획(시간최대)'!$I$287</f>
        <v>0</v>
      </c>
      <c r="J122" s="9"/>
    </row>
    <row r="123" spans="1:10" s="5" customFormat="1" ht="21" customHeight="1">
      <c r="A123" s="120"/>
      <c r="B123" s="114" t="s">
        <v>109</v>
      </c>
      <c r="C123" s="114"/>
      <c r="D123" s="78">
        <f>'계획(시간최대)'!$J$7</f>
        <v>685</v>
      </c>
      <c r="E123" s="78">
        <f>'계획(시간최대)'!$J$63</f>
        <v>665</v>
      </c>
      <c r="F123" s="78">
        <f>'계획(시간최대)'!$J$119</f>
        <v>658</v>
      </c>
      <c r="G123" s="78">
        <f>'계획(시간최대)'!$J$175</f>
        <v>652</v>
      </c>
      <c r="H123" s="78">
        <f>'계획(시간최대)'!$J$231</f>
        <v>646</v>
      </c>
      <c r="I123" s="78">
        <f>'계획(시간최대)'!$J$287</f>
        <v>637</v>
      </c>
      <c r="J123" s="13"/>
    </row>
    <row r="124" spans="1:10" ht="21" customHeight="1"/>
    <row r="125" spans="1:10" ht="21" customHeight="1">
      <c r="A125" s="3" t="s">
        <v>178</v>
      </c>
    </row>
    <row r="126" spans="1:10" s="5" customFormat="1" ht="21" customHeight="1" thickBot="1">
      <c r="A126" s="115" t="s">
        <v>89</v>
      </c>
      <c r="B126" s="116"/>
      <c r="C126" s="116"/>
      <c r="D126" s="58" t="s">
        <v>228</v>
      </c>
      <c r="E126" s="58" t="s">
        <v>69</v>
      </c>
      <c r="F126" s="58" t="s">
        <v>70</v>
      </c>
      <c r="G126" s="58" t="s">
        <v>71</v>
      </c>
      <c r="H126" s="58" t="s">
        <v>72</v>
      </c>
      <c r="I126" s="58" t="s">
        <v>147</v>
      </c>
      <c r="J126" s="4" t="s">
        <v>87</v>
      </c>
    </row>
    <row r="127" spans="1:10" s="5" customFormat="1" ht="21" customHeight="1" thickTop="1">
      <c r="A127" s="121" t="s">
        <v>94</v>
      </c>
      <c r="B127" s="123" t="s">
        <v>95</v>
      </c>
      <c r="C127" s="6" t="s">
        <v>96</v>
      </c>
      <c r="D127" s="74">
        <f t="shared" ref="D127:I127" si="46">SUM(D128:D129)</f>
        <v>7196</v>
      </c>
      <c r="E127" s="74">
        <f t="shared" si="46"/>
        <v>6985</v>
      </c>
      <c r="F127" s="74">
        <f t="shared" si="46"/>
        <v>6905</v>
      </c>
      <c r="G127" s="74">
        <f t="shared" si="46"/>
        <v>6844</v>
      </c>
      <c r="H127" s="74">
        <f t="shared" si="46"/>
        <v>6782</v>
      </c>
      <c r="I127" s="74">
        <f t="shared" si="46"/>
        <v>6682</v>
      </c>
      <c r="J127" s="14"/>
    </row>
    <row r="128" spans="1:10" s="5" customFormat="1" ht="21" customHeight="1">
      <c r="A128" s="122"/>
      <c r="B128" s="111"/>
      <c r="C128" s="8" t="s">
        <v>97</v>
      </c>
      <c r="D128" s="75">
        <f>'[3]2.0처리-계획인구(총괄)'!$D$9</f>
        <v>7196</v>
      </c>
      <c r="E128" s="75">
        <f>'[3]2.0처리-계획인구(총괄)'!$G$9</f>
        <v>6985</v>
      </c>
      <c r="F128" s="75">
        <f>'[3]2.0처리-계획인구(총괄)'!$J$9</f>
        <v>6905</v>
      </c>
      <c r="G128" s="75">
        <f>'[3]2.0처리-계획인구(총괄)'!$M$9</f>
        <v>6844</v>
      </c>
      <c r="H128" s="75">
        <f>'[3]2.0처리-계획인구(총괄)'!$P$9</f>
        <v>6782</v>
      </c>
      <c r="I128" s="75">
        <f>'[3]2.0처리-계획인구(총괄)'!$S$9</f>
        <v>6682</v>
      </c>
      <c r="J128" s="9"/>
    </row>
    <row r="129" spans="1:10" s="5" customFormat="1" ht="21" customHeight="1">
      <c r="A129" s="122"/>
      <c r="B129" s="111"/>
      <c r="C129" s="8" t="s">
        <v>98</v>
      </c>
      <c r="D129" s="75">
        <f>'[3]2.0처리-계획인구(총괄)'!$E$9</f>
        <v>0</v>
      </c>
      <c r="E129" s="75">
        <f>'[3]2.0처리-계획인구(총괄)'!$H$9</f>
        <v>0</v>
      </c>
      <c r="F129" s="75">
        <f>'[3]2.0처리-계획인구(총괄)'!$K$9</f>
        <v>0</v>
      </c>
      <c r="G129" s="75">
        <f>'[3]2.0처리-계획인구(총괄)'!$N$9</f>
        <v>0</v>
      </c>
      <c r="H129" s="75">
        <f>'[3]2.0처리-계획인구(총괄)'!$Q$9</f>
        <v>0</v>
      </c>
      <c r="I129" s="75">
        <f>'[3]2.0처리-계획인구(총괄)'!$T$9</f>
        <v>0</v>
      </c>
      <c r="J129" s="9"/>
    </row>
    <row r="130" spans="1:10" s="5" customFormat="1" ht="21" customHeight="1">
      <c r="A130" s="122"/>
      <c r="B130" s="111" t="s">
        <v>99</v>
      </c>
      <c r="C130" s="111"/>
      <c r="D130" s="75">
        <f>'[3]4.0처리-처리인구(총괄)'!$C$9</f>
        <v>7049</v>
      </c>
      <c r="E130" s="75">
        <f>'[3]4.0처리-처리인구(총괄)'!$F$9</f>
        <v>6842</v>
      </c>
      <c r="F130" s="75">
        <f>'[3]4.0처리-처리인구(총괄)'!$I$9</f>
        <v>6905</v>
      </c>
      <c r="G130" s="75">
        <f>'[3]4.0처리-처리인구(총괄)'!$L$9</f>
        <v>6844</v>
      </c>
      <c r="H130" s="75">
        <f>'[3]4.0처리-처리인구(총괄)'!$O$9</f>
        <v>6782</v>
      </c>
      <c r="I130" s="75">
        <f>'[3]4.0처리-처리인구(총괄)'!$R$9</f>
        <v>6682</v>
      </c>
      <c r="J130" s="9"/>
    </row>
    <row r="131" spans="1:10" s="5" customFormat="1" ht="21" customHeight="1">
      <c r="A131" s="122"/>
      <c r="B131" s="111" t="s">
        <v>100</v>
      </c>
      <c r="C131" s="111"/>
      <c r="D131" s="79">
        <f t="shared" ref="D131:I131" si="47">ROUND(D130*100/D127,1)</f>
        <v>98</v>
      </c>
      <c r="E131" s="79">
        <f t="shared" si="47"/>
        <v>98</v>
      </c>
      <c r="F131" s="79">
        <f t="shared" si="47"/>
        <v>100</v>
      </c>
      <c r="G131" s="79">
        <f t="shared" si="47"/>
        <v>100</v>
      </c>
      <c r="H131" s="79">
        <f t="shared" si="47"/>
        <v>100</v>
      </c>
      <c r="I131" s="79">
        <f t="shared" si="47"/>
        <v>100</v>
      </c>
      <c r="J131" s="15"/>
    </row>
    <row r="132" spans="1:10" s="5" customFormat="1" ht="21" customHeight="1">
      <c r="A132" s="122" t="s">
        <v>101</v>
      </c>
      <c r="B132" s="112" t="s">
        <v>102</v>
      </c>
      <c r="C132" s="112"/>
      <c r="D132" s="76">
        <f t="shared" ref="D132:I132" si="48">D133+D136+D137+D140+D141+D142</f>
        <v>2396</v>
      </c>
      <c r="E132" s="76">
        <f t="shared" si="48"/>
        <v>2329</v>
      </c>
      <c r="F132" s="76">
        <f t="shared" si="48"/>
        <v>2349</v>
      </c>
      <c r="G132" s="76">
        <f t="shared" si="48"/>
        <v>2329</v>
      </c>
      <c r="H132" s="76">
        <f t="shared" si="48"/>
        <v>2307</v>
      </c>
      <c r="I132" s="76">
        <f t="shared" si="48"/>
        <v>2275</v>
      </c>
      <c r="J132" s="16"/>
    </row>
    <row r="133" spans="1:10" s="5" customFormat="1" ht="21" customHeight="1">
      <c r="A133" s="122"/>
      <c r="B133" s="112" t="s">
        <v>103</v>
      </c>
      <c r="C133" s="12" t="s">
        <v>96</v>
      </c>
      <c r="D133" s="76">
        <f t="shared" ref="D133:I133" si="49">SUM(D134:D135)</f>
        <v>2086</v>
      </c>
      <c r="E133" s="76">
        <f t="shared" si="49"/>
        <v>2026</v>
      </c>
      <c r="F133" s="76">
        <f t="shared" si="49"/>
        <v>2044</v>
      </c>
      <c r="G133" s="76">
        <f t="shared" si="49"/>
        <v>2026</v>
      </c>
      <c r="H133" s="76">
        <f t="shared" si="49"/>
        <v>2007</v>
      </c>
      <c r="I133" s="76">
        <f t="shared" si="49"/>
        <v>1978</v>
      </c>
      <c r="J133" s="16"/>
    </row>
    <row r="134" spans="1:10" s="5" customFormat="1" ht="21" customHeight="1">
      <c r="A134" s="122"/>
      <c r="B134" s="112"/>
      <c r="C134" s="12" t="s">
        <v>104</v>
      </c>
      <c r="D134" s="75">
        <f>'계획(일평균)'!$D$11</f>
        <v>2086</v>
      </c>
      <c r="E134" s="75">
        <f>'계획(일평균)'!$D$67</f>
        <v>2026</v>
      </c>
      <c r="F134" s="75">
        <f>'계획(일평균)'!$D$123</f>
        <v>2044</v>
      </c>
      <c r="G134" s="75">
        <f>'계획(일평균)'!$D$179</f>
        <v>2026</v>
      </c>
      <c r="H134" s="75">
        <f>'계획(일평균)'!$D$235</f>
        <v>2007</v>
      </c>
      <c r="I134" s="75">
        <f>'계획(일평균)'!$D$291</f>
        <v>1978</v>
      </c>
      <c r="J134" s="17"/>
    </row>
    <row r="135" spans="1:10" s="5" customFormat="1" ht="21" customHeight="1">
      <c r="A135" s="122"/>
      <c r="B135" s="112"/>
      <c r="C135" s="12" t="s">
        <v>98</v>
      </c>
      <c r="D135" s="75">
        <f>'계획(일평균)'!$F$11</f>
        <v>0</v>
      </c>
      <c r="E135" s="75">
        <f>'계획(일평균)'!$F$67</f>
        <v>0</v>
      </c>
      <c r="F135" s="75">
        <f>'계획(일평균)'!$F$123</f>
        <v>0</v>
      </c>
      <c r="G135" s="75">
        <f>'계획(일평균)'!$F$179</f>
        <v>0</v>
      </c>
      <c r="H135" s="75">
        <f>'계획(일평균)'!$F$235</f>
        <v>0</v>
      </c>
      <c r="I135" s="75">
        <f>'계획(일평균)'!$F$291</f>
        <v>0</v>
      </c>
      <c r="J135" s="17"/>
    </row>
    <row r="136" spans="1:10" s="5" customFormat="1" ht="21" customHeight="1">
      <c r="A136" s="122"/>
      <c r="B136" s="112" t="s">
        <v>105</v>
      </c>
      <c r="C136" s="124"/>
      <c r="D136" s="75">
        <f>'계획(일평균)'!$E$11</f>
        <v>44</v>
      </c>
      <c r="E136" s="75">
        <f>'계획(일평균)'!$E$67</f>
        <v>44</v>
      </c>
      <c r="F136" s="75">
        <f>'계획(일평균)'!$E$123</f>
        <v>44</v>
      </c>
      <c r="G136" s="75">
        <f>'계획(일평균)'!$E$179</f>
        <v>44</v>
      </c>
      <c r="H136" s="75">
        <f>'계획(일평균)'!$E$235</f>
        <v>44</v>
      </c>
      <c r="I136" s="75">
        <f>'계획(일평균)'!$E$291</f>
        <v>44</v>
      </c>
      <c r="J136" s="17"/>
    </row>
    <row r="137" spans="1:10" s="5" customFormat="1" ht="21" customHeight="1">
      <c r="A137" s="122"/>
      <c r="B137" s="112" t="s">
        <v>106</v>
      </c>
      <c r="C137" s="12" t="s">
        <v>96</v>
      </c>
      <c r="D137" s="76">
        <f t="shared" ref="D137:I137" si="50">SUM(D138:D139)</f>
        <v>0</v>
      </c>
      <c r="E137" s="76">
        <f t="shared" si="50"/>
        <v>0</v>
      </c>
      <c r="F137" s="76">
        <f t="shared" si="50"/>
        <v>0</v>
      </c>
      <c r="G137" s="76">
        <f t="shared" si="50"/>
        <v>0</v>
      </c>
      <c r="H137" s="76">
        <f t="shared" si="50"/>
        <v>0</v>
      </c>
      <c r="I137" s="76">
        <f t="shared" si="50"/>
        <v>0</v>
      </c>
      <c r="J137" s="16"/>
    </row>
    <row r="138" spans="1:10" s="5" customFormat="1" ht="21" customHeight="1">
      <c r="A138" s="122"/>
      <c r="B138" s="112"/>
      <c r="C138" s="12" t="s">
        <v>107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17"/>
    </row>
    <row r="139" spans="1:10" s="5" customFormat="1" ht="21" customHeight="1">
      <c r="A139" s="122"/>
      <c r="B139" s="112"/>
      <c r="C139" s="12" t="s">
        <v>103</v>
      </c>
      <c r="D139" s="75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17"/>
    </row>
    <row r="140" spans="1:10" s="5" customFormat="1" ht="21" customHeight="1">
      <c r="A140" s="122"/>
      <c r="B140" s="111" t="s">
        <v>108</v>
      </c>
      <c r="C140" s="111"/>
      <c r="D140" s="75">
        <f>'계획(일평균)'!$H$11</f>
        <v>0</v>
      </c>
      <c r="E140" s="75">
        <f>'계획(일평균)'!$H$67</f>
        <v>0</v>
      </c>
      <c r="F140" s="75">
        <f>'계획(일평균)'!$H$123</f>
        <v>0</v>
      </c>
      <c r="G140" s="75">
        <f>'계획(일평균)'!$H$179</f>
        <v>0</v>
      </c>
      <c r="H140" s="75">
        <f>'계획(일평균)'!$H$235</f>
        <v>0</v>
      </c>
      <c r="I140" s="75">
        <f>'계획(일평균)'!$H$291</f>
        <v>0</v>
      </c>
      <c r="J140" s="17"/>
    </row>
    <row r="141" spans="1:10" s="5" customFormat="1" ht="21" customHeight="1">
      <c r="A141" s="122"/>
      <c r="B141" s="111" t="s">
        <v>184</v>
      </c>
      <c r="C141" s="111"/>
      <c r="D141" s="75">
        <f>'계획(일평균)'!$I$11</f>
        <v>0</v>
      </c>
      <c r="E141" s="75">
        <f>'계획(일평균)'!$I$67</f>
        <v>0</v>
      </c>
      <c r="F141" s="75">
        <f>'계획(일평균)'!$I$123</f>
        <v>0</v>
      </c>
      <c r="G141" s="75">
        <f>'계획(일평균)'!$I$179</f>
        <v>0</v>
      </c>
      <c r="H141" s="75">
        <f>'계획(일평균)'!$I$235</f>
        <v>0</v>
      </c>
      <c r="I141" s="75">
        <f>'계획(일평균)'!$I$291</f>
        <v>0</v>
      </c>
      <c r="J141" s="17"/>
    </row>
    <row r="142" spans="1:10" s="5" customFormat="1" ht="21" customHeight="1">
      <c r="A142" s="122"/>
      <c r="B142" s="111" t="s">
        <v>109</v>
      </c>
      <c r="C142" s="111"/>
      <c r="D142" s="75">
        <f>'계획(일평균)'!$J$11</f>
        <v>266</v>
      </c>
      <c r="E142" s="75">
        <f>'계획(일평균)'!$J$67</f>
        <v>259</v>
      </c>
      <c r="F142" s="75">
        <f>'계획(일평균)'!$J$123</f>
        <v>261</v>
      </c>
      <c r="G142" s="75">
        <f>'계획(일평균)'!$J$179</f>
        <v>259</v>
      </c>
      <c r="H142" s="75">
        <f>'계획(일평균)'!$J$235</f>
        <v>256</v>
      </c>
      <c r="I142" s="75">
        <f>'계획(일평균)'!$J$291</f>
        <v>253</v>
      </c>
      <c r="J142" s="17"/>
    </row>
    <row r="143" spans="1:10" s="5" customFormat="1" ht="21" customHeight="1">
      <c r="A143" s="117" t="s">
        <v>110</v>
      </c>
      <c r="B143" s="113" t="s">
        <v>102</v>
      </c>
      <c r="C143" s="113"/>
      <c r="D143" s="77">
        <f t="shared" ref="D143:I143" si="51">D144+D147+D148+D151+D152+D153</f>
        <v>2929</v>
      </c>
      <c r="E143" s="77">
        <f t="shared" si="51"/>
        <v>2846</v>
      </c>
      <c r="F143" s="77">
        <f t="shared" si="51"/>
        <v>2871</v>
      </c>
      <c r="G143" s="77">
        <f t="shared" si="51"/>
        <v>2846</v>
      </c>
      <c r="H143" s="77">
        <f t="shared" si="51"/>
        <v>2820</v>
      </c>
      <c r="I143" s="77">
        <f t="shared" si="51"/>
        <v>2780</v>
      </c>
      <c r="J143" s="18"/>
    </row>
    <row r="144" spans="1:10" s="5" customFormat="1" ht="21" customHeight="1">
      <c r="A144" s="117"/>
      <c r="B144" s="113" t="s">
        <v>103</v>
      </c>
      <c r="C144" s="11" t="s">
        <v>96</v>
      </c>
      <c r="D144" s="77">
        <f t="shared" ref="D144:I144" si="52">SUM(D145:D146)</f>
        <v>2608</v>
      </c>
      <c r="E144" s="77">
        <f t="shared" si="52"/>
        <v>2532</v>
      </c>
      <c r="F144" s="77">
        <f t="shared" si="52"/>
        <v>2555</v>
      </c>
      <c r="G144" s="77">
        <f t="shared" si="52"/>
        <v>2532</v>
      </c>
      <c r="H144" s="77">
        <f t="shared" si="52"/>
        <v>2509</v>
      </c>
      <c r="I144" s="77">
        <f t="shared" si="52"/>
        <v>2472</v>
      </c>
      <c r="J144" s="18"/>
    </row>
    <row r="145" spans="1:10" s="5" customFormat="1" ht="21" customHeight="1">
      <c r="A145" s="117"/>
      <c r="B145" s="113"/>
      <c r="C145" s="11" t="s">
        <v>97</v>
      </c>
      <c r="D145" s="77">
        <f>'계획(일최대)'!$D$11</f>
        <v>2608</v>
      </c>
      <c r="E145" s="77">
        <f>'계획(일최대)'!$D$67</f>
        <v>2532</v>
      </c>
      <c r="F145" s="77">
        <f>'계획(일최대)'!$D$123</f>
        <v>2555</v>
      </c>
      <c r="G145" s="77">
        <f>'계획(일최대)'!$D$179</f>
        <v>2532</v>
      </c>
      <c r="H145" s="77">
        <f>'계획(일최대)'!$D$235</f>
        <v>2509</v>
      </c>
      <c r="I145" s="77">
        <f>'계획(일최대)'!$D$291</f>
        <v>2472</v>
      </c>
      <c r="J145" s="10"/>
    </row>
    <row r="146" spans="1:10" s="5" customFormat="1" ht="21" customHeight="1">
      <c r="A146" s="117"/>
      <c r="B146" s="113"/>
      <c r="C146" s="11" t="s">
        <v>56</v>
      </c>
      <c r="D146" s="77">
        <f>'계획(일최대)'!$F$11</f>
        <v>0</v>
      </c>
      <c r="E146" s="77">
        <f>'계획(일최대)'!$F$67</f>
        <v>0</v>
      </c>
      <c r="F146" s="77">
        <f>'계획(일최대)'!$F$123</f>
        <v>0</v>
      </c>
      <c r="G146" s="77">
        <f>'계획(일최대)'!$F$179</f>
        <v>0</v>
      </c>
      <c r="H146" s="77">
        <f>'계획(일최대)'!$F$235</f>
        <v>0</v>
      </c>
      <c r="I146" s="77">
        <f>'계획(일최대)'!$F$291</f>
        <v>0</v>
      </c>
      <c r="J146" s="10"/>
    </row>
    <row r="147" spans="1:10" s="5" customFormat="1" ht="21" customHeight="1">
      <c r="A147" s="117"/>
      <c r="B147" s="113" t="s">
        <v>105</v>
      </c>
      <c r="C147" s="113"/>
      <c r="D147" s="77">
        <f>'계획(일최대)'!$E$11</f>
        <v>55</v>
      </c>
      <c r="E147" s="77">
        <f>'계획(일최대)'!$E$67</f>
        <v>55</v>
      </c>
      <c r="F147" s="77">
        <f>'계획(일최대)'!$E$123</f>
        <v>55</v>
      </c>
      <c r="G147" s="77">
        <f>'계획(일최대)'!$E$179</f>
        <v>55</v>
      </c>
      <c r="H147" s="77">
        <f>'계획(일최대)'!$E$235</f>
        <v>55</v>
      </c>
      <c r="I147" s="77">
        <f>'계획(일최대)'!$E$291</f>
        <v>55</v>
      </c>
      <c r="J147" s="10"/>
    </row>
    <row r="148" spans="1:10" s="5" customFormat="1" ht="21" customHeight="1">
      <c r="A148" s="117"/>
      <c r="B148" s="113" t="s">
        <v>106</v>
      </c>
      <c r="C148" s="11" t="s">
        <v>96</v>
      </c>
      <c r="D148" s="77">
        <f t="shared" ref="D148:I148" si="53">SUM(D149:D150)</f>
        <v>0</v>
      </c>
      <c r="E148" s="77">
        <f t="shared" si="53"/>
        <v>0</v>
      </c>
      <c r="F148" s="77">
        <f t="shared" si="53"/>
        <v>0</v>
      </c>
      <c r="G148" s="77">
        <f t="shared" si="53"/>
        <v>0</v>
      </c>
      <c r="H148" s="77">
        <f t="shared" si="53"/>
        <v>0</v>
      </c>
      <c r="I148" s="77">
        <f t="shared" si="53"/>
        <v>0</v>
      </c>
      <c r="J148" s="18"/>
    </row>
    <row r="149" spans="1:10" s="5" customFormat="1" ht="21" customHeight="1">
      <c r="A149" s="117"/>
      <c r="B149" s="113"/>
      <c r="C149" s="11" t="s">
        <v>107</v>
      </c>
      <c r="D149" s="77">
        <v>0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10"/>
    </row>
    <row r="150" spans="1:10" s="5" customFormat="1" ht="21" customHeight="1">
      <c r="A150" s="117"/>
      <c r="B150" s="113"/>
      <c r="C150" s="11" t="s">
        <v>103</v>
      </c>
      <c r="D150" s="77">
        <v>0</v>
      </c>
      <c r="E150" s="77">
        <v>0</v>
      </c>
      <c r="F150" s="77">
        <v>0</v>
      </c>
      <c r="G150" s="77">
        <v>0</v>
      </c>
      <c r="H150" s="77">
        <v>0</v>
      </c>
      <c r="I150" s="77">
        <v>0</v>
      </c>
      <c r="J150" s="10"/>
    </row>
    <row r="151" spans="1:10" s="5" customFormat="1" ht="21" customHeight="1">
      <c r="A151" s="117"/>
      <c r="B151" s="113" t="s">
        <v>108</v>
      </c>
      <c r="C151" s="113"/>
      <c r="D151" s="77">
        <f>'계획(일최대)'!$H$11</f>
        <v>0</v>
      </c>
      <c r="E151" s="77">
        <f>'계획(일최대)'!$H$67</f>
        <v>0</v>
      </c>
      <c r="F151" s="77">
        <f>'계획(일최대)'!$H$123</f>
        <v>0</v>
      </c>
      <c r="G151" s="77">
        <f>'계획(일최대)'!$H$179</f>
        <v>0</v>
      </c>
      <c r="H151" s="77">
        <f>'계획(일최대)'!$H$235</f>
        <v>0</v>
      </c>
      <c r="I151" s="77">
        <f>'계획(일최대)'!$H$291</f>
        <v>0</v>
      </c>
      <c r="J151" s="10"/>
    </row>
    <row r="152" spans="1:10" s="5" customFormat="1" ht="21" customHeight="1">
      <c r="A152" s="117"/>
      <c r="B152" s="113" t="s">
        <v>184</v>
      </c>
      <c r="C152" s="113"/>
      <c r="D152" s="77">
        <f>'계획(일최대)'!$I$11</f>
        <v>0</v>
      </c>
      <c r="E152" s="77">
        <f>'계획(일최대)'!$I$67</f>
        <v>0</v>
      </c>
      <c r="F152" s="77">
        <f>'계획(일최대)'!$I$123</f>
        <v>0</v>
      </c>
      <c r="G152" s="77">
        <f>'계획(일최대)'!$I$179</f>
        <v>0</v>
      </c>
      <c r="H152" s="77">
        <f>'계획(일최대)'!$I$235</f>
        <v>0</v>
      </c>
      <c r="I152" s="77">
        <f>'계획(일최대)'!$I$291</f>
        <v>0</v>
      </c>
      <c r="J152" s="10"/>
    </row>
    <row r="153" spans="1:10" s="5" customFormat="1" ht="21" customHeight="1">
      <c r="A153" s="117"/>
      <c r="B153" s="113" t="s">
        <v>109</v>
      </c>
      <c r="C153" s="113"/>
      <c r="D153" s="77">
        <f>'계획(일최대)'!$J$11</f>
        <v>266</v>
      </c>
      <c r="E153" s="77">
        <f>'계획(일최대)'!$J$67</f>
        <v>259</v>
      </c>
      <c r="F153" s="77">
        <f>'계획(일최대)'!$J$123</f>
        <v>261</v>
      </c>
      <c r="G153" s="77">
        <f>'계획(일최대)'!$J$179</f>
        <v>259</v>
      </c>
      <c r="H153" s="77">
        <f>'계획(일최대)'!$J$235</f>
        <v>256</v>
      </c>
      <c r="I153" s="77">
        <f>'계획(일최대)'!$J$291</f>
        <v>253</v>
      </c>
      <c r="J153" s="10"/>
    </row>
    <row r="154" spans="1:10" s="5" customFormat="1" ht="21" customHeight="1">
      <c r="A154" s="118" t="s">
        <v>111</v>
      </c>
      <c r="B154" s="112" t="s">
        <v>102</v>
      </c>
      <c r="C154" s="112"/>
      <c r="D154" s="76">
        <f t="shared" ref="D154:I154" si="54">D155+D158+D159+D162+D163+D164</f>
        <v>4261</v>
      </c>
      <c r="E154" s="76">
        <f t="shared" si="54"/>
        <v>4140</v>
      </c>
      <c r="F154" s="76">
        <f t="shared" si="54"/>
        <v>4177</v>
      </c>
      <c r="G154" s="76">
        <f t="shared" si="54"/>
        <v>4140</v>
      </c>
      <c r="H154" s="76">
        <f t="shared" si="54"/>
        <v>4103</v>
      </c>
      <c r="I154" s="76">
        <f t="shared" si="54"/>
        <v>4044</v>
      </c>
      <c r="J154" s="16"/>
    </row>
    <row r="155" spans="1:10" s="5" customFormat="1" ht="21" customHeight="1">
      <c r="A155" s="118"/>
      <c r="B155" s="112" t="s">
        <v>103</v>
      </c>
      <c r="C155" s="12" t="s">
        <v>96</v>
      </c>
      <c r="D155" s="76">
        <f t="shared" ref="D155:I155" si="55">SUM(D156:D157)</f>
        <v>3912</v>
      </c>
      <c r="E155" s="76">
        <f t="shared" si="55"/>
        <v>3798</v>
      </c>
      <c r="F155" s="76">
        <f t="shared" si="55"/>
        <v>3833</v>
      </c>
      <c r="G155" s="76">
        <f t="shared" si="55"/>
        <v>3798</v>
      </c>
      <c r="H155" s="76">
        <f t="shared" si="55"/>
        <v>3764</v>
      </c>
      <c r="I155" s="76">
        <f t="shared" si="55"/>
        <v>3708</v>
      </c>
      <c r="J155" s="16"/>
    </row>
    <row r="156" spans="1:10" s="5" customFormat="1" ht="21" customHeight="1">
      <c r="A156" s="118"/>
      <c r="B156" s="112"/>
      <c r="C156" s="12" t="s">
        <v>97</v>
      </c>
      <c r="D156" s="75">
        <f>'계획(시간최대)'!$D$11</f>
        <v>3912</v>
      </c>
      <c r="E156" s="75">
        <f>'계획(시간최대)'!$D$67</f>
        <v>3798</v>
      </c>
      <c r="F156" s="75">
        <f>'계획(시간최대)'!$D$123</f>
        <v>3833</v>
      </c>
      <c r="G156" s="75">
        <f>'계획(시간최대)'!$D$179</f>
        <v>3798</v>
      </c>
      <c r="H156" s="75">
        <f>'계획(시간최대)'!$D$235</f>
        <v>3764</v>
      </c>
      <c r="I156" s="75">
        <f>'계획(시간최대)'!$D$291</f>
        <v>3708</v>
      </c>
      <c r="J156" s="17"/>
    </row>
    <row r="157" spans="1:10" s="5" customFormat="1" ht="21" customHeight="1">
      <c r="A157" s="118"/>
      <c r="B157" s="112"/>
      <c r="C157" s="12" t="s">
        <v>56</v>
      </c>
      <c r="D157" s="75">
        <f>'계획(시간최대)'!$F$11</f>
        <v>0</v>
      </c>
      <c r="E157" s="75">
        <f>'계획(시간최대)'!$F$67</f>
        <v>0</v>
      </c>
      <c r="F157" s="75">
        <f>'계획(시간최대)'!$F$123</f>
        <v>0</v>
      </c>
      <c r="G157" s="75">
        <f>'계획(시간최대)'!$F$179</f>
        <v>0</v>
      </c>
      <c r="H157" s="75">
        <f>'계획(시간최대)'!$F$235</f>
        <v>0</v>
      </c>
      <c r="I157" s="75">
        <f>'계획(시간최대)'!$F$291</f>
        <v>0</v>
      </c>
      <c r="J157" s="17"/>
    </row>
    <row r="158" spans="1:10" s="5" customFormat="1" ht="21" customHeight="1">
      <c r="A158" s="118"/>
      <c r="B158" s="112" t="s">
        <v>105</v>
      </c>
      <c r="C158" s="112"/>
      <c r="D158" s="75">
        <f>'계획(시간최대)'!$E$11</f>
        <v>83</v>
      </c>
      <c r="E158" s="75">
        <f>'계획(시간최대)'!$E$67</f>
        <v>83</v>
      </c>
      <c r="F158" s="75">
        <f>'계획(시간최대)'!$E$123</f>
        <v>83</v>
      </c>
      <c r="G158" s="75">
        <f>'계획(시간최대)'!$E$179</f>
        <v>83</v>
      </c>
      <c r="H158" s="75">
        <f>'계획(시간최대)'!$E$235</f>
        <v>83</v>
      </c>
      <c r="I158" s="75">
        <f>'계획(시간최대)'!$E$291</f>
        <v>83</v>
      </c>
      <c r="J158" s="17"/>
    </row>
    <row r="159" spans="1:10" s="5" customFormat="1" ht="21" customHeight="1">
      <c r="A159" s="118"/>
      <c r="B159" s="112" t="s">
        <v>106</v>
      </c>
      <c r="C159" s="12" t="s">
        <v>96</v>
      </c>
      <c r="D159" s="76">
        <f t="shared" ref="D159:I159" si="56">SUM(D160:D161)</f>
        <v>0</v>
      </c>
      <c r="E159" s="76">
        <f t="shared" si="56"/>
        <v>0</v>
      </c>
      <c r="F159" s="76">
        <f t="shared" si="56"/>
        <v>0</v>
      </c>
      <c r="G159" s="76">
        <f t="shared" si="56"/>
        <v>0</v>
      </c>
      <c r="H159" s="76">
        <f t="shared" si="56"/>
        <v>0</v>
      </c>
      <c r="I159" s="76">
        <f t="shared" si="56"/>
        <v>0</v>
      </c>
      <c r="J159" s="16"/>
    </row>
    <row r="160" spans="1:10" s="5" customFormat="1" ht="21" customHeight="1">
      <c r="A160" s="118"/>
      <c r="B160" s="112"/>
      <c r="C160" s="12" t="s">
        <v>107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17"/>
    </row>
    <row r="161" spans="1:10" s="5" customFormat="1" ht="21" customHeight="1">
      <c r="A161" s="118"/>
      <c r="B161" s="112"/>
      <c r="C161" s="12" t="s">
        <v>103</v>
      </c>
      <c r="D161" s="75">
        <v>0</v>
      </c>
      <c r="E161" s="75">
        <v>0</v>
      </c>
      <c r="F161" s="75">
        <v>0</v>
      </c>
      <c r="G161" s="75">
        <v>0</v>
      </c>
      <c r="H161" s="75">
        <v>0</v>
      </c>
      <c r="I161" s="75">
        <v>0</v>
      </c>
      <c r="J161" s="17"/>
    </row>
    <row r="162" spans="1:10" s="5" customFormat="1" ht="21" customHeight="1">
      <c r="A162" s="118"/>
      <c r="B162" s="112" t="s">
        <v>108</v>
      </c>
      <c r="C162" s="112"/>
      <c r="D162" s="75">
        <f>'계획(시간최대)'!$H$11</f>
        <v>0</v>
      </c>
      <c r="E162" s="75">
        <f>'계획(시간최대)'!$H$67</f>
        <v>0</v>
      </c>
      <c r="F162" s="75">
        <f>'계획(시간최대)'!$H$123</f>
        <v>0</v>
      </c>
      <c r="G162" s="75">
        <f>'계획(시간최대)'!$H$179</f>
        <v>0</v>
      </c>
      <c r="H162" s="75">
        <f>'계획(시간최대)'!$H$235</f>
        <v>0</v>
      </c>
      <c r="I162" s="75">
        <f>'계획(시간최대)'!$H$291</f>
        <v>0</v>
      </c>
      <c r="J162" s="17"/>
    </row>
    <row r="163" spans="1:10" s="5" customFormat="1" ht="21" customHeight="1">
      <c r="A163" s="119"/>
      <c r="B163" s="112" t="s">
        <v>184</v>
      </c>
      <c r="C163" s="112"/>
      <c r="D163" s="75">
        <f>'계획(시간최대)'!$I$11</f>
        <v>0</v>
      </c>
      <c r="E163" s="75">
        <f>'계획(시간최대)'!$I$67</f>
        <v>0</v>
      </c>
      <c r="F163" s="75">
        <f>'계획(시간최대)'!$I$123</f>
        <v>0</v>
      </c>
      <c r="G163" s="75">
        <f>'계획(시간최대)'!$I$179</f>
        <v>0</v>
      </c>
      <c r="H163" s="75">
        <f>'계획(시간최대)'!$I$235</f>
        <v>0</v>
      </c>
      <c r="I163" s="75">
        <f>'계획(시간최대)'!$I$291</f>
        <v>0</v>
      </c>
      <c r="J163" s="17"/>
    </row>
    <row r="164" spans="1:10" s="5" customFormat="1" ht="21" customHeight="1">
      <c r="A164" s="120"/>
      <c r="B164" s="114" t="s">
        <v>109</v>
      </c>
      <c r="C164" s="114"/>
      <c r="D164" s="78">
        <f>'계획(시간최대)'!$J$11</f>
        <v>266</v>
      </c>
      <c r="E164" s="78">
        <f>'계획(시간최대)'!$J$67</f>
        <v>259</v>
      </c>
      <c r="F164" s="78">
        <f>'계획(시간최대)'!$J$123</f>
        <v>261</v>
      </c>
      <c r="G164" s="78">
        <f>'계획(시간최대)'!$J$179</f>
        <v>259</v>
      </c>
      <c r="H164" s="78">
        <f>'계획(시간최대)'!$J$235</f>
        <v>256</v>
      </c>
      <c r="I164" s="78">
        <f>'계획(시간최대)'!$J$291</f>
        <v>253</v>
      </c>
      <c r="J164" s="21"/>
    </row>
    <row r="165" spans="1:10" ht="21" customHeight="1"/>
    <row r="166" spans="1:10" ht="21" customHeight="1">
      <c r="A166" s="3" t="s">
        <v>179</v>
      </c>
    </row>
    <row r="167" spans="1:10" s="5" customFormat="1" ht="21" customHeight="1" thickBot="1">
      <c r="A167" s="115" t="s">
        <v>89</v>
      </c>
      <c r="B167" s="116"/>
      <c r="C167" s="116"/>
      <c r="D167" s="58" t="s">
        <v>228</v>
      </c>
      <c r="E167" s="58" t="s">
        <v>69</v>
      </c>
      <c r="F167" s="58" t="s">
        <v>70</v>
      </c>
      <c r="G167" s="58" t="s">
        <v>71</v>
      </c>
      <c r="H167" s="58" t="s">
        <v>72</v>
      </c>
      <c r="I167" s="58" t="s">
        <v>147</v>
      </c>
      <c r="J167" s="4" t="s">
        <v>87</v>
      </c>
    </row>
    <row r="168" spans="1:10" s="5" customFormat="1" ht="21" customHeight="1" thickTop="1">
      <c r="A168" s="121" t="s">
        <v>94</v>
      </c>
      <c r="B168" s="123" t="s">
        <v>95</v>
      </c>
      <c r="C168" s="6" t="s">
        <v>96</v>
      </c>
      <c r="D168" s="74">
        <f t="shared" ref="D168:I168" si="57">SUM(D169:D170)</f>
        <v>33023</v>
      </c>
      <c r="E168" s="74">
        <f t="shared" si="57"/>
        <v>32054</v>
      </c>
      <c r="F168" s="74">
        <f t="shared" si="57"/>
        <v>31689</v>
      </c>
      <c r="G168" s="74">
        <f t="shared" si="57"/>
        <v>31407</v>
      </c>
      <c r="H168" s="74">
        <f t="shared" si="57"/>
        <v>31121</v>
      </c>
      <c r="I168" s="74">
        <f t="shared" si="57"/>
        <v>30666</v>
      </c>
      <c r="J168" s="14"/>
    </row>
    <row r="169" spans="1:10" s="5" customFormat="1" ht="21" customHeight="1">
      <c r="A169" s="122"/>
      <c r="B169" s="111"/>
      <c r="C169" s="8" t="s">
        <v>97</v>
      </c>
      <c r="D169" s="75">
        <f>'[3]2.0처리-계획인구(총괄)'!$D$10</f>
        <v>33023</v>
      </c>
      <c r="E169" s="75">
        <f>'[3]2.0처리-계획인구(총괄)'!$G$10</f>
        <v>32054</v>
      </c>
      <c r="F169" s="75">
        <f>'[3]2.0처리-계획인구(총괄)'!$J$10</f>
        <v>31689</v>
      </c>
      <c r="G169" s="75">
        <f>'[3]2.0처리-계획인구(총괄)'!$M$10</f>
        <v>31407</v>
      </c>
      <c r="H169" s="75">
        <f>'[3]2.0처리-계획인구(총괄)'!$P$10</f>
        <v>31121</v>
      </c>
      <c r="I169" s="75">
        <f>'[3]2.0처리-계획인구(총괄)'!$S$10</f>
        <v>30666</v>
      </c>
      <c r="J169" s="9"/>
    </row>
    <row r="170" spans="1:10" s="5" customFormat="1" ht="21" customHeight="1">
      <c r="A170" s="122"/>
      <c r="B170" s="111"/>
      <c r="C170" s="8" t="s">
        <v>98</v>
      </c>
      <c r="D170" s="75">
        <f>'[3]2.0처리-계획인구(총괄)'!$E$10</f>
        <v>0</v>
      </c>
      <c r="E170" s="75">
        <f>'[3]2.0처리-계획인구(총괄)'!$H$10</f>
        <v>0</v>
      </c>
      <c r="F170" s="75">
        <f>'[3]2.0처리-계획인구(총괄)'!$K$10</f>
        <v>0</v>
      </c>
      <c r="G170" s="75">
        <f>'[3]2.0처리-계획인구(총괄)'!$N$10</f>
        <v>0</v>
      </c>
      <c r="H170" s="75">
        <f>'[3]2.0처리-계획인구(총괄)'!$Q$10</f>
        <v>0</v>
      </c>
      <c r="I170" s="75">
        <f>'[3]2.0처리-계획인구(총괄)'!$T$10</f>
        <v>0</v>
      </c>
      <c r="J170" s="9"/>
    </row>
    <row r="171" spans="1:10" s="5" customFormat="1" ht="21" customHeight="1">
      <c r="A171" s="122"/>
      <c r="B171" s="111" t="s">
        <v>99</v>
      </c>
      <c r="C171" s="111"/>
      <c r="D171" s="75">
        <f>'[3]4.0처리-처리인구(총괄)'!$C$10</f>
        <v>33023</v>
      </c>
      <c r="E171" s="75">
        <f>'[3]4.0처리-처리인구(총괄)'!$F$10</f>
        <v>32054</v>
      </c>
      <c r="F171" s="75">
        <f>'[3]4.0처리-처리인구(총괄)'!$I$10</f>
        <v>31689</v>
      </c>
      <c r="G171" s="75">
        <f>'[3]4.0처리-처리인구(총괄)'!$L$10</f>
        <v>31407</v>
      </c>
      <c r="H171" s="75">
        <f>'[3]4.0처리-처리인구(총괄)'!$O$10</f>
        <v>31121</v>
      </c>
      <c r="I171" s="75">
        <f>'[3]4.0처리-처리인구(총괄)'!$R$10</f>
        <v>30666</v>
      </c>
      <c r="J171" s="9"/>
    </row>
    <row r="172" spans="1:10" s="5" customFormat="1" ht="21" customHeight="1">
      <c r="A172" s="122"/>
      <c r="B172" s="111" t="s">
        <v>100</v>
      </c>
      <c r="C172" s="111"/>
      <c r="D172" s="79">
        <f t="shared" ref="D172:I172" si="58">ROUND(D171*100/D168,1)</f>
        <v>100</v>
      </c>
      <c r="E172" s="79">
        <f t="shared" si="58"/>
        <v>100</v>
      </c>
      <c r="F172" s="79">
        <f t="shared" si="58"/>
        <v>100</v>
      </c>
      <c r="G172" s="79">
        <f t="shared" si="58"/>
        <v>100</v>
      </c>
      <c r="H172" s="79">
        <f t="shared" si="58"/>
        <v>100</v>
      </c>
      <c r="I172" s="79">
        <f t="shared" si="58"/>
        <v>100</v>
      </c>
      <c r="J172" s="15"/>
    </row>
    <row r="173" spans="1:10" s="5" customFormat="1" ht="21" customHeight="1">
      <c r="A173" s="122" t="s">
        <v>101</v>
      </c>
      <c r="B173" s="112" t="s">
        <v>102</v>
      </c>
      <c r="C173" s="112"/>
      <c r="D173" s="76">
        <f t="shared" ref="D173:I173" si="59">D174+D177+D178+D181+D182+D183</f>
        <v>11245</v>
      </c>
      <c r="E173" s="76">
        <f t="shared" si="59"/>
        <v>10923</v>
      </c>
      <c r="F173" s="76">
        <f t="shared" si="59"/>
        <v>10802</v>
      </c>
      <c r="G173" s="76">
        <f t="shared" si="59"/>
        <v>10709</v>
      </c>
      <c r="H173" s="76">
        <f t="shared" si="59"/>
        <v>10611</v>
      </c>
      <c r="I173" s="76">
        <f t="shared" si="59"/>
        <v>10460</v>
      </c>
      <c r="J173" s="16"/>
    </row>
    <row r="174" spans="1:10" s="5" customFormat="1" ht="21" customHeight="1">
      <c r="A174" s="122"/>
      <c r="B174" s="112" t="s">
        <v>103</v>
      </c>
      <c r="C174" s="12" t="s">
        <v>96</v>
      </c>
      <c r="D174" s="76">
        <f t="shared" ref="D174:I174" si="60">SUM(D175:D176)</f>
        <v>9775</v>
      </c>
      <c r="E174" s="76">
        <f t="shared" si="60"/>
        <v>9488</v>
      </c>
      <c r="F174" s="76">
        <f t="shared" si="60"/>
        <v>9380</v>
      </c>
      <c r="G174" s="76">
        <f t="shared" si="60"/>
        <v>9297</v>
      </c>
      <c r="H174" s="76">
        <f t="shared" si="60"/>
        <v>9211</v>
      </c>
      <c r="I174" s="76">
        <f t="shared" si="60"/>
        <v>9077</v>
      </c>
      <c r="J174" s="16"/>
    </row>
    <row r="175" spans="1:10" s="5" customFormat="1" ht="21" customHeight="1">
      <c r="A175" s="122"/>
      <c r="B175" s="112"/>
      <c r="C175" s="12" t="s">
        <v>104</v>
      </c>
      <c r="D175" s="75">
        <f>'계획(일평균)'!$D$12</f>
        <v>9775</v>
      </c>
      <c r="E175" s="75">
        <f>'계획(일평균)'!$D$68</f>
        <v>9488</v>
      </c>
      <c r="F175" s="75">
        <f>'계획(일평균)'!$D$124</f>
        <v>9380</v>
      </c>
      <c r="G175" s="75">
        <f>'계획(일평균)'!$D$180</f>
        <v>9297</v>
      </c>
      <c r="H175" s="75">
        <f>'계획(일평균)'!$D$236</f>
        <v>9211</v>
      </c>
      <c r="I175" s="75">
        <f>'계획(일평균)'!$D$292</f>
        <v>9077</v>
      </c>
      <c r="J175" s="17"/>
    </row>
    <row r="176" spans="1:10" s="5" customFormat="1" ht="21" customHeight="1">
      <c r="A176" s="122"/>
      <c r="B176" s="112"/>
      <c r="C176" s="12" t="s">
        <v>98</v>
      </c>
      <c r="D176" s="75">
        <f>'계획(일평균)'!$F$12</f>
        <v>0</v>
      </c>
      <c r="E176" s="75">
        <f>'계획(일평균)'!$F$68</f>
        <v>0</v>
      </c>
      <c r="F176" s="75">
        <f>'계획(일평균)'!$F$124</f>
        <v>0</v>
      </c>
      <c r="G176" s="75">
        <f>'계획(일평균)'!$F$180</f>
        <v>0</v>
      </c>
      <c r="H176" s="75">
        <f>'계획(일평균)'!$F$236</f>
        <v>0</v>
      </c>
      <c r="I176" s="75">
        <f>'계획(일평균)'!$F$292</f>
        <v>0</v>
      </c>
      <c r="J176" s="17"/>
    </row>
    <row r="177" spans="1:10" s="5" customFormat="1" ht="21" customHeight="1">
      <c r="A177" s="122"/>
      <c r="B177" s="112" t="s">
        <v>105</v>
      </c>
      <c r="C177" s="124"/>
      <c r="D177" s="75">
        <f>'계획(일평균)'!$E$12</f>
        <v>221</v>
      </c>
      <c r="E177" s="75">
        <f>'계획(일평균)'!$E$68</f>
        <v>221</v>
      </c>
      <c r="F177" s="75">
        <f>'계획(일평균)'!$E$124</f>
        <v>221</v>
      </c>
      <c r="G177" s="75">
        <f>'계획(일평균)'!$E$180</f>
        <v>221</v>
      </c>
      <c r="H177" s="75">
        <f>'계획(일평균)'!$E$236</f>
        <v>221</v>
      </c>
      <c r="I177" s="75">
        <f>'계획(일평균)'!$E$292</f>
        <v>221</v>
      </c>
      <c r="J177" s="17"/>
    </row>
    <row r="178" spans="1:10" s="5" customFormat="1" ht="21" customHeight="1">
      <c r="A178" s="122"/>
      <c r="B178" s="112" t="s">
        <v>106</v>
      </c>
      <c r="C178" s="12" t="s">
        <v>96</v>
      </c>
      <c r="D178" s="76">
        <f t="shared" ref="D178:I178" si="61">SUM(D179:D180)</f>
        <v>0</v>
      </c>
      <c r="E178" s="76">
        <f t="shared" si="61"/>
        <v>0</v>
      </c>
      <c r="F178" s="76">
        <f t="shared" si="61"/>
        <v>0</v>
      </c>
      <c r="G178" s="76">
        <f t="shared" si="61"/>
        <v>0</v>
      </c>
      <c r="H178" s="76">
        <f t="shared" si="61"/>
        <v>0</v>
      </c>
      <c r="I178" s="76">
        <f t="shared" si="61"/>
        <v>0</v>
      </c>
      <c r="J178" s="16"/>
    </row>
    <row r="179" spans="1:10" s="5" customFormat="1" ht="21" customHeight="1">
      <c r="A179" s="122"/>
      <c r="B179" s="112"/>
      <c r="C179" s="12" t="s">
        <v>107</v>
      </c>
      <c r="D179" s="75">
        <v>0</v>
      </c>
      <c r="E179" s="75">
        <v>0</v>
      </c>
      <c r="F179" s="75">
        <v>0</v>
      </c>
      <c r="G179" s="75">
        <v>0</v>
      </c>
      <c r="H179" s="75">
        <v>0</v>
      </c>
      <c r="I179" s="75">
        <v>0</v>
      </c>
      <c r="J179" s="17"/>
    </row>
    <row r="180" spans="1:10" s="5" customFormat="1" ht="21" customHeight="1">
      <c r="A180" s="122"/>
      <c r="B180" s="112"/>
      <c r="C180" s="12" t="s">
        <v>103</v>
      </c>
      <c r="D180" s="75">
        <v>0</v>
      </c>
      <c r="E180" s="75">
        <v>0</v>
      </c>
      <c r="F180" s="75">
        <v>0</v>
      </c>
      <c r="G180" s="75">
        <v>0</v>
      </c>
      <c r="H180" s="75">
        <v>0</v>
      </c>
      <c r="I180" s="75">
        <v>0</v>
      </c>
      <c r="J180" s="17"/>
    </row>
    <row r="181" spans="1:10" s="5" customFormat="1" ht="21" customHeight="1">
      <c r="A181" s="122"/>
      <c r="B181" s="111" t="s">
        <v>108</v>
      </c>
      <c r="C181" s="111"/>
      <c r="D181" s="75">
        <f>'계획(일평균)'!$H$12</f>
        <v>0</v>
      </c>
      <c r="E181" s="75">
        <f>'계획(일평균)'!$H$68</f>
        <v>0</v>
      </c>
      <c r="F181" s="75">
        <f>'계획(일평균)'!$H$124</f>
        <v>0</v>
      </c>
      <c r="G181" s="75">
        <f>'계획(일평균)'!$H$180</f>
        <v>0</v>
      </c>
      <c r="H181" s="75">
        <f>'계획(일평균)'!$H$236</f>
        <v>0</v>
      </c>
      <c r="I181" s="75">
        <f>'계획(일평균)'!$H$292</f>
        <v>0</v>
      </c>
      <c r="J181" s="17"/>
    </row>
    <row r="182" spans="1:10" s="5" customFormat="1" ht="21" customHeight="1">
      <c r="A182" s="122"/>
      <c r="B182" s="111" t="s">
        <v>184</v>
      </c>
      <c r="C182" s="111"/>
      <c r="D182" s="75">
        <f>'계획(일평균)'!$I$12</f>
        <v>0</v>
      </c>
      <c r="E182" s="75">
        <f>'계획(일평균)'!$I$68</f>
        <v>0</v>
      </c>
      <c r="F182" s="75">
        <f>'계획(일평균)'!$I$124</f>
        <v>0</v>
      </c>
      <c r="G182" s="75">
        <f>'계획(일평균)'!$I$180</f>
        <v>0</v>
      </c>
      <c r="H182" s="75">
        <f>'계획(일평균)'!$I$236</f>
        <v>0</v>
      </c>
      <c r="I182" s="75">
        <f>'계획(일평균)'!$I$292</f>
        <v>0</v>
      </c>
      <c r="J182" s="17"/>
    </row>
    <row r="183" spans="1:10" s="5" customFormat="1" ht="21" customHeight="1">
      <c r="A183" s="122"/>
      <c r="B183" s="111" t="s">
        <v>109</v>
      </c>
      <c r="C183" s="111"/>
      <c r="D183" s="75">
        <f>'계획(일평균)'!$J$12</f>
        <v>1249</v>
      </c>
      <c r="E183" s="75">
        <f>'계획(일평균)'!$J$68</f>
        <v>1214</v>
      </c>
      <c r="F183" s="75">
        <f>'계획(일평균)'!$J$124</f>
        <v>1201</v>
      </c>
      <c r="G183" s="75">
        <f>'계획(일평균)'!$J$180</f>
        <v>1191</v>
      </c>
      <c r="H183" s="75">
        <f>'계획(일평균)'!$J$236</f>
        <v>1179</v>
      </c>
      <c r="I183" s="75">
        <f>'계획(일평균)'!$J$292</f>
        <v>1162</v>
      </c>
      <c r="J183" s="17"/>
    </row>
    <row r="184" spans="1:10" s="5" customFormat="1" ht="21" customHeight="1">
      <c r="A184" s="117" t="s">
        <v>110</v>
      </c>
      <c r="B184" s="113" t="s">
        <v>102</v>
      </c>
      <c r="C184" s="113"/>
      <c r="D184" s="77">
        <f t="shared" ref="D184:I184" si="62">D185+D188+D189+D192+D193+D194</f>
        <v>13745</v>
      </c>
      <c r="E184" s="77">
        <f t="shared" si="62"/>
        <v>13351</v>
      </c>
      <c r="F184" s="77">
        <f t="shared" si="62"/>
        <v>13203</v>
      </c>
      <c r="G184" s="77">
        <f t="shared" si="62"/>
        <v>13089</v>
      </c>
      <c r="H184" s="77">
        <f t="shared" si="62"/>
        <v>12970</v>
      </c>
      <c r="I184" s="77">
        <f t="shared" si="62"/>
        <v>12786</v>
      </c>
      <c r="J184" s="18"/>
    </row>
    <row r="185" spans="1:10" s="5" customFormat="1" ht="21" customHeight="1">
      <c r="A185" s="117"/>
      <c r="B185" s="113" t="s">
        <v>103</v>
      </c>
      <c r="C185" s="11" t="s">
        <v>96</v>
      </c>
      <c r="D185" s="77">
        <f t="shared" ref="D185:I185" si="63">SUM(D186:D187)</f>
        <v>12219</v>
      </c>
      <c r="E185" s="77">
        <f t="shared" si="63"/>
        <v>11860</v>
      </c>
      <c r="F185" s="77">
        <f t="shared" si="63"/>
        <v>11725</v>
      </c>
      <c r="G185" s="77">
        <f t="shared" si="63"/>
        <v>11621</v>
      </c>
      <c r="H185" s="77">
        <f t="shared" si="63"/>
        <v>11514</v>
      </c>
      <c r="I185" s="77">
        <f t="shared" si="63"/>
        <v>11347</v>
      </c>
      <c r="J185" s="18"/>
    </row>
    <row r="186" spans="1:10" s="5" customFormat="1" ht="21" customHeight="1">
      <c r="A186" s="117"/>
      <c r="B186" s="113"/>
      <c r="C186" s="11" t="s">
        <v>97</v>
      </c>
      <c r="D186" s="77">
        <f>'계획(일최대)'!$D$12</f>
        <v>12219</v>
      </c>
      <c r="E186" s="77">
        <f>'계획(일최대)'!$D$68</f>
        <v>11860</v>
      </c>
      <c r="F186" s="77">
        <f>'계획(일최대)'!$D$124</f>
        <v>11725</v>
      </c>
      <c r="G186" s="77">
        <f>'계획(일최대)'!$D$180</f>
        <v>11621</v>
      </c>
      <c r="H186" s="77">
        <f>'계획(일최대)'!$D$236</f>
        <v>11514</v>
      </c>
      <c r="I186" s="77">
        <f>'계획(일최대)'!$D$292</f>
        <v>11347</v>
      </c>
      <c r="J186" s="10"/>
    </row>
    <row r="187" spans="1:10" s="5" customFormat="1" ht="21" customHeight="1">
      <c r="A187" s="117"/>
      <c r="B187" s="113"/>
      <c r="C187" s="11" t="s">
        <v>56</v>
      </c>
      <c r="D187" s="77">
        <f>'계획(일최대)'!$F$12</f>
        <v>0</v>
      </c>
      <c r="E187" s="77">
        <f>'계획(일최대)'!$F$68</f>
        <v>0</v>
      </c>
      <c r="F187" s="77">
        <f>'계획(일최대)'!$F$124</f>
        <v>0</v>
      </c>
      <c r="G187" s="77">
        <f>'계획(일최대)'!$F$180</f>
        <v>0</v>
      </c>
      <c r="H187" s="77">
        <f>'계획(일최대)'!$F$236</f>
        <v>0</v>
      </c>
      <c r="I187" s="77">
        <f>'계획(일최대)'!$F$292</f>
        <v>0</v>
      </c>
      <c r="J187" s="10"/>
    </row>
    <row r="188" spans="1:10" s="5" customFormat="1" ht="21" customHeight="1">
      <c r="A188" s="117"/>
      <c r="B188" s="113" t="s">
        <v>105</v>
      </c>
      <c r="C188" s="113"/>
      <c r="D188" s="77">
        <f>'계획(일최대)'!$E$12</f>
        <v>277</v>
      </c>
      <c r="E188" s="77">
        <f>'계획(일최대)'!$E$68</f>
        <v>277</v>
      </c>
      <c r="F188" s="77">
        <f>'계획(일최대)'!$E$124</f>
        <v>277</v>
      </c>
      <c r="G188" s="77">
        <f>'계획(일최대)'!$E$180</f>
        <v>277</v>
      </c>
      <c r="H188" s="77">
        <f>'계획(일최대)'!$E$236</f>
        <v>277</v>
      </c>
      <c r="I188" s="77">
        <f>'계획(일최대)'!$E$292</f>
        <v>277</v>
      </c>
      <c r="J188" s="10"/>
    </row>
    <row r="189" spans="1:10" s="5" customFormat="1" ht="21" customHeight="1">
      <c r="A189" s="117"/>
      <c r="B189" s="113" t="s">
        <v>106</v>
      </c>
      <c r="C189" s="11" t="s">
        <v>96</v>
      </c>
      <c r="D189" s="77">
        <f t="shared" ref="D189:I189" si="64">SUM(D190:D191)</f>
        <v>0</v>
      </c>
      <c r="E189" s="77">
        <f t="shared" si="64"/>
        <v>0</v>
      </c>
      <c r="F189" s="77">
        <f t="shared" si="64"/>
        <v>0</v>
      </c>
      <c r="G189" s="77">
        <f t="shared" si="64"/>
        <v>0</v>
      </c>
      <c r="H189" s="77">
        <f t="shared" si="64"/>
        <v>0</v>
      </c>
      <c r="I189" s="77">
        <f t="shared" si="64"/>
        <v>0</v>
      </c>
      <c r="J189" s="18"/>
    </row>
    <row r="190" spans="1:10" s="5" customFormat="1" ht="21" customHeight="1">
      <c r="A190" s="117"/>
      <c r="B190" s="113"/>
      <c r="C190" s="11" t="s">
        <v>107</v>
      </c>
      <c r="D190" s="77">
        <v>0</v>
      </c>
      <c r="E190" s="77">
        <v>0</v>
      </c>
      <c r="F190" s="77">
        <v>0</v>
      </c>
      <c r="G190" s="77">
        <v>0</v>
      </c>
      <c r="H190" s="77">
        <v>0</v>
      </c>
      <c r="I190" s="77">
        <v>0</v>
      </c>
      <c r="J190" s="10"/>
    </row>
    <row r="191" spans="1:10" s="5" customFormat="1" ht="21" customHeight="1">
      <c r="A191" s="117"/>
      <c r="B191" s="113"/>
      <c r="C191" s="11" t="s">
        <v>103</v>
      </c>
      <c r="D191" s="77">
        <v>0</v>
      </c>
      <c r="E191" s="77">
        <v>0</v>
      </c>
      <c r="F191" s="77">
        <v>0</v>
      </c>
      <c r="G191" s="77">
        <v>0</v>
      </c>
      <c r="H191" s="77">
        <v>0</v>
      </c>
      <c r="I191" s="77">
        <v>0</v>
      </c>
      <c r="J191" s="10"/>
    </row>
    <row r="192" spans="1:10" s="5" customFormat="1" ht="21" customHeight="1">
      <c r="A192" s="117"/>
      <c r="B192" s="113" t="s">
        <v>108</v>
      </c>
      <c r="C192" s="113"/>
      <c r="D192" s="77">
        <f>'계획(일최대)'!$H$12</f>
        <v>0</v>
      </c>
      <c r="E192" s="77">
        <f>'계획(일최대)'!$H$68</f>
        <v>0</v>
      </c>
      <c r="F192" s="77">
        <f>'계획(일최대)'!$H$124</f>
        <v>0</v>
      </c>
      <c r="G192" s="77">
        <f>'계획(일최대)'!$H$180</f>
        <v>0</v>
      </c>
      <c r="H192" s="77">
        <f>'계획(일최대)'!$H$236</f>
        <v>0</v>
      </c>
      <c r="I192" s="77">
        <f>'계획(일최대)'!$H$292</f>
        <v>0</v>
      </c>
      <c r="J192" s="10"/>
    </row>
    <row r="193" spans="1:10" s="5" customFormat="1" ht="21" customHeight="1">
      <c r="A193" s="117"/>
      <c r="B193" s="113" t="s">
        <v>184</v>
      </c>
      <c r="C193" s="113"/>
      <c r="D193" s="77">
        <f>'계획(일최대)'!$I$12</f>
        <v>0</v>
      </c>
      <c r="E193" s="77">
        <f>'계획(일최대)'!$I$68</f>
        <v>0</v>
      </c>
      <c r="F193" s="77">
        <f>'계획(일최대)'!$I$124</f>
        <v>0</v>
      </c>
      <c r="G193" s="77">
        <f>'계획(일최대)'!$I$180</f>
        <v>0</v>
      </c>
      <c r="H193" s="77">
        <f>'계획(일최대)'!$I$236</f>
        <v>0</v>
      </c>
      <c r="I193" s="77">
        <f>'계획(일최대)'!$I$292</f>
        <v>0</v>
      </c>
      <c r="J193" s="10"/>
    </row>
    <row r="194" spans="1:10" s="5" customFormat="1" ht="21" customHeight="1">
      <c r="A194" s="117"/>
      <c r="B194" s="113" t="s">
        <v>109</v>
      </c>
      <c r="C194" s="113"/>
      <c r="D194" s="77">
        <f>'계획(일최대)'!$J$12</f>
        <v>1249</v>
      </c>
      <c r="E194" s="77">
        <f>'계획(일최대)'!$J$68</f>
        <v>1214</v>
      </c>
      <c r="F194" s="77">
        <f>'계획(일최대)'!$J$124</f>
        <v>1201</v>
      </c>
      <c r="G194" s="77">
        <f>'계획(일최대)'!$J$180</f>
        <v>1191</v>
      </c>
      <c r="H194" s="77">
        <f>'계획(일최대)'!$J$236</f>
        <v>1179</v>
      </c>
      <c r="I194" s="77">
        <f>'계획(일최대)'!$J$292</f>
        <v>1162</v>
      </c>
      <c r="J194" s="10"/>
    </row>
    <row r="195" spans="1:10" s="5" customFormat="1" ht="21" customHeight="1">
      <c r="A195" s="118" t="s">
        <v>111</v>
      </c>
      <c r="B195" s="112" t="s">
        <v>102</v>
      </c>
      <c r="C195" s="112"/>
      <c r="D195" s="76">
        <f t="shared" ref="D195:I195" si="65">D196+D199+D200+D203+D204+D205</f>
        <v>19995</v>
      </c>
      <c r="E195" s="76">
        <f t="shared" si="65"/>
        <v>19421</v>
      </c>
      <c r="F195" s="76">
        <f t="shared" si="65"/>
        <v>19205</v>
      </c>
      <c r="G195" s="76">
        <f t="shared" si="65"/>
        <v>19039</v>
      </c>
      <c r="H195" s="76">
        <f t="shared" si="65"/>
        <v>18867</v>
      </c>
      <c r="I195" s="76">
        <f t="shared" si="65"/>
        <v>18600</v>
      </c>
      <c r="J195" s="16"/>
    </row>
    <row r="196" spans="1:10" s="5" customFormat="1" ht="21" customHeight="1">
      <c r="A196" s="118"/>
      <c r="B196" s="112" t="s">
        <v>103</v>
      </c>
      <c r="C196" s="12" t="s">
        <v>96</v>
      </c>
      <c r="D196" s="76">
        <f t="shared" ref="D196:I196" si="66">SUM(D197:D198)</f>
        <v>18330</v>
      </c>
      <c r="E196" s="76">
        <f t="shared" si="66"/>
        <v>17791</v>
      </c>
      <c r="F196" s="76">
        <f t="shared" si="66"/>
        <v>17588</v>
      </c>
      <c r="G196" s="76">
        <f t="shared" si="66"/>
        <v>17432</v>
      </c>
      <c r="H196" s="76">
        <f t="shared" si="66"/>
        <v>17272</v>
      </c>
      <c r="I196" s="76">
        <f t="shared" si="66"/>
        <v>17022</v>
      </c>
      <c r="J196" s="16"/>
    </row>
    <row r="197" spans="1:10" s="5" customFormat="1" ht="21" customHeight="1">
      <c r="A197" s="118"/>
      <c r="B197" s="112"/>
      <c r="C197" s="12" t="s">
        <v>97</v>
      </c>
      <c r="D197" s="75">
        <f>'계획(시간최대)'!$D$12</f>
        <v>18330</v>
      </c>
      <c r="E197" s="75">
        <f>'계획(시간최대)'!$D$68</f>
        <v>17791</v>
      </c>
      <c r="F197" s="75">
        <f>'계획(시간최대)'!$D$124</f>
        <v>17588</v>
      </c>
      <c r="G197" s="75">
        <f>'계획(시간최대)'!$D$180</f>
        <v>17432</v>
      </c>
      <c r="H197" s="75">
        <f>'계획(시간최대)'!$D$236</f>
        <v>17272</v>
      </c>
      <c r="I197" s="75">
        <f>'계획(시간최대)'!$D$292</f>
        <v>17022</v>
      </c>
      <c r="J197" s="17"/>
    </row>
    <row r="198" spans="1:10" s="5" customFormat="1" ht="21" customHeight="1">
      <c r="A198" s="118"/>
      <c r="B198" s="112"/>
      <c r="C198" s="12" t="s">
        <v>56</v>
      </c>
      <c r="D198" s="75">
        <f>'계획(시간최대)'!$F$12</f>
        <v>0</v>
      </c>
      <c r="E198" s="75">
        <f>'계획(시간최대)'!$F$68</f>
        <v>0</v>
      </c>
      <c r="F198" s="75">
        <f>'계획(시간최대)'!$F$124</f>
        <v>0</v>
      </c>
      <c r="G198" s="75">
        <f>'계획(시간최대)'!$F$180</f>
        <v>0</v>
      </c>
      <c r="H198" s="75">
        <f>'계획(시간최대)'!$F$236</f>
        <v>0</v>
      </c>
      <c r="I198" s="75">
        <f>'계획(시간최대)'!$F$292</f>
        <v>0</v>
      </c>
      <c r="J198" s="17"/>
    </row>
    <row r="199" spans="1:10" s="5" customFormat="1" ht="21" customHeight="1">
      <c r="A199" s="118"/>
      <c r="B199" s="112" t="s">
        <v>105</v>
      </c>
      <c r="C199" s="112"/>
      <c r="D199" s="75">
        <f>'계획(시간최대)'!$E$12</f>
        <v>416</v>
      </c>
      <c r="E199" s="75">
        <f>'계획(시간최대)'!$E$68</f>
        <v>416</v>
      </c>
      <c r="F199" s="75">
        <f>'계획(시간최대)'!$E$124</f>
        <v>416</v>
      </c>
      <c r="G199" s="75">
        <f>'계획(시간최대)'!$E$180</f>
        <v>416</v>
      </c>
      <c r="H199" s="75">
        <f>'계획(시간최대)'!$E$236</f>
        <v>416</v>
      </c>
      <c r="I199" s="75">
        <f>'계획(시간최대)'!$E$292</f>
        <v>416</v>
      </c>
      <c r="J199" s="17"/>
    </row>
    <row r="200" spans="1:10" s="5" customFormat="1" ht="21" customHeight="1">
      <c r="A200" s="118"/>
      <c r="B200" s="112" t="s">
        <v>106</v>
      </c>
      <c r="C200" s="12" t="s">
        <v>96</v>
      </c>
      <c r="D200" s="76">
        <f t="shared" ref="D200:I200" si="67">SUM(D201:D202)</f>
        <v>0</v>
      </c>
      <c r="E200" s="76">
        <f t="shared" si="67"/>
        <v>0</v>
      </c>
      <c r="F200" s="76">
        <f t="shared" si="67"/>
        <v>0</v>
      </c>
      <c r="G200" s="76">
        <f t="shared" si="67"/>
        <v>0</v>
      </c>
      <c r="H200" s="76">
        <f t="shared" si="67"/>
        <v>0</v>
      </c>
      <c r="I200" s="76">
        <f t="shared" si="67"/>
        <v>0</v>
      </c>
      <c r="J200" s="16"/>
    </row>
    <row r="201" spans="1:10" s="5" customFormat="1" ht="21" customHeight="1">
      <c r="A201" s="118"/>
      <c r="B201" s="112"/>
      <c r="C201" s="12" t="s">
        <v>107</v>
      </c>
      <c r="D201" s="75">
        <v>0</v>
      </c>
      <c r="E201" s="75">
        <v>0</v>
      </c>
      <c r="F201" s="75">
        <v>0</v>
      </c>
      <c r="G201" s="75">
        <v>0</v>
      </c>
      <c r="H201" s="75">
        <v>0</v>
      </c>
      <c r="I201" s="75">
        <v>0</v>
      </c>
      <c r="J201" s="17"/>
    </row>
    <row r="202" spans="1:10" s="5" customFormat="1" ht="21" customHeight="1">
      <c r="A202" s="118"/>
      <c r="B202" s="112"/>
      <c r="C202" s="12" t="s">
        <v>103</v>
      </c>
      <c r="D202" s="75">
        <v>0</v>
      </c>
      <c r="E202" s="75">
        <v>0</v>
      </c>
      <c r="F202" s="75">
        <v>0</v>
      </c>
      <c r="G202" s="75">
        <v>0</v>
      </c>
      <c r="H202" s="75">
        <v>0</v>
      </c>
      <c r="I202" s="75">
        <v>0</v>
      </c>
      <c r="J202" s="17"/>
    </row>
    <row r="203" spans="1:10" s="5" customFormat="1" ht="21" customHeight="1">
      <c r="A203" s="118"/>
      <c r="B203" s="112" t="s">
        <v>108</v>
      </c>
      <c r="C203" s="112"/>
      <c r="D203" s="75">
        <f>'계획(시간최대)'!$H$12</f>
        <v>0</v>
      </c>
      <c r="E203" s="75">
        <f>'계획(시간최대)'!$H$68</f>
        <v>0</v>
      </c>
      <c r="F203" s="75">
        <f>'계획(시간최대)'!$H$124</f>
        <v>0</v>
      </c>
      <c r="G203" s="75">
        <f>'계획(시간최대)'!$H$180</f>
        <v>0</v>
      </c>
      <c r="H203" s="75">
        <f>'계획(시간최대)'!$H$236</f>
        <v>0</v>
      </c>
      <c r="I203" s="75">
        <f>'계획(시간최대)'!$H$292</f>
        <v>0</v>
      </c>
      <c r="J203" s="17"/>
    </row>
    <row r="204" spans="1:10" s="5" customFormat="1" ht="21" customHeight="1">
      <c r="A204" s="119"/>
      <c r="B204" s="112" t="s">
        <v>184</v>
      </c>
      <c r="C204" s="112"/>
      <c r="D204" s="75">
        <f>'계획(시간최대)'!$I$12</f>
        <v>0</v>
      </c>
      <c r="E204" s="75">
        <f>'계획(시간최대)'!$I$68</f>
        <v>0</v>
      </c>
      <c r="F204" s="75">
        <f>'계획(시간최대)'!$I$124</f>
        <v>0</v>
      </c>
      <c r="G204" s="75">
        <f>'계획(시간최대)'!$I$180</f>
        <v>0</v>
      </c>
      <c r="H204" s="75">
        <f>'계획(시간최대)'!$I$236</f>
        <v>0</v>
      </c>
      <c r="I204" s="75">
        <f>'계획(시간최대)'!$I$292</f>
        <v>0</v>
      </c>
      <c r="J204" s="17"/>
    </row>
    <row r="205" spans="1:10" s="5" customFormat="1" ht="21" customHeight="1">
      <c r="A205" s="120"/>
      <c r="B205" s="114" t="s">
        <v>109</v>
      </c>
      <c r="C205" s="114"/>
      <c r="D205" s="78">
        <f>'계획(시간최대)'!$J$12</f>
        <v>1249</v>
      </c>
      <c r="E205" s="78">
        <f>'계획(시간최대)'!$J$68</f>
        <v>1214</v>
      </c>
      <c r="F205" s="78">
        <f>'계획(시간최대)'!$J$124</f>
        <v>1201</v>
      </c>
      <c r="G205" s="78">
        <f>'계획(시간최대)'!$J$180</f>
        <v>1191</v>
      </c>
      <c r="H205" s="78">
        <f>'계획(시간최대)'!$J$236</f>
        <v>1179</v>
      </c>
      <c r="I205" s="78">
        <f>'계획(시간최대)'!$J$292</f>
        <v>1162</v>
      </c>
      <c r="J205" s="21"/>
    </row>
    <row r="206" spans="1:10" ht="21" customHeight="1"/>
    <row r="207" spans="1:10" ht="21" customHeight="1">
      <c r="A207" s="3" t="s">
        <v>180</v>
      </c>
    </row>
    <row r="208" spans="1:10" s="5" customFormat="1" ht="21" customHeight="1" thickBot="1">
      <c r="A208" s="115" t="s">
        <v>89</v>
      </c>
      <c r="B208" s="116"/>
      <c r="C208" s="116"/>
      <c r="D208" s="58" t="s">
        <v>228</v>
      </c>
      <c r="E208" s="58" t="s">
        <v>69</v>
      </c>
      <c r="F208" s="58" t="s">
        <v>70</v>
      </c>
      <c r="G208" s="58" t="s">
        <v>71</v>
      </c>
      <c r="H208" s="58" t="s">
        <v>72</v>
      </c>
      <c r="I208" s="58" t="s">
        <v>147</v>
      </c>
      <c r="J208" s="4" t="s">
        <v>87</v>
      </c>
    </row>
    <row r="209" spans="1:10" s="5" customFormat="1" ht="21" customHeight="1" thickTop="1">
      <c r="A209" s="121" t="s">
        <v>94</v>
      </c>
      <c r="B209" s="123" t="s">
        <v>95</v>
      </c>
      <c r="C209" s="6" t="s">
        <v>96</v>
      </c>
      <c r="D209" s="74">
        <f t="shared" ref="D209:I209" si="68">SUM(D210:D211)</f>
        <v>722</v>
      </c>
      <c r="E209" s="74">
        <f t="shared" si="68"/>
        <v>701</v>
      </c>
      <c r="F209" s="74">
        <f t="shared" si="68"/>
        <v>693</v>
      </c>
      <c r="G209" s="74">
        <f t="shared" si="68"/>
        <v>687</v>
      </c>
      <c r="H209" s="74">
        <f t="shared" si="68"/>
        <v>680</v>
      </c>
      <c r="I209" s="74">
        <f t="shared" si="68"/>
        <v>670</v>
      </c>
      <c r="J209" s="14"/>
    </row>
    <row r="210" spans="1:10" s="5" customFormat="1" ht="21" customHeight="1">
      <c r="A210" s="122"/>
      <c r="B210" s="111"/>
      <c r="C210" s="8" t="s">
        <v>97</v>
      </c>
      <c r="D210" s="75">
        <f>'[3]2.0처리-계획인구(총괄)'!$D$11</f>
        <v>722</v>
      </c>
      <c r="E210" s="75">
        <f>'[3]2.0처리-계획인구(총괄)'!$G$11</f>
        <v>701</v>
      </c>
      <c r="F210" s="75">
        <f>'[3]2.0처리-계획인구(총괄)'!$J$11</f>
        <v>693</v>
      </c>
      <c r="G210" s="75">
        <f>'[3]2.0처리-계획인구(총괄)'!$M$11</f>
        <v>687</v>
      </c>
      <c r="H210" s="75">
        <f>'[3]2.0처리-계획인구(총괄)'!$P$11</f>
        <v>680</v>
      </c>
      <c r="I210" s="75">
        <f>'[3]2.0처리-계획인구(총괄)'!$S$11</f>
        <v>670</v>
      </c>
      <c r="J210" s="9"/>
    </row>
    <row r="211" spans="1:10" s="5" customFormat="1" ht="21" customHeight="1">
      <c r="A211" s="122"/>
      <c r="B211" s="111"/>
      <c r="C211" s="8" t="s">
        <v>98</v>
      </c>
      <c r="D211" s="75">
        <f>'[3]2.0처리-계획인구(총괄)'!$E$11</f>
        <v>0</v>
      </c>
      <c r="E211" s="75">
        <f>'[3]2.0처리-계획인구(총괄)'!$H$11</f>
        <v>0</v>
      </c>
      <c r="F211" s="75">
        <f>'[3]2.0처리-계획인구(총괄)'!$K$11</f>
        <v>0</v>
      </c>
      <c r="G211" s="75">
        <f>'[3]2.0처리-계획인구(총괄)'!$N$11</f>
        <v>0</v>
      </c>
      <c r="H211" s="75">
        <f>'[3]2.0처리-계획인구(총괄)'!$Q$11</f>
        <v>0</v>
      </c>
      <c r="I211" s="75">
        <f>'[3]2.0처리-계획인구(총괄)'!$T$11</f>
        <v>0</v>
      </c>
      <c r="J211" s="9"/>
    </row>
    <row r="212" spans="1:10" s="5" customFormat="1" ht="21" customHeight="1">
      <c r="A212" s="122"/>
      <c r="B212" s="111" t="s">
        <v>99</v>
      </c>
      <c r="C212" s="111"/>
      <c r="D212" s="75">
        <f>'[3]4.0처리-처리인구(총괄)'!$C$11</f>
        <v>722</v>
      </c>
      <c r="E212" s="75">
        <f>'[3]4.0처리-처리인구(총괄)'!$F$11</f>
        <v>701</v>
      </c>
      <c r="F212" s="75">
        <f>'[3]4.0처리-처리인구(총괄)'!$I$11</f>
        <v>693</v>
      </c>
      <c r="G212" s="75">
        <f>'[3]4.0처리-처리인구(총괄)'!$L$11</f>
        <v>687</v>
      </c>
      <c r="H212" s="75">
        <f>'[3]4.0처리-처리인구(총괄)'!$O$11</f>
        <v>680</v>
      </c>
      <c r="I212" s="75">
        <f>'[3]4.0처리-처리인구(총괄)'!$R$11</f>
        <v>670</v>
      </c>
      <c r="J212" s="9"/>
    </row>
    <row r="213" spans="1:10" s="5" customFormat="1" ht="21" customHeight="1">
      <c r="A213" s="122"/>
      <c r="B213" s="112" t="s">
        <v>100</v>
      </c>
      <c r="C213" s="112"/>
      <c r="D213" s="79">
        <f t="shared" ref="D213:I213" si="69">ROUND(D212*100/D209,1)</f>
        <v>100</v>
      </c>
      <c r="E213" s="79">
        <f t="shared" si="69"/>
        <v>100</v>
      </c>
      <c r="F213" s="79">
        <f t="shared" si="69"/>
        <v>100</v>
      </c>
      <c r="G213" s="79">
        <f t="shared" si="69"/>
        <v>100</v>
      </c>
      <c r="H213" s="79">
        <f t="shared" si="69"/>
        <v>100</v>
      </c>
      <c r="I213" s="79">
        <f t="shared" si="69"/>
        <v>100</v>
      </c>
      <c r="J213" s="22"/>
    </row>
    <row r="214" spans="1:10" s="5" customFormat="1" ht="21" customHeight="1">
      <c r="A214" s="122" t="s">
        <v>101</v>
      </c>
      <c r="B214" s="112" t="s">
        <v>102</v>
      </c>
      <c r="C214" s="112"/>
      <c r="D214" s="76">
        <f t="shared" ref="D214:I214" si="70">D215+D218+D219+D222+D223+D224</f>
        <v>241</v>
      </c>
      <c r="E214" s="76">
        <f t="shared" si="70"/>
        <v>233</v>
      </c>
      <c r="F214" s="76">
        <f t="shared" si="70"/>
        <v>231</v>
      </c>
      <c r="G214" s="76">
        <f t="shared" si="70"/>
        <v>228</v>
      </c>
      <c r="H214" s="76">
        <f t="shared" si="70"/>
        <v>227</v>
      </c>
      <c r="I214" s="76">
        <f t="shared" si="70"/>
        <v>223</v>
      </c>
      <c r="J214" s="16"/>
    </row>
    <row r="215" spans="1:10" s="5" customFormat="1" ht="21" customHeight="1">
      <c r="A215" s="122"/>
      <c r="B215" s="112" t="s">
        <v>103</v>
      </c>
      <c r="C215" s="12" t="s">
        <v>96</v>
      </c>
      <c r="D215" s="76">
        <f t="shared" ref="D215:I215" si="71">SUM(D216:D217)</f>
        <v>214</v>
      </c>
      <c r="E215" s="76">
        <f t="shared" si="71"/>
        <v>207</v>
      </c>
      <c r="F215" s="76">
        <f t="shared" si="71"/>
        <v>205</v>
      </c>
      <c r="G215" s="76">
        <f t="shared" si="71"/>
        <v>203</v>
      </c>
      <c r="H215" s="76">
        <f t="shared" si="71"/>
        <v>202</v>
      </c>
      <c r="I215" s="76">
        <f t="shared" si="71"/>
        <v>198</v>
      </c>
      <c r="J215" s="16"/>
    </row>
    <row r="216" spans="1:10" s="5" customFormat="1" ht="21" customHeight="1">
      <c r="A216" s="122"/>
      <c r="B216" s="112"/>
      <c r="C216" s="12" t="s">
        <v>104</v>
      </c>
      <c r="D216" s="75">
        <f>'계획(일평균)'!$D$16</f>
        <v>214</v>
      </c>
      <c r="E216" s="75">
        <f>'계획(일평균)'!$D$72</f>
        <v>207</v>
      </c>
      <c r="F216" s="75">
        <f>'계획(일평균)'!$D$128</f>
        <v>205</v>
      </c>
      <c r="G216" s="75">
        <f>'계획(일평균)'!$D$184</f>
        <v>203</v>
      </c>
      <c r="H216" s="75">
        <f>'계획(일평균)'!$D$240</f>
        <v>202</v>
      </c>
      <c r="I216" s="75">
        <f>'계획(일평균)'!$D$296</f>
        <v>198</v>
      </c>
      <c r="J216" s="17"/>
    </row>
    <row r="217" spans="1:10" s="5" customFormat="1" ht="21" customHeight="1">
      <c r="A217" s="122"/>
      <c r="B217" s="112"/>
      <c r="C217" s="12" t="s">
        <v>98</v>
      </c>
      <c r="D217" s="75">
        <f>'계획(일평균)'!$F$16</f>
        <v>0</v>
      </c>
      <c r="E217" s="75">
        <f>'계획(일평균)'!$F$72</f>
        <v>0</v>
      </c>
      <c r="F217" s="75">
        <f>'계획(일평균)'!$F$128</f>
        <v>0</v>
      </c>
      <c r="G217" s="75">
        <f>'계획(일평균)'!$F$184</f>
        <v>0</v>
      </c>
      <c r="H217" s="75">
        <f>'계획(일평균)'!$F$240</f>
        <v>0</v>
      </c>
      <c r="I217" s="75">
        <f>'계획(일평균)'!$F$296</f>
        <v>0</v>
      </c>
      <c r="J217" s="17"/>
    </row>
    <row r="218" spans="1:10" s="5" customFormat="1" ht="21" customHeight="1">
      <c r="A218" s="122"/>
      <c r="B218" s="112" t="s">
        <v>105</v>
      </c>
      <c r="C218" s="124"/>
      <c r="D218" s="75">
        <f>'계획(일평균)'!$E$16</f>
        <v>0</v>
      </c>
      <c r="E218" s="75">
        <f>'계획(일평균)'!$E$72</f>
        <v>0</v>
      </c>
      <c r="F218" s="75">
        <f>'계획(일평균)'!$E$128</f>
        <v>0</v>
      </c>
      <c r="G218" s="75">
        <f>'계획(일평균)'!$E$184</f>
        <v>0</v>
      </c>
      <c r="H218" s="75">
        <f>'계획(일평균)'!$E$240</f>
        <v>0</v>
      </c>
      <c r="I218" s="75">
        <f>'계획(일평균)'!$E$296</f>
        <v>0</v>
      </c>
      <c r="J218" s="17"/>
    </row>
    <row r="219" spans="1:10" s="5" customFormat="1" ht="21" customHeight="1">
      <c r="A219" s="122"/>
      <c r="B219" s="112" t="s">
        <v>106</v>
      </c>
      <c r="C219" s="12" t="s">
        <v>96</v>
      </c>
      <c r="D219" s="76">
        <f t="shared" ref="D219:I219" si="72">SUM(D220:D221)</f>
        <v>0</v>
      </c>
      <c r="E219" s="76">
        <f t="shared" si="72"/>
        <v>0</v>
      </c>
      <c r="F219" s="76">
        <f t="shared" si="72"/>
        <v>0</v>
      </c>
      <c r="G219" s="76">
        <f t="shared" si="72"/>
        <v>0</v>
      </c>
      <c r="H219" s="76">
        <f t="shared" si="72"/>
        <v>0</v>
      </c>
      <c r="I219" s="76">
        <f t="shared" si="72"/>
        <v>0</v>
      </c>
      <c r="J219" s="16"/>
    </row>
    <row r="220" spans="1:10" s="5" customFormat="1" ht="21" customHeight="1">
      <c r="A220" s="122"/>
      <c r="B220" s="112"/>
      <c r="C220" s="12" t="s">
        <v>107</v>
      </c>
      <c r="D220" s="75">
        <v>0</v>
      </c>
      <c r="E220" s="75">
        <v>0</v>
      </c>
      <c r="F220" s="75">
        <v>0</v>
      </c>
      <c r="G220" s="75">
        <v>0</v>
      </c>
      <c r="H220" s="75">
        <v>0</v>
      </c>
      <c r="I220" s="75">
        <v>0</v>
      </c>
      <c r="J220" s="17"/>
    </row>
    <row r="221" spans="1:10" s="5" customFormat="1" ht="21" customHeight="1">
      <c r="A221" s="122"/>
      <c r="B221" s="112"/>
      <c r="C221" s="12" t="s">
        <v>103</v>
      </c>
      <c r="D221" s="75">
        <v>0</v>
      </c>
      <c r="E221" s="75">
        <v>0</v>
      </c>
      <c r="F221" s="75">
        <v>0</v>
      </c>
      <c r="G221" s="75">
        <v>0</v>
      </c>
      <c r="H221" s="75">
        <v>0</v>
      </c>
      <c r="I221" s="75">
        <v>0</v>
      </c>
      <c r="J221" s="17"/>
    </row>
    <row r="222" spans="1:10" s="5" customFormat="1" ht="21" customHeight="1">
      <c r="A222" s="122"/>
      <c r="B222" s="111" t="s">
        <v>108</v>
      </c>
      <c r="C222" s="111"/>
      <c r="D222" s="75">
        <f>'계획(일평균)'!$H$16</f>
        <v>0</v>
      </c>
      <c r="E222" s="75">
        <f>'계획(일평균)'!$H$72</f>
        <v>0</v>
      </c>
      <c r="F222" s="75">
        <f>'계획(일평균)'!$H$128</f>
        <v>0</v>
      </c>
      <c r="G222" s="75">
        <f>'계획(일평균)'!$H$184</f>
        <v>0</v>
      </c>
      <c r="H222" s="75">
        <f>'계획(일평균)'!$H$240</f>
        <v>0</v>
      </c>
      <c r="I222" s="75">
        <f>'계획(일평균)'!$H$296</f>
        <v>0</v>
      </c>
      <c r="J222" s="17"/>
    </row>
    <row r="223" spans="1:10" s="5" customFormat="1" ht="21" customHeight="1">
      <c r="A223" s="122"/>
      <c r="B223" s="111" t="s">
        <v>184</v>
      </c>
      <c r="C223" s="111"/>
      <c r="D223" s="75">
        <f>'계획(일평균)'!$I$16</f>
        <v>0</v>
      </c>
      <c r="E223" s="75">
        <f>'계획(일평균)'!$I$72</f>
        <v>0</v>
      </c>
      <c r="F223" s="75">
        <f>'계획(일평균)'!$I$128</f>
        <v>0</v>
      </c>
      <c r="G223" s="75">
        <f>'계획(일평균)'!$I$184</f>
        <v>0</v>
      </c>
      <c r="H223" s="75">
        <f>'계획(일평균)'!$I$240</f>
        <v>0</v>
      </c>
      <c r="I223" s="75">
        <f>'계획(일평균)'!$I$296</f>
        <v>0</v>
      </c>
      <c r="J223" s="17"/>
    </row>
    <row r="224" spans="1:10" s="5" customFormat="1" ht="21" customHeight="1">
      <c r="A224" s="122"/>
      <c r="B224" s="111" t="s">
        <v>109</v>
      </c>
      <c r="C224" s="111"/>
      <c r="D224" s="75">
        <f>'계획(일평균)'!$J$16</f>
        <v>27</v>
      </c>
      <c r="E224" s="75">
        <f>'계획(일평균)'!$J$72</f>
        <v>26</v>
      </c>
      <c r="F224" s="75">
        <f>'계획(일평균)'!$J$128</f>
        <v>26</v>
      </c>
      <c r="G224" s="75">
        <f>'계획(일평균)'!$J$184</f>
        <v>25</v>
      </c>
      <c r="H224" s="75">
        <f>'계획(일평균)'!$J$240</f>
        <v>25</v>
      </c>
      <c r="I224" s="75">
        <f>'계획(일평균)'!$J$296</f>
        <v>25</v>
      </c>
      <c r="J224" s="17"/>
    </row>
    <row r="225" spans="1:10" s="5" customFormat="1" ht="21" customHeight="1">
      <c r="A225" s="117" t="s">
        <v>110</v>
      </c>
      <c r="B225" s="113" t="s">
        <v>102</v>
      </c>
      <c r="C225" s="113"/>
      <c r="D225" s="77">
        <f t="shared" ref="D225:I225" si="73">D226+D229+D230+D233+D234+D235</f>
        <v>294</v>
      </c>
      <c r="E225" s="77">
        <f t="shared" si="73"/>
        <v>285</v>
      </c>
      <c r="F225" s="77">
        <f t="shared" si="73"/>
        <v>282</v>
      </c>
      <c r="G225" s="77">
        <f t="shared" si="73"/>
        <v>279</v>
      </c>
      <c r="H225" s="77">
        <f t="shared" si="73"/>
        <v>277</v>
      </c>
      <c r="I225" s="77">
        <f t="shared" si="73"/>
        <v>273</v>
      </c>
      <c r="J225" s="18"/>
    </row>
    <row r="226" spans="1:10" s="5" customFormat="1" ht="21" customHeight="1">
      <c r="A226" s="117"/>
      <c r="B226" s="113" t="s">
        <v>103</v>
      </c>
      <c r="C226" s="11" t="s">
        <v>96</v>
      </c>
      <c r="D226" s="77">
        <f t="shared" ref="D226:I226" si="74">SUM(D227:D228)</f>
        <v>267</v>
      </c>
      <c r="E226" s="77">
        <f t="shared" si="74"/>
        <v>259</v>
      </c>
      <c r="F226" s="77">
        <f t="shared" si="74"/>
        <v>256</v>
      </c>
      <c r="G226" s="77">
        <f t="shared" si="74"/>
        <v>254</v>
      </c>
      <c r="H226" s="77">
        <f t="shared" si="74"/>
        <v>252</v>
      </c>
      <c r="I226" s="77">
        <f t="shared" si="74"/>
        <v>248</v>
      </c>
      <c r="J226" s="18"/>
    </row>
    <row r="227" spans="1:10" s="5" customFormat="1" ht="21" customHeight="1">
      <c r="A227" s="117"/>
      <c r="B227" s="113"/>
      <c r="C227" s="11" t="s">
        <v>97</v>
      </c>
      <c r="D227" s="77">
        <f>'계획(일최대)'!$D$16</f>
        <v>267</v>
      </c>
      <c r="E227" s="77">
        <f>'계획(일최대)'!$D$72</f>
        <v>259</v>
      </c>
      <c r="F227" s="77">
        <f>'계획(일최대)'!$D$128</f>
        <v>256</v>
      </c>
      <c r="G227" s="77">
        <f>'계획(일최대)'!$D$184</f>
        <v>254</v>
      </c>
      <c r="H227" s="77">
        <f>'계획(일최대)'!$D$240</f>
        <v>252</v>
      </c>
      <c r="I227" s="77">
        <f>'계획(일최대)'!$D$296</f>
        <v>248</v>
      </c>
      <c r="J227" s="10"/>
    </row>
    <row r="228" spans="1:10" s="5" customFormat="1" ht="21" customHeight="1">
      <c r="A228" s="117"/>
      <c r="B228" s="113"/>
      <c r="C228" s="11" t="s">
        <v>56</v>
      </c>
      <c r="D228" s="77">
        <f>'계획(일최대)'!$F$16</f>
        <v>0</v>
      </c>
      <c r="E228" s="77">
        <f>'계획(일최대)'!$F$72</f>
        <v>0</v>
      </c>
      <c r="F228" s="77">
        <f>'계획(일최대)'!$F$128</f>
        <v>0</v>
      </c>
      <c r="G228" s="77">
        <f>'계획(일최대)'!$F$184</f>
        <v>0</v>
      </c>
      <c r="H228" s="77">
        <f>'계획(일최대)'!$F$240</f>
        <v>0</v>
      </c>
      <c r="I228" s="77">
        <f>'계획(일최대)'!$F$296</f>
        <v>0</v>
      </c>
      <c r="J228" s="10"/>
    </row>
    <row r="229" spans="1:10" s="5" customFormat="1" ht="21" customHeight="1">
      <c r="A229" s="117"/>
      <c r="B229" s="113" t="s">
        <v>105</v>
      </c>
      <c r="C229" s="113"/>
      <c r="D229" s="77">
        <f>'계획(일최대)'!$E$16</f>
        <v>0</v>
      </c>
      <c r="E229" s="77">
        <f>'계획(일최대)'!$E$72</f>
        <v>0</v>
      </c>
      <c r="F229" s="77">
        <f>'계획(일최대)'!$E$128</f>
        <v>0</v>
      </c>
      <c r="G229" s="77">
        <f>'계획(일최대)'!$E$184</f>
        <v>0</v>
      </c>
      <c r="H229" s="77">
        <f>'계획(일최대)'!$E$240</f>
        <v>0</v>
      </c>
      <c r="I229" s="77">
        <f>'계획(일최대)'!$E$296</f>
        <v>0</v>
      </c>
      <c r="J229" s="10"/>
    </row>
    <row r="230" spans="1:10" s="5" customFormat="1" ht="21" customHeight="1">
      <c r="A230" s="117"/>
      <c r="B230" s="113" t="s">
        <v>106</v>
      </c>
      <c r="C230" s="11" t="s">
        <v>96</v>
      </c>
      <c r="D230" s="77">
        <f t="shared" ref="D230:I230" si="75">SUM(D231:D232)</f>
        <v>0</v>
      </c>
      <c r="E230" s="77">
        <f t="shared" si="75"/>
        <v>0</v>
      </c>
      <c r="F230" s="77">
        <f t="shared" si="75"/>
        <v>0</v>
      </c>
      <c r="G230" s="77">
        <f t="shared" si="75"/>
        <v>0</v>
      </c>
      <c r="H230" s="77">
        <f t="shared" si="75"/>
        <v>0</v>
      </c>
      <c r="I230" s="77">
        <f t="shared" si="75"/>
        <v>0</v>
      </c>
      <c r="J230" s="18"/>
    </row>
    <row r="231" spans="1:10" s="5" customFormat="1" ht="21" customHeight="1">
      <c r="A231" s="117"/>
      <c r="B231" s="113"/>
      <c r="C231" s="11" t="s">
        <v>107</v>
      </c>
      <c r="D231" s="77">
        <v>0</v>
      </c>
      <c r="E231" s="77">
        <v>0</v>
      </c>
      <c r="F231" s="77">
        <v>0</v>
      </c>
      <c r="G231" s="77">
        <v>0</v>
      </c>
      <c r="H231" s="77">
        <v>0</v>
      </c>
      <c r="I231" s="77">
        <v>0</v>
      </c>
      <c r="J231" s="10"/>
    </row>
    <row r="232" spans="1:10" s="5" customFormat="1" ht="21" customHeight="1">
      <c r="A232" s="117"/>
      <c r="B232" s="113"/>
      <c r="C232" s="11" t="s">
        <v>103</v>
      </c>
      <c r="D232" s="77">
        <v>0</v>
      </c>
      <c r="E232" s="77">
        <v>0</v>
      </c>
      <c r="F232" s="77">
        <v>0</v>
      </c>
      <c r="G232" s="77">
        <v>0</v>
      </c>
      <c r="H232" s="77">
        <v>0</v>
      </c>
      <c r="I232" s="77">
        <v>0</v>
      </c>
      <c r="J232" s="10"/>
    </row>
    <row r="233" spans="1:10" s="5" customFormat="1" ht="21" customHeight="1">
      <c r="A233" s="117"/>
      <c r="B233" s="113" t="s">
        <v>108</v>
      </c>
      <c r="C233" s="113"/>
      <c r="D233" s="77">
        <f>'계획(일최대)'!$H$16</f>
        <v>0</v>
      </c>
      <c r="E233" s="77">
        <f>'계획(일최대)'!$H$72</f>
        <v>0</v>
      </c>
      <c r="F233" s="77">
        <f>'계획(일최대)'!$H$128</f>
        <v>0</v>
      </c>
      <c r="G233" s="77">
        <f>'계획(일최대)'!$H$184</f>
        <v>0</v>
      </c>
      <c r="H233" s="77">
        <f>'계획(일최대)'!$H$240</f>
        <v>0</v>
      </c>
      <c r="I233" s="77">
        <f>'계획(일최대)'!$H$296</f>
        <v>0</v>
      </c>
      <c r="J233" s="10"/>
    </row>
    <row r="234" spans="1:10" s="5" customFormat="1" ht="21" customHeight="1">
      <c r="A234" s="117"/>
      <c r="B234" s="113" t="s">
        <v>184</v>
      </c>
      <c r="C234" s="113"/>
      <c r="D234" s="77">
        <f>'계획(일최대)'!$I$16</f>
        <v>0</v>
      </c>
      <c r="E234" s="77">
        <f>'계획(일최대)'!$I$72</f>
        <v>0</v>
      </c>
      <c r="F234" s="77">
        <f>'계획(일최대)'!$I$128</f>
        <v>0</v>
      </c>
      <c r="G234" s="77">
        <f>'계획(일최대)'!$I$184</f>
        <v>0</v>
      </c>
      <c r="H234" s="77">
        <f>'계획(일최대)'!$I$240</f>
        <v>0</v>
      </c>
      <c r="I234" s="77">
        <f>'계획(일최대)'!$I$296</f>
        <v>0</v>
      </c>
      <c r="J234" s="10"/>
    </row>
    <row r="235" spans="1:10" s="5" customFormat="1" ht="21" customHeight="1">
      <c r="A235" s="117"/>
      <c r="B235" s="113" t="s">
        <v>109</v>
      </c>
      <c r="C235" s="113"/>
      <c r="D235" s="77">
        <f>'계획(일최대)'!$J$16</f>
        <v>27</v>
      </c>
      <c r="E235" s="77">
        <f>'계획(일최대)'!$J$72</f>
        <v>26</v>
      </c>
      <c r="F235" s="77">
        <f>'계획(일최대)'!$J$128</f>
        <v>26</v>
      </c>
      <c r="G235" s="77">
        <f>'계획(일최대)'!$J$184</f>
        <v>25</v>
      </c>
      <c r="H235" s="77">
        <f>'계획(일최대)'!$J$240</f>
        <v>25</v>
      </c>
      <c r="I235" s="77">
        <f>'계획(일최대)'!$J$296</f>
        <v>25</v>
      </c>
      <c r="J235" s="10"/>
    </row>
    <row r="236" spans="1:10" s="5" customFormat="1" ht="21" customHeight="1">
      <c r="A236" s="118" t="s">
        <v>111</v>
      </c>
      <c r="B236" s="112" t="s">
        <v>102</v>
      </c>
      <c r="C236" s="112"/>
      <c r="D236" s="76">
        <f t="shared" ref="D236:I236" si="76">D237+D240+D241+D244+D245+D246</f>
        <v>428</v>
      </c>
      <c r="E236" s="76">
        <f t="shared" si="76"/>
        <v>415</v>
      </c>
      <c r="F236" s="76">
        <f t="shared" si="76"/>
        <v>410</v>
      </c>
      <c r="G236" s="76">
        <f t="shared" si="76"/>
        <v>406</v>
      </c>
      <c r="H236" s="76">
        <f t="shared" si="76"/>
        <v>403</v>
      </c>
      <c r="I236" s="76">
        <f t="shared" si="76"/>
        <v>397</v>
      </c>
      <c r="J236" s="16"/>
    </row>
    <row r="237" spans="1:10" s="5" customFormat="1" ht="21" customHeight="1">
      <c r="A237" s="118"/>
      <c r="B237" s="112" t="s">
        <v>103</v>
      </c>
      <c r="C237" s="12" t="s">
        <v>96</v>
      </c>
      <c r="D237" s="76">
        <f t="shared" ref="D237:I237" si="77">SUM(D238:D239)</f>
        <v>401</v>
      </c>
      <c r="E237" s="76">
        <f t="shared" si="77"/>
        <v>389</v>
      </c>
      <c r="F237" s="76">
        <f t="shared" si="77"/>
        <v>384</v>
      </c>
      <c r="G237" s="76">
        <f t="shared" si="77"/>
        <v>381</v>
      </c>
      <c r="H237" s="76">
        <f t="shared" si="77"/>
        <v>378</v>
      </c>
      <c r="I237" s="76">
        <f t="shared" si="77"/>
        <v>372</v>
      </c>
      <c r="J237" s="16"/>
    </row>
    <row r="238" spans="1:10" s="5" customFormat="1" ht="21" customHeight="1">
      <c r="A238" s="118"/>
      <c r="B238" s="112"/>
      <c r="C238" s="12" t="s">
        <v>97</v>
      </c>
      <c r="D238" s="75">
        <f>'계획(시간최대)'!$D$16</f>
        <v>401</v>
      </c>
      <c r="E238" s="75">
        <f>'계획(시간최대)'!$D$72</f>
        <v>389</v>
      </c>
      <c r="F238" s="75">
        <f>'계획(시간최대)'!$D$128</f>
        <v>384</v>
      </c>
      <c r="G238" s="75">
        <f>'계획(시간최대)'!$D$184</f>
        <v>381</v>
      </c>
      <c r="H238" s="75">
        <f>'계획(시간최대)'!$D$240</f>
        <v>378</v>
      </c>
      <c r="I238" s="75">
        <f>'계획(시간최대)'!$D$296</f>
        <v>372</v>
      </c>
      <c r="J238" s="17"/>
    </row>
    <row r="239" spans="1:10" s="5" customFormat="1" ht="21" customHeight="1">
      <c r="A239" s="118"/>
      <c r="B239" s="112"/>
      <c r="C239" s="12" t="s">
        <v>56</v>
      </c>
      <c r="D239" s="75">
        <f>'계획(시간최대)'!$F$16</f>
        <v>0</v>
      </c>
      <c r="E239" s="75">
        <f>'계획(시간최대)'!$F$72</f>
        <v>0</v>
      </c>
      <c r="F239" s="75">
        <f>'계획(시간최대)'!$F$128</f>
        <v>0</v>
      </c>
      <c r="G239" s="75">
        <f>'계획(시간최대)'!$F$184</f>
        <v>0</v>
      </c>
      <c r="H239" s="75">
        <f>'계획(시간최대)'!$F$240</f>
        <v>0</v>
      </c>
      <c r="I239" s="75">
        <f>'계획(시간최대)'!$F$296</f>
        <v>0</v>
      </c>
      <c r="J239" s="17"/>
    </row>
    <row r="240" spans="1:10" s="5" customFormat="1" ht="21" customHeight="1">
      <c r="A240" s="118"/>
      <c r="B240" s="112" t="s">
        <v>105</v>
      </c>
      <c r="C240" s="112"/>
      <c r="D240" s="75">
        <f>'계획(시간최대)'!$E$16</f>
        <v>0</v>
      </c>
      <c r="E240" s="75">
        <f>'계획(시간최대)'!$E$72</f>
        <v>0</v>
      </c>
      <c r="F240" s="75">
        <f>'계획(시간최대)'!$E$128</f>
        <v>0</v>
      </c>
      <c r="G240" s="75">
        <f>'계획(시간최대)'!$E$184</f>
        <v>0</v>
      </c>
      <c r="H240" s="75">
        <f>'계획(시간최대)'!$E$240</f>
        <v>0</v>
      </c>
      <c r="I240" s="75">
        <f>'계획(시간최대)'!$E$296</f>
        <v>0</v>
      </c>
      <c r="J240" s="17"/>
    </row>
    <row r="241" spans="1:10" s="5" customFormat="1" ht="21" customHeight="1">
      <c r="A241" s="118"/>
      <c r="B241" s="112" t="s">
        <v>106</v>
      </c>
      <c r="C241" s="12" t="s">
        <v>96</v>
      </c>
      <c r="D241" s="76">
        <f t="shared" ref="D241:I241" si="78">SUM(D242:D243)</f>
        <v>0</v>
      </c>
      <c r="E241" s="76">
        <f t="shared" si="78"/>
        <v>0</v>
      </c>
      <c r="F241" s="76">
        <f t="shared" si="78"/>
        <v>0</v>
      </c>
      <c r="G241" s="76">
        <f t="shared" si="78"/>
        <v>0</v>
      </c>
      <c r="H241" s="76">
        <f t="shared" si="78"/>
        <v>0</v>
      </c>
      <c r="I241" s="76">
        <f t="shared" si="78"/>
        <v>0</v>
      </c>
      <c r="J241" s="16"/>
    </row>
    <row r="242" spans="1:10" s="5" customFormat="1" ht="21" customHeight="1">
      <c r="A242" s="118"/>
      <c r="B242" s="112"/>
      <c r="C242" s="12" t="s">
        <v>107</v>
      </c>
      <c r="D242" s="75">
        <v>0</v>
      </c>
      <c r="E242" s="75">
        <v>0</v>
      </c>
      <c r="F242" s="75">
        <v>0</v>
      </c>
      <c r="G242" s="75">
        <v>0</v>
      </c>
      <c r="H242" s="75">
        <v>0</v>
      </c>
      <c r="I242" s="75">
        <v>0</v>
      </c>
      <c r="J242" s="17"/>
    </row>
    <row r="243" spans="1:10" s="5" customFormat="1" ht="21" customHeight="1">
      <c r="A243" s="118"/>
      <c r="B243" s="112"/>
      <c r="C243" s="12" t="s">
        <v>103</v>
      </c>
      <c r="D243" s="75">
        <v>0</v>
      </c>
      <c r="E243" s="75">
        <v>0</v>
      </c>
      <c r="F243" s="75">
        <v>0</v>
      </c>
      <c r="G243" s="75">
        <v>0</v>
      </c>
      <c r="H243" s="75">
        <v>0</v>
      </c>
      <c r="I243" s="75">
        <v>0</v>
      </c>
      <c r="J243" s="17"/>
    </row>
    <row r="244" spans="1:10" s="5" customFormat="1" ht="21" customHeight="1">
      <c r="A244" s="118"/>
      <c r="B244" s="112" t="s">
        <v>108</v>
      </c>
      <c r="C244" s="112"/>
      <c r="D244" s="75">
        <f>'계획(시간최대)'!$H$16</f>
        <v>0</v>
      </c>
      <c r="E244" s="75">
        <f>'계획(시간최대)'!$H$72</f>
        <v>0</v>
      </c>
      <c r="F244" s="75">
        <f>'계획(시간최대)'!$H$128</f>
        <v>0</v>
      </c>
      <c r="G244" s="75">
        <f>'계획(시간최대)'!$H$184</f>
        <v>0</v>
      </c>
      <c r="H244" s="75">
        <f>'계획(시간최대)'!$H$240</f>
        <v>0</v>
      </c>
      <c r="I244" s="75">
        <f>'계획(시간최대)'!$H$296</f>
        <v>0</v>
      </c>
      <c r="J244" s="17"/>
    </row>
    <row r="245" spans="1:10" s="5" customFormat="1" ht="21" customHeight="1">
      <c r="A245" s="119"/>
      <c r="B245" s="112" t="s">
        <v>184</v>
      </c>
      <c r="C245" s="112"/>
      <c r="D245" s="75">
        <f>'계획(시간최대)'!$I$16</f>
        <v>0</v>
      </c>
      <c r="E245" s="75">
        <f>'계획(시간최대)'!$I$72</f>
        <v>0</v>
      </c>
      <c r="F245" s="75">
        <f>'계획(시간최대)'!$I$128</f>
        <v>0</v>
      </c>
      <c r="G245" s="75">
        <f>'계획(시간최대)'!$I$184</f>
        <v>0</v>
      </c>
      <c r="H245" s="75">
        <f>'계획(시간최대)'!$I$240</f>
        <v>0</v>
      </c>
      <c r="I245" s="75">
        <f>'계획(시간최대)'!$I$296</f>
        <v>0</v>
      </c>
      <c r="J245" s="17"/>
    </row>
    <row r="246" spans="1:10" s="5" customFormat="1" ht="21" customHeight="1">
      <c r="A246" s="120"/>
      <c r="B246" s="114" t="s">
        <v>109</v>
      </c>
      <c r="C246" s="114"/>
      <c r="D246" s="78">
        <f>'계획(시간최대)'!$J$16</f>
        <v>27</v>
      </c>
      <c r="E246" s="78">
        <f>'계획(시간최대)'!$J$72</f>
        <v>26</v>
      </c>
      <c r="F246" s="78">
        <f>'계획(시간최대)'!$J$128</f>
        <v>26</v>
      </c>
      <c r="G246" s="78">
        <f>'계획(시간최대)'!$J$184</f>
        <v>25</v>
      </c>
      <c r="H246" s="78">
        <f>'계획(시간최대)'!$J$240</f>
        <v>25</v>
      </c>
      <c r="I246" s="78">
        <f>'계획(시간최대)'!$J$296</f>
        <v>25</v>
      </c>
      <c r="J246" s="21"/>
    </row>
    <row r="247" spans="1:10" ht="21" customHeight="1"/>
    <row r="248" spans="1:10" ht="21" customHeight="1">
      <c r="A248" s="3" t="s">
        <v>181</v>
      </c>
    </row>
    <row r="249" spans="1:10" s="5" customFormat="1" ht="21" customHeight="1" thickBot="1">
      <c r="A249" s="115" t="s">
        <v>89</v>
      </c>
      <c r="B249" s="116"/>
      <c r="C249" s="116"/>
      <c r="D249" s="58" t="s">
        <v>228</v>
      </c>
      <c r="E249" s="58" t="s">
        <v>69</v>
      </c>
      <c r="F249" s="58" t="s">
        <v>70</v>
      </c>
      <c r="G249" s="58" t="s">
        <v>71</v>
      </c>
      <c r="H249" s="58" t="s">
        <v>72</v>
      </c>
      <c r="I249" s="58" t="s">
        <v>147</v>
      </c>
      <c r="J249" s="4" t="s">
        <v>87</v>
      </c>
    </row>
    <row r="250" spans="1:10" s="5" customFormat="1" ht="21" customHeight="1" thickTop="1">
      <c r="A250" s="121" t="s">
        <v>94</v>
      </c>
      <c r="B250" s="123" t="s">
        <v>95</v>
      </c>
      <c r="C250" s="6" t="s">
        <v>96</v>
      </c>
      <c r="D250" s="74">
        <f t="shared" ref="D250:I250" si="79">SUM(D251:D252)</f>
        <v>13789</v>
      </c>
      <c r="E250" s="74">
        <f t="shared" si="79"/>
        <v>13383</v>
      </c>
      <c r="F250" s="74">
        <f t="shared" si="79"/>
        <v>13232</v>
      </c>
      <c r="G250" s="74">
        <f t="shared" si="79"/>
        <v>13113</v>
      </c>
      <c r="H250" s="74">
        <f t="shared" si="79"/>
        <v>12995</v>
      </c>
      <c r="I250" s="74">
        <f t="shared" si="79"/>
        <v>12805</v>
      </c>
      <c r="J250" s="14"/>
    </row>
    <row r="251" spans="1:10" s="5" customFormat="1" ht="21" customHeight="1">
      <c r="A251" s="122"/>
      <c r="B251" s="111"/>
      <c r="C251" s="8" t="s">
        <v>97</v>
      </c>
      <c r="D251" s="75">
        <f>'[3]2.0처리-계획인구(총괄)'!$D$12</f>
        <v>13789</v>
      </c>
      <c r="E251" s="75">
        <f>'[3]2.0처리-계획인구(총괄)'!$G$12</f>
        <v>13383</v>
      </c>
      <c r="F251" s="75">
        <f>'[3]2.0처리-계획인구(총괄)'!$J$12</f>
        <v>13232</v>
      </c>
      <c r="G251" s="75">
        <f>'[3]2.0처리-계획인구(총괄)'!$M$12</f>
        <v>13113</v>
      </c>
      <c r="H251" s="75">
        <f>'[3]2.0처리-계획인구(총괄)'!$P$12</f>
        <v>12995</v>
      </c>
      <c r="I251" s="75">
        <f>'[3]2.0처리-계획인구(총괄)'!$S$12</f>
        <v>12805</v>
      </c>
      <c r="J251" s="9"/>
    </row>
    <row r="252" spans="1:10" s="5" customFormat="1" ht="21" customHeight="1">
      <c r="A252" s="122"/>
      <c r="B252" s="111"/>
      <c r="C252" s="8" t="s">
        <v>98</v>
      </c>
      <c r="D252" s="75">
        <f>'[3]2.0처리-계획인구(총괄)'!$E$12</f>
        <v>0</v>
      </c>
      <c r="E252" s="75">
        <f>'[3]2.0처리-계획인구(총괄)'!$H$12</f>
        <v>0</v>
      </c>
      <c r="F252" s="75">
        <f>'[3]2.0처리-계획인구(총괄)'!$K$12</f>
        <v>0</v>
      </c>
      <c r="G252" s="75">
        <f>'[3]2.0처리-계획인구(총괄)'!$N$12</f>
        <v>0</v>
      </c>
      <c r="H252" s="75">
        <f>'[3]2.0처리-계획인구(총괄)'!$Q$12</f>
        <v>0</v>
      </c>
      <c r="I252" s="75">
        <f>'[3]2.0처리-계획인구(총괄)'!$T$12</f>
        <v>0</v>
      </c>
      <c r="J252" s="9"/>
    </row>
    <row r="253" spans="1:10" s="5" customFormat="1" ht="21" customHeight="1">
      <c r="A253" s="122"/>
      <c r="B253" s="111" t="s">
        <v>99</v>
      </c>
      <c r="C253" s="111"/>
      <c r="D253" s="75">
        <f>'[3]4.0처리-처리인구(총괄)'!$C$12</f>
        <v>13789</v>
      </c>
      <c r="E253" s="75">
        <f>'[3]4.0처리-처리인구(총괄)'!$F$12</f>
        <v>13383</v>
      </c>
      <c r="F253" s="75">
        <f>'[3]4.0처리-처리인구(총괄)'!$I$12</f>
        <v>13232</v>
      </c>
      <c r="G253" s="75">
        <f>'[3]4.0처리-처리인구(총괄)'!$L$12</f>
        <v>13113</v>
      </c>
      <c r="H253" s="75">
        <f>'[3]4.0처리-처리인구(총괄)'!$O$12</f>
        <v>12995</v>
      </c>
      <c r="I253" s="75">
        <f>'[3]4.0처리-처리인구(총괄)'!$R$12</f>
        <v>12805</v>
      </c>
      <c r="J253" s="9"/>
    </row>
    <row r="254" spans="1:10" s="5" customFormat="1" ht="21" customHeight="1">
      <c r="A254" s="122"/>
      <c r="B254" s="112" t="s">
        <v>100</v>
      </c>
      <c r="C254" s="112"/>
      <c r="D254" s="79">
        <f t="shared" ref="D254:I254" si="80">ROUND(D253*100/D250,1)</f>
        <v>100</v>
      </c>
      <c r="E254" s="79">
        <f t="shared" si="80"/>
        <v>100</v>
      </c>
      <c r="F254" s="79">
        <f t="shared" si="80"/>
        <v>100</v>
      </c>
      <c r="G254" s="79">
        <f t="shared" si="80"/>
        <v>100</v>
      </c>
      <c r="H254" s="79">
        <f t="shared" si="80"/>
        <v>100</v>
      </c>
      <c r="I254" s="79">
        <f t="shared" si="80"/>
        <v>100</v>
      </c>
      <c r="J254" s="22"/>
    </row>
    <row r="255" spans="1:10" s="5" customFormat="1" ht="21" customHeight="1">
      <c r="A255" s="122" t="s">
        <v>101</v>
      </c>
      <c r="B255" s="112" t="s">
        <v>102</v>
      </c>
      <c r="C255" s="112"/>
      <c r="D255" s="76">
        <f t="shared" ref="D255:I255" si="81">D256+D259+D260+D263+D264+D265</f>
        <v>4765</v>
      </c>
      <c r="E255" s="76">
        <f t="shared" si="81"/>
        <v>4629</v>
      </c>
      <c r="F255" s="76">
        <f t="shared" si="81"/>
        <v>4579</v>
      </c>
      <c r="G255" s="76">
        <f t="shared" si="81"/>
        <v>4540</v>
      </c>
      <c r="H255" s="76">
        <f t="shared" si="81"/>
        <v>4501</v>
      </c>
      <c r="I255" s="76">
        <f t="shared" si="81"/>
        <v>4437</v>
      </c>
      <c r="J255" s="16"/>
    </row>
    <row r="256" spans="1:10" s="5" customFormat="1" ht="21" customHeight="1">
      <c r="A256" s="122"/>
      <c r="B256" s="112" t="s">
        <v>103</v>
      </c>
      <c r="C256" s="12" t="s">
        <v>96</v>
      </c>
      <c r="D256" s="76">
        <f t="shared" ref="D256:I256" si="82">SUM(D257:D258)</f>
        <v>4081</v>
      </c>
      <c r="E256" s="76">
        <f t="shared" si="82"/>
        <v>3961</v>
      </c>
      <c r="F256" s="76">
        <f t="shared" si="82"/>
        <v>3917</v>
      </c>
      <c r="G256" s="76">
        <f t="shared" si="82"/>
        <v>3882</v>
      </c>
      <c r="H256" s="76">
        <f t="shared" si="82"/>
        <v>3846</v>
      </c>
      <c r="I256" s="76">
        <f t="shared" si="82"/>
        <v>3790</v>
      </c>
      <c r="J256" s="16"/>
    </row>
    <row r="257" spans="1:10" s="5" customFormat="1" ht="21" customHeight="1">
      <c r="A257" s="122"/>
      <c r="B257" s="112"/>
      <c r="C257" s="12" t="s">
        <v>104</v>
      </c>
      <c r="D257" s="75">
        <f>'계획(일평균)'!$D$17</f>
        <v>4081</v>
      </c>
      <c r="E257" s="75">
        <f>'계획(일평균)'!$D$73</f>
        <v>3961</v>
      </c>
      <c r="F257" s="75">
        <f>'계획(일평균)'!$D$129</f>
        <v>3917</v>
      </c>
      <c r="G257" s="75">
        <f>'계획(일평균)'!$D$185</f>
        <v>3882</v>
      </c>
      <c r="H257" s="75">
        <f>'계획(일평균)'!$D$241</f>
        <v>3846</v>
      </c>
      <c r="I257" s="75">
        <f>'계획(일평균)'!$D$297</f>
        <v>3790</v>
      </c>
      <c r="J257" s="17"/>
    </row>
    <row r="258" spans="1:10" s="5" customFormat="1" ht="21" customHeight="1">
      <c r="A258" s="122"/>
      <c r="B258" s="112"/>
      <c r="C258" s="12" t="s">
        <v>98</v>
      </c>
      <c r="D258" s="75">
        <f>'계획(일평균)'!$F$17</f>
        <v>0</v>
      </c>
      <c r="E258" s="75">
        <f>'계획(일평균)'!$F$73</f>
        <v>0</v>
      </c>
      <c r="F258" s="75">
        <f>'계획(일평균)'!$F$129</f>
        <v>0</v>
      </c>
      <c r="G258" s="75">
        <f>'계획(일평균)'!$F$185</f>
        <v>0</v>
      </c>
      <c r="H258" s="75">
        <f>'계획(일평균)'!$F$241</f>
        <v>0</v>
      </c>
      <c r="I258" s="75">
        <f>'계획(일평균)'!$F$297</f>
        <v>0</v>
      </c>
      <c r="J258" s="17"/>
    </row>
    <row r="259" spans="1:10" s="5" customFormat="1" ht="21" customHeight="1">
      <c r="A259" s="122"/>
      <c r="B259" s="112" t="s">
        <v>105</v>
      </c>
      <c r="C259" s="124"/>
      <c r="D259" s="75">
        <f>'계획(일평균)'!$E$17</f>
        <v>154</v>
      </c>
      <c r="E259" s="75">
        <f>'계획(일평균)'!$E$73</f>
        <v>154</v>
      </c>
      <c r="F259" s="75">
        <f>'계획(일평균)'!$E$129</f>
        <v>154</v>
      </c>
      <c r="G259" s="75">
        <f>'계획(일평균)'!$E$185</f>
        <v>154</v>
      </c>
      <c r="H259" s="75">
        <f>'계획(일평균)'!$E$241</f>
        <v>154</v>
      </c>
      <c r="I259" s="75">
        <f>'계획(일평균)'!$E$297</f>
        <v>154</v>
      </c>
      <c r="J259" s="17"/>
    </row>
    <row r="260" spans="1:10" s="5" customFormat="1" ht="21" customHeight="1">
      <c r="A260" s="122"/>
      <c r="B260" s="112" t="s">
        <v>106</v>
      </c>
      <c r="C260" s="12" t="s">
        <v>96</v>
      </c>
      <c r="D260" s="76">
        <f t="shared" ref="D260:I260" si="83">SUM(D261:D262)</f>
        <v>0</v>
      </c>
      <c r="E260" s="76">
        <f t="shared" si="83"/>
        <v>0</v>
      </c>
      <c r="F260" s="76">
        <f t="shared" si="83"/>
        <v>0</v>
      </c>
      <c r="G260" s="76">
        <f t="shared" si="83"/>
        <v>0</v>
      </c>
      <c r="H260" s="76">
        <f t="shared" si="83"/>
        <v>0</v>
      </c>
      <c r="I260" s="76">
        <f t="shared" si="83"/>
        <v>0</v>
      </c>
      <c r="J260" s="16"/>
    </row>
    <row r="261" spans="1:10" s="5" customFormat="1" ht="21" customHeight="1">
      <c r="A261" s="122"/>
      <c r="B261" s="112"/>
      <c r="C261" s="12" t="s">
        <v>107</v>
      </c>
      <c r="D261" s="75">
        <v>0</v>
      </c>
      <c r="E261" s="75">
        <v>0</v>
      </c>
      <c r="F261" s="75">
        <v>0</v>
      </c>
      <c r="G261" s="75">
        <v>0</v>
      </c>
      <c r="H261" s="75">
        <v>0</v>
      </c>
      <c r="I261" s="75">
        <v>0</v>
      </c>
      <c r="J261" s="17"/>
    </row>
    <row r="262" spans="1:10" s="5" customFormat="1" ht="21" customHeight="1">
      <c r="A262" s="122"/>
      <c r="B262" s="112"/>
      <c r="C262" s="12" t="s">
        <v>103</v>
      </c>
      <c r="D262" s="75">
        <v>0</v>
      </c>
      <c r="E262" s="75">
        <v>0</v>
      </c>
      <c r="F262" s="75">
        <v>0</v>
      </c>
      <c r="G262" s="75">
        <v>0</v>
      </c>
      <c r="H262" s="75">
        <v>0</v>
      </c>
      <c r="I262" s="75">
        <v>0</v>
      </c>
      <c r="J262" s="17"/>
    </row>
    <row r="263" spans="1:10" s="5" customFormat="1" ht="21" customHeight="1">
      <c r="A263" s="122"/>
      <c r="B263" s="111" t="s">
        <v>108</v>
      </c>
      <c r="C263" s="111"/>
      <c r="D263" s="75">
        <f>'계획(일평균)'!$H$17</f>
        <v>0</v>
      </c>
      <c r="E263" s="75">
        <f>'계획(일평균)'!$H$73</f>
        <v>0</v>
      </c>
      <c r="F263" s="75">
        <f>'계획(일평균)'!$H$129</f>
        <v>0</v>
      </c>
      <c r="G263" s="75">
        <f>'계획(일평균)'!$H$185</f>
        <v>0</v>
      </c>
      <c r="H263" s="75">
        <f>'계획(일평균)'!$H$241</f>
        <v>0</v>
      </c>
      <c r="I263" s="75">
        <f>'계획(일평균)'!$H$297</f>
        <v>0</v>
      </c>
      <c r="J263" s="17"/>
    </row>
    <row r="264" spans="1:10" s="5" customFormat="1" ht="21" customHeight="1">
      <c r="A264" s="122"/>
      <c r="B264" s="111" t="s">
        <v>184</v>
      </c>
      <c r="C264" s="111"/>
      <c r="D264" s="75">
        <f>'계획(일평균)'!$I$17</f>
        <v>0</v>
      </c>
      <c r="E264" s="75">
        <f>'계획(일평균)'!$I$73</f>
        <v>0</v>
      </c>
      <c r="F264" s="75">
        <f>'계획(일평균)'!$I$129</f>
        <v>0</v>
      </c>
      <c r="G264" s="75">
        <f>'계획(일평균)'!$I$185</f>
        <v>0</v>
      </c>
      <c r="H264" s="75">
        <f>'계획(일평균)'!$I$241</f>
        <v>0</v>
      </c>
      <c r="I264" s="75">
        <f>'계획(일평균)'!$I$297</f>
        <v>0</v>
      </c>
      <c r="J264" s="17"/>
    </row>
    <row r="265" spans="1:10" s="5" customFormat="1" ht="21" customHeight="1">
      <c r="A265" s="122"/>
      <c r="B265" s="111" t="s">
        <v>109</v>
      </c>
      <c r="C265" s="111"/>
      <c r="D265" s="75">
        <f>'계획(일평균)'!$J$17</f>
        <v>530</v>
      </c>
      <c r="E265" s="75">
        <f>'계획(일평균)'!$J$73</f>
        <v>514</v>
      </c>
      <c r="F265" s="75">
        <f>'계획(일평균)'!$J$129</f>
        <v>508</v>
      </c>
      <c r="G265" s="75">
        <f>'계획(일평균)'!$J$185</f>
        <v>504</v>
      </c>
      <c r="H265" s="75">
        <f>'계획(일평균)'!$J$241</f>
        <v>501</v>
      </c>
      <c r="I265" s="75">
        <f>'계획(일평균)'!$J$297</f>
        <v>493</v>
      </c>
      <c r="J265" s="17"/>
    </row>
    <row r="266" spans="1:10" s="5" customFormat="1" ht="21" customHeight="1">
      <c r="A266" s="117" t="s">
        <v>110</v>
      </c>
      <c r="B266" s="113" t="s">
        <v>102</v>
      </c>
      <c r="C266" s="113"/>
      <c r="D266" s="77">
        <f t="shared" ref="D266:I266" si="84">D267+D270+D271+D274+D275+D276</f>
        <v>5825</v>
      </c>
      <c r="E266" s="77">
        <f t="shared" si="84"/>
        <v>5659</v>
      </c>
      <c r="F266" s="77">
        <f t="shared" si="84"/>
        <v>5597</v>
      </c>
      <c r="G266" s="77">
        <f t="shared" si="84"/>
        <v>5549</v>
      </c>
      <c r="H266" s="77">
        <f t="shared" si="84"/>
        <v>5502</v>
      </c>
      <c r="I266" s="77">
        <f t="shared" si="84"/>
        <v>5423</v>
      </c>
      <c r="J266" s="18"/>
    </row>
    <row r="267" spans="1:10" s="5" customFormat="1" ht="21" customHeight="1">
      <c r="A267" s="117"/>
      <c r="B267" s="113" t="s">
        <v>103</v>
      </c>
      <c r="C267" s="11" t="s">
        <v>96</v>
      </c>
      <c r="D267" s="77">
        <f t="shared" ref="D267:I267" si="85">SUM(D268:D269)</f>
        <v>5102</v>
      </c>
      <c r="E267" s="77">
        <f t="shared" si="85"/>
        <v>4952</v>
      </c>
      <c r="F267" s="77">
        <f t="shared" si="85"/>
        <v>4896</v>
      </c>
      <c r="G267" s="77">
        <f t="shared" si="85"/>
        <v>4852</v>
      </c>
      <c r="H267" s="77">
        <f t="shared" si="85"/>
        <v>4808</v>
      </c>
      <c r="I267" s="77">
        <f t="shared" si="85"/>
        <v>4737</v>
      </c>
      <c r="J267" s="18"/>
    </row>
    <row r="268" spans="1:10" s="5" customFormat="1" ht="21" customHeight="1">
      <c r="A268" s="117"/>
      <c r="B268" s="113"/>
      <c r="C268" s="11" t="s">
        <v>97</v>
      </c>
      <c r="D268" s="77">
        <f>'계획(일최대)'!$D$17</f>
        <v>5102</v>
      </c>
      <c r="E268" s="77">
        <f>'계획(일최대)'!$D$73</f>
        <v>4952</v>
      </c>
      <c r="F268" s="77">
        <f>'계획(일최대)'!$D$129</f>
        <v>4896</v>
      </c>
      <c r="G268" s="77">
        <f>'계획(일최대)'!$D$185</f>
        <v>4852</v>
      </c>
      <c r="H268" s="77">
        <f>'계획(일최대)'!$D$241</f>
        <v>4808</v>
      </c>
      <c r="I268" s="77">
        <f>'계획(일최대)'!$D$297</f>
        <v>4737</v>
      </c>
      <c r="J268" s="10"/>
    </row>
    <row r="269" spans="1:10" s="5" customFormat="1" ht="21" customHeight="1">
      <c r="A269" s="117"/>
      <c r="B269" s="113"/>
      <c r="C269" s="11" t="s">
        <v>56</v>
      </c>
      <c r="D269" s="77">
        <f>'계획(일최대)'!$F$17</f>
        <v>0</v>
      </c>
      <c r="E269" s="77">
        <f>'계획(일최대)'!$F$73</f>
        <v>0</v>
      </c>
      <c r="F269" s="77">
        <f>'계획(일최대)'!$F$129</f>
        <v>0</v>
      </c>
      <c r="G269" s="77">
        <f>'계획(일최대)'!$F$185</f>
        <v>0</v>
      </c>
      <c r="H269" s="77">
        <f>'계획(일최대)'!$F$241</f>
        <v>0</v>
      </c>
      <c r="I269" s="77">
        <f>'계획(일최대)'!$F$297</f>
        <v>0</v>
      </c>
      <c r="J269" s="10"/>
    </row>
    <row r="270" spans="1:10" s="5" customFormat="1" ht="21" customHeight="1">
      <c r="A270" s="117"/>
      <c r="B270" s="113" t="s">
        <v>105</v>
      </c>
      <c r="C270" s="113"/>
      <c r="D270" s="77">
        <f>'계획(일최대)'!$E$17</f>
        <v>193</v>
      </c>
      <c r="E270" s="77">
        <f>'계획(일최대)'!$E$73</f>
        <v>193</v>
      </c>
      <c r="F270" s="77">
        <f>'계획(일최대)'!$E$129</f>
        <v>193</v>
      </c>
      <c r="G270" s="77">
        <f>'계획(일최대)'!$E$185</f>
        <v>193</v>
      </c>
      <c r="H270" s="77">
        <f>'계획(일최대)'!$E$241</f>
        <v>193</v>
      </c>
      <c r="I270" s="77">
        <f>'계획(일최대)'!$E$297</f>
        <v>193</v>
      </c>
      <c r="J270" s="10"/>
    </row>
    <row r="271" spans="1:10" s="5" customFormat="1" ht="21" customHeight="1">
      <c r="A271" s="117"/>
      <c r="B271" s="113" t="s">
        <v>106</v>
      </c>
      <c r="C271" s="11" t="s">
        <v>96</v>
      </c>
      <c r="D271" s="77">
        <f t="shared" ref="D271:I271" si="86">SUM(D272:D273)</f>
        <v>0</v>
      </c>
      <c r="E271" s="77">
        <f t="shared" si="86"/>
        <v>0</v>
      </c>
      <c r="F271" s="77">
        <f t="shared" si="86"/>
        <v>0</v>
      </c>
      <c r="G271" s="77">
        <f t="shared" si="86"/>
        <v>0</v>
      </c>
      <c r="H271" s="77">
        <f t="shared" si="86"/>
        <v>0</v>
      </c>
      <c r="I271" s="77">
        <f t="shared" si="86"/>
        <v>0</v>
      </c>
      <c r="J271" s="18"/>
    </row>
    <row r="272" spans="1:10" s="5" customFormat="1" ht="21" customHeight="1">
      <c r="A272" s="117"/>
      <c r="B272" s="113"/>
      <c r="C272" s="11" t="s">
        <v>107</v>
      </c>
      <c r="D272" s="77">
        <v>0</v>
      </c>
      <c r="E272" s="77">
        <v>0</v>
      </c>
      <c r="F272" s="77">
        <v>0</v>
      </c>
      <c r="G272" s="77">
        <v>0</v>
      </c>
      <c r="H272" s="77">
        <v>0</v>
      </c>
      <c r="I272" s="77">
        <v>0</v>
      </c>
      <c r="J272" s="10"/>
    </row>
    <row r="273" spans="1:10" s="5" customFormat="1" ht="21" customHeight="1">
      <c r="A273" s="117"/>
      <c r="B273" s="113"/>
      <c r="C273" s="11" t="s">
        <v>103</v>
      </c>
      <c r="D273" s="77">
        <v>0</v>
      </c>
      <c r="E273" s="77">
        <v>0</v>
      </c>
      <c r="F273" s="77">
        <v>0</v>
      </c>
      <c r="G273" s="77">
        <v>0</v>
      </c>
      <c r="H273" s="77">
        <v>0</v>
      </c>
      <c r="I273" s="77">
        <v>0</v>
      </c>
      <c r="J273" s="10"/>
    </row>
    <row r="274" spans="1:10" s="5" customFormat="1" ht="21" customHeight="1">
      <c r="A274" s="117"/>
      <c r="B274" s="113" t="s">
        <v>108</v>
      </c>
      <c r="C274" s="113"/>
      <c r="D274" s="77">
        <f>'계획(일최대)'!$H$17</f>
        <v>0</v>
      </c>
      <c r="E274" s="77">
        <f>'계획(일최대)'!$H$73</f>
        <v>0</v>
      </c>
      <c r="F274" s="77">
        <f>'계획(일최대)'!$H$129</f>
        <v>0</v>
      </c>
      <c r="G274" s="77">
        <f>'계획(일최대)'!$H$185</f>
        <v>0</v>
      </c>
      <c r="H274" s="77">
        <f>'계획(일최대)'!$H$241</f>
        <v>0</v>
      </c>
      <c r="I274" s="77">
        <f>'계획(일최대)'!$H$297</f>
        <v>0</v>
      </c>
      <c r="J274" s="10"/>
    </row>
    <row r="275" spans="1:10" s="5" customFormat="1" ht="21" customHeight="1">
      <c r="A275" s="117"/>
      <c r="B275" s="113" t="s">
        <v>184</v>
      </c>
      <c r="C275" s="113"/>
      <c r="D275" s="77">
        <f>'계획(일최대)'!$I$17</f>
        <v>0</v>
      </c>
      <c r="E275" s="77">
        <f>'계획(일최대)'!$I$73</f>
        <v>0</v>
      </c>
      <c r="F275" s="77">
        <f>'계획(일최대)'!$I$129</f>
        <v>0</v>
      </c>
      <c r="G275" s="77">
        <f>'계획(일최대)'!$I$185</f>
        <v>0</v>
      </c>
      <c r="H275" s="77">
        <f>'계획(일최대)'!$I$241</f>
        <v>0</v>
      </c>
      <c r="I275" s="77">
        <f>'계획(일최대)'!$I$297</f>
        <v>0</v>
      </c>
      <c r="J275" s="10"/>
    </row>
    <row r="276" spans="1:10" s="5" customFormat="1" ht="21" customHeight="1">
      <c r="A276" s="117"/>
      <c r="B276" s="113" t="s">
        <v>109</v>
      </c>
      <c r="C276" s="113"/>
      <c r="D276" s="77">
        <f>'계획(일최대)'!$J$17</f>
        <v>530</v>
      </c>
      <c r="E276" s="77">
        <f>'계획(일최대)'!$J$73</f>
        <v>514</v>
      </c>
      <c r="F276" s="77">
        <f>'계획(일최대)'!$J$129</f>
        <v>508</v>
      </c>
      <c r="G276" s="77">
        <f>'계획(일최대)'!$J$185</f>
        <v>504</v>
      </c>
      <c r="H276" s="77">
        <f>'계획(일최대)'!$J$241</f>
        <v>501</v>
      </c>
      <c r="I276" s="77">
        <f>'계획(일최대)'!$J$297</f>
        <v>493</v>
      </c>
      <c r="J276" s="10"/>
    </row>
    <row r="277" spans="1:10" s="5" customFormat="1" ht="21" customHeight="1">
      <c r="A277" s="118" t="s">
        <v>111</v>
      </c>
      <c r="B277" s="112" t="s">
        <v>102</v>
      </c>
      <c r="C277" s="112"/>
      <c r="D277" s="76">
        <f t="shared" ref="D277:I277" si="87">D278+D281+D282+D285+D286+D287</f>
        <v>8475</v>
      </c>
      <c r="E277" s="76">
        <f t="shared" si="87"/>
        <v>8234</v>
      </c>
      <c r="F277" s="76">
        <f t="shared" si="87"/>
        <v>8143</v>
      </c>
      <c r="G277" s="76">
        <f t="shared" si="87"/>
        <v>8074</v>
      </c>
      <c r="H277" s="76">
        <f t="shared" si="87"/>
        <v>8005</v>
      </c>
      <c r="I277" s="76">
        <f t="shared" si="87"/>
        <v>7891</v>
      </c>
      <c r="J277" s="16"/>
    </row>
    <row r="278" spans="1:10" s="5" customFormat="1" ht="21" customHeight="1">
      <c r="A278" s="118"/>
      <c r="B278" s="112" t="s">
        <v>103</v>
      </c>
      <c r="C278" s="12" t="s">
        <v>96</v>
      </c>
      <c r="D278" s="76">
        <f t="shared" ref="D278:I278" si="88">SUM(D279:D280)</f>
        <v>7654</v>
      </c>
      <c r="E278" s="76">
        <f t="shared" si="88"/>
        <v>7429</v>
      </c>
      <c r="F278" s="76">
        <f t="shared" si="88"/>
        <v>7344</v>
      </c>
      <c r="G278" s="76">
        <f t="shared" si="88"/>
        <v>7279</v>
      </c>
      <c r="H278" s="76">
        <f t="shared" si="88"/>
        <v>7213</v>
      </c>
      <c r="I278" s="76">
        <f t="shared" si="88"/>
        <v>7107</v>
      </c>
      <c r="J278" s="16"/>
    </row>
    <row r="279" spans="1:10" s="5" customFormat="1" ht="21" customHeight="1">
      <c r="A279" s="118"/>
      <c r="B279" s="112"/>
      <c r="C279" s="12" t="s">
        <v>97</v>
      </c>
      <c r="D279" s="75">
        <f>'계획(시간최대)'!$D$17</f>
        <v>7654</v>
      </c>
      <c r="E279" s="75">
        <f>'계획(시간최대)'!$D$73</f>
        <v>7429</v>
      </c>
      <c r="F279" s="75">
        <f>'계획(시간최대)'!$D$129</f>
        <v>7344</v>
      </c>
      <c r="G279" s="75">
        <f>'계획(시간최대)'!$D$185</f>
        <v>7279</v>
      </c>
      <c r="H279" s="75">
        <f>'계획(시간최대)'!$D$241</f>
        <v>7213</v>
      </c>
      <c r="I279" s="75">
        <f>'계획(시간최대)'!$D$297</f>
        <v>7107</v>
      </c>
      <c r="J279" s="17"/>
    </row>
    <row r="280" spans="1:10" s="5" customFormat="1" ht="21" customHeight="1">
      <c r="A280" s="118"/>
      <c r="B280" s="112"/>
      <c r="C280" s="12" t="s">
        <v>56</v>
      </c>
      <c r="D280" s="75">
        <f>'계획(시간최대)'!$F$17</f>
        <v>0</v>
      </c>
      <c r="E280" s="75">
        <f>'계획(시간최대)'!$F$73</f>
        <v>0</v>
      </c>
      <c r="F280" s="75">
        <f>'계획(시간최대)'!$F$129</f>
        <v>0</v>
      </c>
      <c r="G280" s="75">
        <f>'계획(시간최대)'!$F$185</f>
        <v>0</v>
      </c>
      <c r="H280" s="75">
        <f>'계획(시간최대)'!$F$241</f>
        <v>0</v>
      </c>
      <c r="I280" s="75">
        <f>'계획(시간최대)'!$F$297</f>
        <v>0</v>
      </c>
      <c r="J280" s="17"/>
    </row>
    <row r="281" spans="1:10" s="5" customFormat="1" ht="21" customHeight="1">
      <c r="A281" s="118"/>
      <c r="B281" s="112" t="s">
        <v>105</v>
      </c>
      <c r="C281" s="112"/>
      <c r="D281" s="75">
        <f>'계획(시간최대)'!$E$17</f>
        <v>291</v>
      </c>
      <c r="E281" s="75">
        <f>'계획(시간최대)'!$E$73</f>
        <v>291</v>
      </c>
      <c r="F281" s="75">
        <f>'계획(시간최대)'!$E$129</f>
        <v>291</v>
      </c>
      <c r="G281" s="75">
        <f>'계획(시간최대)'!$E$185</f>
        <v>291</v>
      </c>
      <c r="H281" s="75">
        <f>'계획(시간최대)'!$E$241</f>
        <v>291</v>
      </c>
      <c r="I281" s="75">
        <f>'계획(시간최대)'!$E$297</f>
        <v>291</v>
      </c>
      <c r="J281" s="17"/>
    </row>
    <row r="282" spans="1:10" s="5" customFormat="1" ht="21" customHeight="1">
      <c r="A282" s="118"/>
      <c r="B282" s="112" t="s">
        <v>106</v>
      </c>
      <c r="C282" s="12" t="s">
        <v>96</v>
      </c>
      <c r="D282" s="76">
        <f t="shared" ref="D282:I282" si="89">SUM(D283:D284)</f>
        <v>0</v>
      </c>
      <c r="E282" s="76">
        <f t="shared" si="89"/>
        <v>0</v>
      </c>
      <c r="F282" s="76">
        <f t="shared" si="89"/>
        <v>0</v>
      </c>
      <c r="G282" s="76">
        <f t="shared" si="89"/>
        <v>0</v>
      </c>
      <c r="H282" s="76">
        <f t="shared" si="89"/>
        <v>0</v>
      </c>
      <c r="I282" s="76">
        <f t="shared" si="89"/>
        <v>0</v>
      </c>
      <c r="J282" s="16"/>
    </row>
    <row r="283" spans="1:10" s="5" customFormat="1" ht="21" customHeight="1">
      <c r="A283" s="118"/>
      <c r="B283" s="112"/>
      <c r="C283" s="12" t="s">
        <v>107</v>
      </c>
      <c r="D283" s="75">
        <v>0</v>
      </c>
      <c r="E283" s="75">
        <v>0</v>
      </c>
      <c r="F283" s="75">
        <v>0</v>
      </c>
      <c r="G283" s="75">
        <v>0</v>
      </c>
      <c r="H283" s="75">
        <v>0</v>
      </c>
      <c r="I283" s="75">
        <v>0</v>
      </c>
      <c r="J283" s="17"/>
    </row>
    <row r="284" spans="1:10" s="5" customFormat="1" ht="21" customHeight="1">
      <c r="A284" s="118"/>
      <c r="B284" s="112"/>
      <c r="C284" s="12" t="s">
        <v>103</v>
      </c>
      <c r="D284" s="75">
        <v>0</v>
      </c>
      <c r="E284" s="75">
        <v>0</v>
      </c>
      <c r="F284" s="75">
        <v>0</v>
      </c>
      <c r="G284" s="75">
        <v>0</v>
      </c>
      <c r="H284" s="75">
        <v>0</v>
      </c>
      <c r="I284" s="75">
        <v>0</v>
      </c>
      <c r="J284" s="17"/>
    </row>
    <row r="285" spans="1:10" s="5" customFormat="1" ht="21" customHeight="1">
      <c r="A285" s="118"/>
      <c r="B285" s="112" t="s">
        <v>108</v>
      </c>
      <c r="C285" s="112"/>
      <c r="D285" s="75">
        <f>'계획(시간최대)'!$H$17</f>
        <v>0</v>
      </c>
      <c r="E285" s="75">
        <f>'계획(시간최대)'!$H$73</f>
        <v>0</v>
      </c>
      <c r="F285" s="75">
        <f>'계획(시간최대)'!$H$129</f>
        <v>0</v>
      </c>
      <c r="G285" s="75">
        <f>'계획(시간최대)'!$H$185</f>
        <v>0</v>
      </c>
      <c r="H285" s="75">
        <f>'계획(시간최대)'!$H$241</f>
        <v>0</v>
      </c>
      <c r="I285" s="75">
        <f>'계획(시간최대)'!$H$297</f>
        <v>0</v>
      </c>
      <c r="J285" s="17"/>
    </row>
    <row r="286" spans="1:10" s="5" customFormat="1" ht="21" customHeight="1">
      <c r="A286" s="119"/>
      <c r="B286" s="112" t="s">
        <v>184</v>
      </c>
      <c r="C286" s="112"/>
      <c r="D286" s="75">
        <f>'계획(시간최대)'!$I$17</f>
        <v>0</v>
      </c>
      <c r="E286" s="75">
        <f>'계획(시간최대)'!$I$73</f>
        <v>0</v>
      </c>
      <c r="F286" s="75">
        <f>'계획(시간최대)'!$I$129</f>
        <v>0</v>
      </c>
      <c r="G286" s="75">
        <f>'계획(시간최대)'!$I$185</f>
        <v>0</v>
      </c>
      <c r="H286" s="75">
        <f>'계획(시간최대)'!$I$241</f>
        <v>0</v>
      </c>
      <c r="I286" s="75">
        <f>'계획(시간최대)'!$I$297</f>
        <v>0</v>
      </c>
      <c r="J286" s="17"/>
    </row>
    <row r="287" spans="1:10" s="5" customFormat="1" ht="21" customHeight="1">
      <c r="A287" s="120"/>
      <c r="B287" s="114" t="s">
        <v>109</v>
      </c>
      <c r="C287" s="114"/>
      <c r="D287" s="78">
        <f>'계획(시간최대)'!$J$17</f>
        <v>530</v>
      </c>
      <c r="E287" s="78">
        <f>'계획(시간최대)'!$J$73</f>
        <v>514</v>
      </c>
      <c r="F287" s="78">
        <f>'계획(시간최대)'!$J$129</f>
        <v>508</v>
      </c>
      <c r="G287" s="78">
        <f>'계획(시간최대)'!$J$185</f>
        <v>504</v>
      </c>
      <c r="H287" s="78">
        <f>'계획(시간최대)'!$J$241</f>
        <v>501</v>
      </c>
      <c r="I287" s="78">
        <f>'계획(시간최대)'!$J$297</f>
        <v>493</v>
      </c>
      <c r="J287" s="21"/>
    </row>
    <row r="288" spans="1:10" ht="21" customHeight="1"/>
    <row r="289" spans="1:10" ht="21" customHeight="1">
      <c r="A289" s="3" t="s">
        <v>182</v>
      </c>
    </row>
    <row r="290" spans="1:10" s="5" customFormat="1" ht="21" customHeight="1" thickBot="1">
      <c r="A290" s="115" t="s">
        <v>89</v>
      </c>
      <c r="B290" s="116"/>
      <c r="C290" s="116"/>
      <c r="D290" s="58" t="s">
        <v>228</v>
      </c>
      <c r="E290" s="58" t="s">
        <v>69</v>
      </c>
      <c r="F290" s="58" t="s">
        <v>70</v>
      </c>
      <c r="G290" s="58" t="s">
        <v>71</v>
      </c>
      <c r="H290" s="58" t="s">
        <v>72</v>
      </c>
      <c r="I290" s="58" t="s">
        <v>147</v>
      </c>
      <c r="J290" s="4" t="s">
        <v>87</v>
      </c>
    </row>
    <row r="291" spans="1:10" s="5" customFormat="1" ht="21" customHeight="1" thickTop="1">
      <c r="A291" s="121" t="s">
        <v>94</v>
      </c>
      <c r="B291" s="123" t="s">
        <v>95</v>
      </c>
      <c r="C291" s="6" t="s">
        <v>96</v>
      </c>
      <c r="D291" s="74">
        <f t="shared" ref="D291:I291" si="90">SUM(D292:D293)</f>
        <v>9757</v>
      </c>
      <c r="E291" s="74">
        <f t="shared" si="90"/>
        <v>9469</v>
      </c>
      <c r="F291" s="74">
        <f t="shared" si="90"/>
        <v>9364</v>
      </c>
      <c r="G291" s="74">
        <f t="shared" si="90"/>
        <v>9277</v>
      </c>
      <c r="H291" s="74">
        <f t="shared" si="90"/>
        <v>9194</v>
      </c>
      <c r="I291" s="74">
        <f t="shared" si="90"/>
        <v>9059</v>
      </c>
      <c r="J291" s="14"/>
    </row>
    <row r="292" spans="1:10" s="5" customFormat="1" ht="21" customHeight="1">
      <c r="A292" s="122"/>
      <c r="B292" s="111"/>
      <c r="C292" s="8" t="s">
        <v>97</v>
      </c>
      <c r="D292" s="75">
        <f>'[3]2.0처리-계획인구(총괄)'!$D$13</f>
        <v>9757</v>
      </c>
      <c r="E292" s="75">
        <f>'[3]2.0처리-계획인구(총괄)'!$G$13</f>
        <v>9469</v>
      </c>
      <c r="F292" s="75">
        <f>'[3]2.0처리-계획인구(총괄)'!$J$13</f>
        <v>9364</v>
      </c>
      <c r="G292" s="75">
        <f>'[3]2.0처리-계획인구(총괄)'!$M$13</f>
        <v>9277</v>
      </c>
      <c r="H292" s="75">
        <f>'[3]2.0처리-계획인구(총괄)'!$P$13</f>
        <v>9194</v>
      </c>
      <c r="I292" s="75">
        <f>'[3]2.0처리-계획인구(총괄)'!$S$13</f>
        <v>9059</v>
      </c>
      <c r="J292" s="9"/>
    </row>
    <row r="293" spans="1:10" s="5" customFormat="1" ht="21" customHeight="1">
      <c r="A293" s="122"/>
      <c r="B293" s="111"/>
      <c r="C293" s="8" t="s">
        <v>98</v>
      </c>
      <c r="D293" s="75">
        <f>'[3]2.0처리-계획인구(총괄)'!$E$13</f>
        <v>0</v>
      </c>
      <c r="E293" s="75">
        <f>'[3]2.0처리-계획인구(총괄)'!$H$13</f>
        <v>0</v>
      </c>
      <c r="F293" s="75">
        <f>'[3]2.0처리-계획인구(총괄)'!$K$13</f>
        <v>0</v>
      </c>
      <c r="G293" s="75">
        <f>'[3]2.0처리-계획인구(총괄)'!$N$13</f>
        <v>0</v>
      </c>
      <c r="H293" s="75">
        <f>'[3]2.0처리-계획인구(총괄)'!$Q$13</f>
        <v>0</v>
      </c>
      <c r="I293" s="75">
        <f>'[3]2.0처리-계획인구(총괄)'!$T$13</f>
        <v>0</v>
      </c>
      <c r="J293" s="9"/>
    </row>
    <row r="294" spans="1:10" s="5" customFormat="1" ht="21" customHeight="1">
      <c r="A294" s="122"/>
      <c r="B294" s="111" t="s">
        <v>99</v>
      </c>
      <c r="C294" s="111"/>
      <c r="D294" s="75">
        <f>'[3]4.0처리-처리인구(총괄)'!$C$13</f>
        <v>9419</v>
      </c>
      <c r="E294" s="75">
        <f>'[3]4.0처리-처리인구(총괄)'!$F$13</f>
        <v>9142</v>
      </c>
      <c r="F294" s="75">
        <f>'[3]4.0처리-처리인구(총괄)'!$I$13</f>
        <v>9364</v>
      </c>
      <c r="G294" s="75">
        <f>'[3]4.0처리-처리인구(총괄)'!$L$13</f>
        <v>9277</v>
      </c>
      <c r="H294" s="75">
        <f>'[3]4.0처리-처리인구(총괄)'!$O$13</f>
        <v>9194</v>
      </c>
      <c r="I294" s="75">
        <f>'[3]4.0처리-처리인구(총괄)'!$R$13</f>
        <v>9059</v>
      </c>
      <c r="J294" s="9"/>
    </row>
    <row r="295" spans="1:10" s="5" customFormat="1" ht="21" customHeight="1">
      <c r="A295" s="122"/>
      <c r="B295" s="112" t="s">
        <v>100</v>
      </c>
      <c r="C295" s="112"/>
      <c r="D295" s="79">
        <f t="shared" ref="D295:I295" si="91">ROUND(D294*100/D291,1)</f>
        <v>96.5</v>
      </c>
      <c r="E295" s="79">
        <f t="shared" si="91"/>
        <v>96.5</v>
      </c>
      <c r="F295" s="79">
        <f t="shared" si="91"/>
        <v>100</v>
      </c>
      <c r="G295" s="79">
        <f t="shared" si="91"/>
        <v>100</v>
      </c>
      <c r="H295" s="79">
        <f t="shared" si="91"/>
        <v>100</v>
      </c>
      <c r="I295" s="79">
        <f t="shared" si="91"/>
        <v>100</v>
      </c>
      <c r="J295" s="22"/>
    </row>
    <row r="296" spans="1:10" s="5" customFormat="1" ht="21" customHeight="1">
      <c r="A296" s="122" t="s">
        <v>101</v>
      </c>
      <c r="B296" s="112" t="s">
        <v>102</v>
      </c>
      <c r="C296" s="112"/>
      <c r="D296" s="76">
        <f t="shared" ref="D296:I296" si="92">D297+D300+D301+D304+D305+D306</f>
        <v>3245</v>
      </c>
      <c r="E296" s="76">
        <f t="shared" si="92"/>
        <v>3153</v>
      </c>
      <c r="F296" s="76">
        <f t="shared" si="92"/>
        <v>3227</v>
      </c>
      <c r="G296" s="76">
        <f t="shared" si="92"/>
        <v>3198</v>
      </c>
      <c r="H296" s="76">
        <f t="shared" si="92"/>
        <v>3169</v>
      </c>
      <c r="I296" s="76">
        <f t="shared" si="92"/>
        <v>3126</v>
      </c>
      <c r="J296" s="16"/>
    </row>
    <row r="297" spans="1:10" s="5" customFormat="1" ht="21" customHeight="1">
      <c r="A297" s="122"/>
      <c r="B297" s="112" t="s">
        <v>103</v>
      </c>
      <c r="C297" s="12" t="s">
        <v>96</v>
      </c>
      <c r="D297" s="76">
        <f t="shared" ref="D297:I297" si="93">SUM(D298:D299)</f>
        <v>2788</v>
      </c>
      <c r="E297" s="76">
        <f t="shared" si="93"/>
        <v>2706</v>
      </c>
      <c r="F297" s="76">
        <f t="shared" si="93"/>
        <v>2772</v>
      </c>
      <c r="G297" s="76">
        <f t="shared" si="93"/>
        <v>2746</v>
      </c>
      <c r="H297" s="76">
        <f t="shared" si="93"/>
        <v>2720</v>
      </c>
      <c r="I297" s="76">
        <f t="shared" si="93"/>
        <v>2682</v>
      </c>
      <c r="J297" s="16"/>
    </row>
    <row r="298" spans="1:10" s="5" customFormat="1" ht="21" customHeight="1">
      <c r="A298" s="122"/>
      <c r="B298" s="112"/>
      <c r="C298" s="12" t="s">
        <v>104</v>
      </c>
      <c r="D298" s="75">
        <f>'계획(일평균)'!$D$21</f>
        <v>2788</v>
      </c>
      <c r="E298" s="75">
        <f>'계획(일평균)'!$D$77</f>
        <v>2706</v>
      </c>
      <c r="F298" s="75">
        <f>'계획(일평균)'!$D$133</f>
        <v>2772</v>
      </c>
      <c r="G298" s="75">
        <f>'계획(일평균)'!$D$189</f>
        <v>2746</v>
      </c>
      <c r="H298" s="75">
        <f>'계획(일평균)'!$D$245</f>
        <v>2720</v>
      </c>
      <c r="I298" s="75">
        <f>'계획(일평균)'!$D$301</f>
        <v>2682</v>
      </c>
      <c r="J298" s="17"/>
    </row>
    <row r="299" spans="1:10" s="5" customFormat="1" ht="21" customHeight="1">
      <c r="A299" s="122"/>
      <c r="B299" s="112"/>
      <c r="C299" s="12" t="s">
        <v>98</v>
      </c>
      <c r="D299" s="75">
        <f>'계획(일평균)'!$F$21</f>
        <v>0</v>
      </c>
      <c r="E299" s="75">
        <f>'계획(일평균)'!$F$77</f>
        <v>0</v>
      </c>
      <c r="F299" s="75">
        <f>'계획(일평균)'!$F$133</f>
        <v>0</v>
      </c>
      <c r="G299" s="75">
        <f>'계획(일평균)'!$F$189</f>
        <v>0</v>
      </c>
      <c r="H299" s="75">
        <f>'계획(일평균)'!$F$245</f>
        <v>0</v>
      </c>
      <c r="I299" s="75">
        <f>'계획(일평균)'!$F$301</f>
        <v>0</v>
      </c>
      <c r="J299" s="17"/>
    </row>
    <row r="300" spans="1:10" s="5" customFormat="1" ht="21" customHeight="1">
      <c r="A300" s="122"/>
      <c r="B300" s="112" t="s">
        <v>105</v>
      </c>
      <c r="C300" s="124"/>
      <c r="D300" s="75">
        <f>'계획(일평균)'!$E$21</f>
        <v>61</v>
      </c>
      <c r="E300" s="75">
        <f>'계획(일평균)'!$E$77</f>
        <v>61</v>
      </c>
      <c r="F300" s="75">
        <f>'계획(일평균)'!$E$133</f>
        <v>61</v>
      </c>
      <c r="G300" s="75">
        <f>'계획(일평균)'!$E$189</f>
        <v>61</v>
      </c>
      <c r="H300" s="75">
        <f>'계획(일평균)'!$E$245</f>
        <v>61</v>
      </c>
      <c r="I300" s="75">
        <f>'계획(일평균)'!$E$301</f>
        <v>61</v>
      </c>
      <c r="J300" s="17"/>
    </row>
    <row r="301" spans="1:10" s="5" customFormat="1" ht="21" customHeight="1">
      <c r="A301" s="122"/>
      <c r="B301" s="112" t="s">
        <v>106</v>
      </c>
      <c r="C301" s="12" t="s">
        <v>96</v>
      </c>
      <c r="D301" s="76">
        <f t="shared" ref="D301:I301" si="94">SUM(D302:D303)</f>
        <v>0</v>
      </c>
      <c r="E301" s="76">
        <f t="shared" si="94"/>
        <v>0</v>
      </c>
      <c r="F301" s="76">
        <f t="shared" si="94"/>
        <v>0</v>
      </c>
      <c r="G301" s="76">
        <f t="shared" si="94"/>
        <v>0</v>
      </c>
      <c r="H301" s="76">
        <f t="shared" si="94"/>
        <v>0</v>
      </c>
      <c r="I301" s="76">
        <f t="shared" si="94"/>
        <v>0</v>
      </c>
      <c r="J301" s="16"/>
    </row>
    <row r="302" spans="1:10" s="5" customFormat="1" ht="21" customHeight="1">
      <c r="A302" s="122"/>
      <c r="B302" s="112"/>
      <c r="C302" s="12" t="s">
        <v>107</v>
      </c>
      <c r="D302" s="75">
        <v>0</v>
      </c>
      <c r="E302" s="75">
        <v>0</v>
      </c>
      <c r="F302" s="75">
        <v>0</v>
      </c>
      <c r="G302" s="75">
        <v>0</v>
      </c>
      <c r="H302" s="75">
        <v>0</v>
      </c>
      <c r="I302" s="75">
        <v>0</v>
      </c>
      <c r="J302" s="17"/>
    </row>
    <row r="303" spans="1:10" s="5" customFormat="1" ht="21" customHeight="1">
      <c r="A303" s="122"/>
      <c r="B303" s="112"/>
      <c r="C303" s="12" t="s">
        <v>103</v>
      </c>
      <c r="D303" s="75">
        <v>0</v>
      </c>
      <c r="E303" s="75">
        <v>0</v>
      </c>
      <c r="F303" s="75">
        <v>0</v>
      </c>
      <c r="G303" s="75">
        <v>0</v>
      </c>
      <c r="H303" s="75">
        <v>0</v>
      </c>
      <c r="I303" s="75">
        <v>0</v>
      </c>
      <c r="J303" s="17"/>
    </row>
    <row r="304" spans="1:10" s="5" customFormat="1" ht="21" customHeight="1">
      <c r="A304" s="122"/>
      <c r="B304" s="111" t="s">
        <v>108</v>
      </c>
      <c r="C304" s="111"/>
      <c r="D304" s="75">
        <f>'계획(일평균)'!$H$21</f>
        <v>40</v>
      </c>
      <c r="E304" s="75">
        <f>'계획(일평균)'!$H$77</f>
        <v>40</v>
      </c>
      <c r="F304" s="75">
        <f>'계획(일평균)'!$H$133</f>
        <v>40</v>
      </c>
      <c r="G304" s="75">
        <f>'계획(일평균)'!$H$189</f>
        <v>40</v>
      </c>
      <c r="H304" s="75">
        <f>'계획(일평균)'!$H$245</f>
        <v>40</v>
      </c>
      <c r="I304" s="75">
        <f>'계획(일평균)'!$H$301</f>
        <v>40</v>
      </c>
      <c r="J304" s="17"/>
    </row>
    <row r="305" spans="1:10" s="5" customFormat="1" ht="21" customHeight="1">
      <c r="A305" s="122"/>
      <c r="B305" s="111" t="s">
        <v>184</v>
      </c>
      <c r="C305" s="111"/>
      <c r="D305" s="75">
        <f>'계획(일평균)'!$I$21</f>
        <v>0</v>
      </c>
      <c r="E305" s="75">
        <f>'계획(일평균)'!$I$77</f>
        <v>0</v>
      </c>
      <c r="F305" s="75">
        <f>'계획(일평균)'!$I$133</f>
        <v>0</v>
      </c>
      <c r="G305" s="75">
        <f>'계획(일평균)'!$I$189</f>
        <v>0</v>
      </c>
      <c r="H305" s="75">
        <f>'계획(일평균)'!$I$245</f>
        <v>0</v>
      </c>
      <c r="I305" s="75">
        <f>'계획(일평균)'!$I$301</f>
        <v>0</v>
      </c>
      <c r="J305" s="17"/>
    </row>
    <row r="306" spans="1:10" s="5" customFormat="1" ht="21" customHeight="1">
      <c r="A306" s="122"/>
      <c r="B306" s="111" t="s">
        <v>109</v>
      </c>
      <c r="C306" s="111"/>
      <c r="D306" s="75">
        <f>'계획(일평균)'!$J$21</f>
        <v>356</v>
      </c>
      <c r="E306" s="75">
        <f>'계획(일평균)'!$J$77</f>
        <v>346</v>
      </c>
      <c r="F306" s="75">
        <f>'계획(일평균)'!$J$133</f>
        <v>354</v>
      </c>
      <c r="G306" s="75">
        <f>'계획(일평균)'!$J$189</f>
        <v>351</v>
      </c>
      <c r="H306" s="75">
        <f>'계획(일평균)'!$J$245</f>
        <v>348</v>
      </c>
      <c r="I306" s="75">
        <f>'계획(일평균)'!$J$301</f>
        <v>343</v>
      </c>
      <c r="J306" s="17"/>
    </row>
    <row r="307" spans="1:10" s="5" customFormat="1" ht="21" customHeight="1">
      <c r="A307" s="117" t="s">
        <v>110</v>
      </c>
      <c r="B307" s="113" t="s">
        <v>102</v>
      </c>
      <c r="C307" s="113"/>
      <c r="D307" s="77">
        <f t="shared" ref="D307:I307" si="95">D308+D311+D312+D315+D316+D317</f>
        <v>3957</v>
      </c>
      <c r="E307" s="77">
        <f t="shared" si="95"/>
        <v>3845</v>
      </c>
      <c r="F307" s="77">
        <f t="shared" si="95"/>
        <v>3935</v>
      </c>
      <c r="G307" s="77">
        <f t="shared" si="95"/>
        <v>3900</v>
      </c>
      <c r="H307" s="77">
        <f t="shared" si="95"/>
        <v>3865</v>
      </c>
      <c r="I307" s="77">
        <f t="shared" si="95"/>
        <v>3811</v>
      </c>
      <c r="J307" s="18"/>
    </row>
    <row r="308" spans="1:10" s="5" customFormat="1" ht="21" customHeight="1">
      <c r="A308" s="117"/>
      <c r="B308" s="113" t="s">
        <v>103</v>
      </c>
      <c r="C308" s="11" t="s">
        <v>96</v>
      </c>
      <c r="D308" s="77">
        <f t="shared" ref="D308:I308" si="96">SUM(D309:D310)</f>
        <v>3485</v>
      </c>
      <c r="E308" s="77">
        <f t="shared" si="96"/>
        <v>3383</v>
      </c>
      <c r="F308" s="77">
        <f t="shared" si="96"/>
        <v>3465</v>
      </c>
      <c r="G308" s="77">
        <f t="shared" si="96"/>
        <v>3433</v>
      </c>
      <c r="H308" s="77">
        <f t="shared" si="96"/>
        <v>3401</v>
      </c>
      <c r="I308" s="77">
        <f t="shared" si="96"/>
        <v>3352</v>
      </c>
      <c r="J308" s="18"/>
    </row>
    <row r="309" spans="1:10" s="5" customFormat="1" ht="21" customHeight="1">
      <c r="A309" s="117"/>
      <c r="B309" s="113"/>
      <c r="C309" s="11" t="s">
        <v>97</v>
      </c>
      <c r="D309" s="77">
        <f>'계획(일최대)'!$D$21</f>
        <v>3485</v>
      </c>
      <c r="E309" s="77">
        <f>'계획(일최대)'!$D$77</f>
        <v>3383</v>
      </c>
      <c r="F309" s="77">
        <f>'계획(일최대)'!$D$133</f>
        <v>3465</v>
      </c>
      <c r="G309" s="77">
        <f>'계획(일최대)'!$D$189</f>
        <v>3433</v>
      </c>
      <c r="H309" s="77">
        <f>'계획(일최대)'!$D$245</f>
        <v>3401</v>
      </c>
      <c r="I309" s="77">
        <f>'계획(일최대)'!$D$301</f>
        <v>3352</v>
      </c>
      <c r="J309" s="10"/>
    </row>
    <row r="310" spans="1:10" s="5" customFormat="1" ht="21" customHeight="1">
      <c r="A310" s="117"/>
      <c r="B310" s="113"/>
      <c r="C310" s="11" t="s">
        <v>56</v>
      </c>
      <c r="D310" s="77">
        <f>'계획(일최대)'!$F$21</f>
        <v>0</v>
      </c>
      <c r="E310" s="77">
        <f>'계획(일최대)'!$F$77</f>
        <v>0</v>
      </c>
      <c r="F310" s="77">
        <f>'계획(일최대)'!$F$133</f>
        <v>0</v>
      </c>
      <c r="G310" s="77">
        <f>'계획(일최대)'!$F$189</f>
        <v>0</v>
      </c>
      <c r="H310" s="77">
        <f>'계획(일최대)'!$F$245</f>
        <v>0</v>
      </c>
      <c r="I310" s="77">
        <f>'계획(일최대)'!$F$301</f>
        <v>0</v>
      </c>
      <c r="J310" s="10"/>
    </row>
    <row r="311" spans="1:10" s="5" customFormat="1" ht="21" customHeight="1">
      <c r="A311" s="117"/>
      <c r="B311" s="113" t="s">
        <v>105</v>
      </c>
      <c r="C311" s="113"/>
      <c r="D311" s="77">
        <f>'계획(일최대)'!$E$21</f>
        <v>76</v>
      </c>
      <c r="E311" s="77">
        <f>'계획(일최대)'!$E$77</f>
        <v>76</v>
      </c>
      <c r="F311" s="77">
        <f>'계획(일최대)'!$E$133</f>
        <v>76</v>
      </c>
      <c r="G311" s="77">
        <f>'계획(일최대)'!$E$189</f>
        <v>76</v>
      </c>
      <c r="H311" s="77">
        <f>'계획(일최대)'!$E$245</f>
        <v>76</v>
      </c>
      <c r="I311" s="77">
        <f>'계획(일최대)'!$E$301</f>
        <v>76</v>
      </c>
      <c r="J311" s="10"/>
    </row>
    <row r="312" spans="1:10" s="5" customFormat="1" ht="21" customHeight="1">
      <c r="A312" s="117"/>
      <c r="B312" s="113" t="s">
        <v>106</v>
      </c>
      <c r="C312" s="11" t="s">
        <v>96</v>
      </c>
      <c r="D312" s="77">
        <f t="shared" ref="D312:I312" si="97">SUM(D313:D314)</f>
        <v>0</v>
      </c>
      <c r="E312" s="77">
        <f t="shared" si="97"/>
        <v>0</v>
      </c>
      <c r="F312" s="77">
        <f t="shared" si="97"/>
        <v>0</v>
      </c>
      <c r="G312" s="77">
        <f t="shared" si="97"/>
        <v>0</v>
      </c>
      <c r="H312" s="77">
        <f t="shared" si="97"/>
        <v>0</v>
      </c>
      <c r="I312" s="77">
        <f t="shared" si="97"/>
        <v>0</v>
      </c>
      <c r="J312" s="18"/>
    </row>
    <row r="313" spans="1:10" s="5" customFormat="1" ht="21" customHeight="1">
      <c r="A313" s="117"/>
      <c r="B313" s="113"/>
      <c r="C313" s="11" t="s">
        <v>107</v>
      </c>
      <c r="D313" s="77">
        <v>0</v>
      </c>
      <c r="E313" s="77">
        <v>0</v>
      </c>
      <c r="F313" s="77">
        <v>0</v>
      </c>
      <c r="G313" s="77">
        <v>0</v>
      </c>
      <c r="H313" s="77">
        <v>0</v>
      </c>
      <c r="I313" s="77">
        <v>0</v>
      </c>
      <c r="J313" s="10"/>
    </row>
    <row r="314" spans="1:10" s="5" customFormat="1" ht="21" customHeight="1">
      <c r="A314" s="117"/>
      <c r="B314" s="113"/>
      <c r="C314" s="11" t="s">
        <v>103</v>
      </c>
      <c r="D314" s="77">
        <v>0</v>
      </c>
      <c r="E314" s="77">
        <v>0</v>
      </c>
      <c r="F314" s="77">
        <v>0</v>
      </c>
      <c r="G314" s="77">
        <v>0</v>
      </c>
      <c r="H314" s="77">
        <v>0</v>
      </c>
      <c r="I314" s="77">
        <v>0</v>
      </c>
      <c r="J314" s="10"/>
    </row>
    <row r="315" spans="1:10" s="5" customFormat="1" ht="21" customHeight="1">
      <c r="A315" s="117"/>
      <c r="B315" s="113" t="s">
        <v>108</v>
      </c>
      <c r="C315" s="113"/>
      <c r="D315" s="77">
        <f>'계획(일최대)'!$H$21</f>
        <v>40</v>
      </c>
      <c r="E315" s="77">
        <f>'계획(일최대)'!$H$77</f>
        <v>40</v>
      </c>
      <c r="F315" s="77">
        <f>'계획(일최대)'!$H$133</f>
        <v>40</v>
      </c>
      <c r="G315" s="77">
        <f>'계획(일최대)'!$H$189</f>
        <v>40</v>
      </c>
      <c r="H315" s="77">
        <f>'계획(일최대)'!$H$245</f>
        <v>40</v>
      </c>
      <c r="I315" s="77">
        <f>'계획(일최대)'!$H$301</f>
        <v>40</v>
      </c>
      <c r="J315" s="10"/>
    </row>
    <row r="316" spans="1:10" s="5" customFormat="1" ht="21" customHeight="1">
      <c r="A316" s="117"/>
      <c r="B316" s="113" t="s">
        <v>184</v>
      </c>
      <c r="C316" s="113"/>
      <c r="D316" s="77">
        <f>'계획(일최대)'!$I$21</f>
        <v>0</v>
      </c>
      <c r="E316" s="77">
        <f>'계획(일최대)'!$I$77</f>
        <v>0</v>
      </c>
      <c r="F316" s="77">
        <f>'계획(일최대)'!$I$133</f>
        <v>0</v>
      </c>
      <c r="G316" s="77">
        <f>'계획(일최대)'!$I$189</f>
        <v>0</v>
      </c>
      <c r="H316" s="77">
        <f>'계획(일최대)'!$I$245</f>
        <v>0</v>
      </c>
      <c r="I316" s="77">
        <f>'계획(일최대)'!$I$301</f>
        <v>0</v>
      </c>
      <c r="J316" s="10"/>
    </row>
    <row r="317" spans="1:10" s="5" customFormat="1" ht="21" customHeight="1">
      <c r="A317" s="117"/>
      <c r="B317" s="113" t="s">
        <v>109</v>
      </c>
      <c r="C317" s="113"/>
      <c r="D317" s="77">
        <f>'계획(일최대)'!$J$21</f>
        <v>356</v>
      </c>
      <c r="E317" s="77">
        <f>'계획(일최대)'!$J$77</f>
        <v>346</v>
      </c>
      <c r="F317" s="77">
        <f>'계획(일최대)'!$J$133</f>
        <v>354</v>
      </c>
      <c r="G317" s="77">
        <f>'계획(일최대)'!$J$189</f>
        <v>351</v>
      </c>
      <c r="H317" s="77">
        <f>'계획(일최대)'!$J$245</f>
        <v>348</v>
      </c>
      <c r="I317" s="77">
        <f>'계획(일최대)'!$J$301</f>
        <v>343</v>
      </c>
      <c r="J317" s="10"/>
    </row>
    <row r="318" spans="1:10" s="5" customFormat="1" ht="21" customHeight="1">
      <c r="A318" s="118" t="s">
        <v>111</v>
      </c>
      <c r="B318" s="112" t="s">
        <v>102</v>
      </c>
      <c r="C318" s="112"/>
      <c r="D318" s="76">
        <f t="shared" ref="D318:I318" si="98">D319+D322+D323+D326+D327+D328</f>
        <v>5738</v>
      </c>
      <c r="E318" s="76">
        <f t="shared" si="98"/>
        <v>5575</v>
      </c>
      <c r="F318" s="76">
        <f t="shared" si="98"/>
        <v>5706</v>
      </c>
      <c r="G318" s="76">
        <f t="shared" si="98"/>
        <v>5655</v>
      </c>
      <c r="H318" s="76">
        <f t="shared" si="98"/>
        <v>5604</v>
      </c>
      <c r="I318" s="76">
        <f t="shared" si="98"/>
        <v>5526</v>
      </c>
      <c r="J318" s="16"/>
    </row>
    <row r="319" spans="1:10" s="5" customFormat="1" ht="21" customHeight="1">
      <c r="A319" s="118"/>
      <c r="B319" s="112" t="s">
        <v>103</v>
      </c>
      <c r="C319" s="12" t="s">
        <v>96</v>
      </c>
      <c r="D319" s="76">
        <f t="shared" ref="D319:I319" si="99">SUM(D320:D321)</f>
        <v>5228</v>
      </c>
      <c r="E319" s="76">
        <f t="shared" si="99"/>
        <v>5075</v>
      </c>
      <c r="F319" s="76">
        <f t="shared" si="99"/>
        <v>5198</v>
      </c>
      <c r="G319" s="76">
        <f t="shared" si="99"/>
        <v>5150</v>
      </c>
      <c r="H319" s="76">
        <f t="shared" si="99"/>
        <v>5102</v>
      </c>
      <c r="I319" s="76">
        <f t="shared" si="99"/>
        <v>5029</v>
      </c>
      <c r="J319" s="16"/>
    </row>
    <row r="320" spans="1:10" s="5" customFormat="1" ht="21" customHeight="1">
      <c r="A320" s="118"/>
      <c r="B320" s="112"/>
      <c r="C320" s="12" t="s">
        <v>97</v>
      </c>
      <c r="D320" s="75">
        <f>'계획(시간최대)'!$D$21</f>
        <v>5228</v>
      </c>
      <c r="E320" s="75">
        <f>'계획(시간최대)'!$D$77</f>
        <v>5075</v>
      </c>
      <c r="F320" s="75">
        <f>'계획(시간최대)'!$D$133</f>
        <v>5198</v>
      </c>
      <c r="G320" s="75">
        <f>'계획(시간최대)'!$D$189</f>
        <v>5150</v>
      </c>
      <c r="H320" s="75">
        <f>'계획(시간최대)'!$D$245</f>
        <v>5102</v>
      </c>
      <c r="I320" s="75">
        <f>'계획(시간최대)'!$D$301</f>
        <v>5029</v>
      </c>
      <c r="J320" s="17"/>
    </row>
    <row r="321" spans="1:10" s="5" customFormat="1" ht="21" customHeight="1">
      <c r="A321" s="118"/>
      <c r="B321" s="112"/>
      <c r="C321" s="12" t="s">
        <v>56</v>
      </c>
      <c r="D321" s="75">
        <f>'계획(시간최대)'!$F$21</f>
        <v>0</v>
      </c>
      <c r="E321" s="75">
        <f>'계획(시간최대)'!$F$77</f>
        <v>0</v>
      </c>
      <c r="F321" s="75">
        <f>'계획(시간최대)'!$F$133</f>
        <v>0</v>
      </c>
      <c r="G321" s="75">
        <f>'계획(시간최대)'!$F$189</f>
        <v>0</v>
      </c>
      <c r="H321" s="75">
        <f>'계획(시간최대)'!$F$245</f>
        <v>0</v>
      </c>
      <c r="I321" s="75">
        <f>'계획(시간최대)'!$F$301</f>
        <v>0</v>
      </c>
      <c r="J321" s="17"/>
    </row>
    <row r="322" spans="1:10" s="5" customFormat="1" ht="21" customHeight="1">
      <c r="A322" s="118"/>
      <c r="B322" s="112" t="s">
        <v>105</v>
      </c>
      <c r="C322" s="112"/>
      <c r="D322" s="75">
        <f>'계획(시간최대)'!$E$21</f>
        <v>114</v>
      </c>
      <c r="E322" s="75">
        <f>'계획(시간최대)'!$E$77</f>
        <v>114</v>
      </c>
      <c r="F322" s="75">
        <f>'계획(시간최대)'!$E$133</f>
        <v>114</v>
      </c>
      <c r="G322" s="75">
        <f>'계획(시간최대)'!$E$189</f>
        <v>114</v>
      </c>
      <c r="H322" s="75">
        <f>'계획(시간최대)'!$E$245</f>
        <v>114</v>
      </c>
      <c r="I322" s="75">
        <f>'계획(시간최대)'!$E$301</f>
        <v>114</v>
      </c>
      <c r="J322" s="17"/>
    </row>
    <row r="323" spans="1:10" s="5" customFormat="1" ht="21" customHeight="1">
      <c r="A323" s="118"/>
      <c r="B323" s="112" t="s">
        <v>106</v>
      </c>
      <c r="C323" s="12" t="s">
        <v>96</v>
      </c>
      <c r="D323" s="76">
        <f t="shared" ref="D323:I323" si="100">SUM(D324:D325)</f>
        <v>0</v>
      </c>
      <c r="E323" s="76">
        <f t="shared" si="100"/>
        <v>0</v>
      </c>
      <c r="F323" s="76">
        <f t="shared" si="100"/>
        <v>0</v>
      </c>
      <c r="G323" s="76">
        <f t="shared" si="100"/>
        <v>0</v>
      </c>
      <c r="H323" s="76">
        <f t="shared" si="100"/>
        <v>0</v>
      </c>
      <c r="I323" s="76">
        <f t="shared" si="100"/>
        <v>0</v>
      </c>
      <c r="J323" s="16"/>
    </row>
    <row r="324" spans="1:10" s="5" customFormat="1" ht="21" customHeight="1">
      <c r="A324" s="118"/>
      <c r="B324" s="112"/>
      <c r="C324" s="12" t="s">
        <v>107</v>
      </c>
      <c r="D324" s="75">
        <v>0</v>
      </c>
      <c r="E324" s="75">
        <v>0</v>
      </c>
      <c r="F324" s="75">
        <v>0</v>
      </c>
      <c r="G324" s="75">
        <v>0</v>
      </c>
      <c r="H324" s="75">
        <v>0</v>
      </c>
      <c r="I324" s="75">
        <v>0</v>
      </c>
      <c r="J324" s="17"/>
    </row>
    <row r="325" spans="1:10" s="5" customFormat="1" ht="21" customHeight="1">
      <c r="A325" s="118"/>
      <c r="B325" s="112"/>
      <c r="C325" s="12" t="s">
        <v>103</v>
      </c>
      <c r="D325" s="75">
        <v>0</v>
      </c>
      <c r="E325" s="75">
        <v>0</v>
      </c>
      <c r="F325" s="75">
        <v>0</v>
      </c>
      <c r="G325" s="75">
        <v>0</v>
      </c>
      <c r="H325" s="75">
        <v>0</v>
      </c>
      <c r="I325" s="75">
        <v>0</v>
      </c>
      <c r="J325" s="17"/>
    </row>
    <row r="326" spans="1:10" s="5" customFormat="1" ht="21" customHeight="1">
      <c r="A326" s="118"/>
      <c r="B326" s="112" t="s">
        <v>108</v>
      </c>
      <c r="C326" s="112"/>
      <c r="D326" s="75">
        <f>'계획(시간최대)'!$H$21</f>
        <v>40</v>
      </c>
      <c r="E326" s="75">
        <f>'계획(시간최대)'!$H$77</f>
        <v>40</v>
      </c>
      <c r="F326" s="75">
        <f>'계획(시간최대)'!$H$133</f>
        <v>40</v>
      </c>
      <c r="G326" s="75">
        <f>'계획(시간최대)'!$H$189</f>
        <v>40</v>
      </c>
      <c r="H326" s="75">
        <f>'계획(시간최대)'!$H$245</f>
        <v>40</v>
      </c>
      <c r="I326" s="75">
        <f>'계획(시간최대)'!$H$301</f>
        <v>40</v>
      </c>
      <c r="J326" s="17"/>
    </row>
    <row r="327" spans="1:10" s="5" customFormat="1" ht="21" customHeight="1">
      <c r="A327" s="119"/>
      <c r="B327" s="112" t="s">
        <v>184</v>
      </c>
      <c r="C327" s="112"/>
      <c r="D327" s="75">
        <f>'계획(시간최대)'!$I$21</f>
        <v>0</v>
      </c>
      <c r="E327" s="75">
        <f>'계획(시간최대)'!$I$77</f>
        <v>0</v>
      </c>
      <c r="F327" s="75">
        <f>'계획(시간최대)'!$I$133</f>
        <v>0</v>
      </c>
      <c r="G327" s="75">
        <f>'계획(시간최대)'!$I$189</f>
        <v>0</v>
      </c>
      <c r="H327" s="75">
        <f>'계획(시간최대)'!$I$245</f>
        <v>0</v>
      </c>
      <c r="I327" s="75">
        <f>'계획(시간최대)'!$I$301</f>
        <v>0</v>
      </c>
      <c r="J327" s="17"/>
    </row>
    <row r="328" spans="1:10" s="5" customFormat="1" ht="21" customHeight="1">
      <c r="A328" s="120"/>
      <c r="B328" s="114" t="s">
        <v>109</v>
      </c>
      <c r="C328" s="114"/>
      <c r="D328" s="78">
        <f>'계획(시간최대)'!$J$21</f>
        <v>356</v>
      </c>
      <c r="E328" s="78">
        <f>'계획(시간최대)'!$J$77</f>
        <v>346</v>
      </c>
      <c r="F328" s="78">
        <f>'계획(시간최대)'!$J$133</f>
        <v>354</v>
      </c>
      <c r="G328" s="78">
        <f>'계획(시간최대)'!$J$189</f>
        <v>351</v>
      </c>
      <c r="H328" s="78">
        <f>'계획(시간최대)'!$J$245</f>
        <v>348</v>
      </c>
      <c r="I328" s="78">
        <f>'계획(시간최대)'!$J$301</f>
        <v>343</v>
      </c>
      <c r="J328" s="21"/>
    </row>
    <row r="329" spans="1:10" ht="21" customHeight="1"/>
    <row r="330" spans="1:10" ht="21" customHeight="1">
      <c r="A330" s="3" t="s">
        <v>183</v>
      </c>
    </row>
    <row r="331" spans="1:10" s="5" customFormat="1" ht="21" customHeight="1" thickBot="1">
      <c r="A331" s="115" t="s">
        <v>89</v>
      </c>
      <c r="B331" s="116"/>
      <c r="C331" s="116"/>
      <c r="D331" s="58" t="s">
        <v>228</v>
      </c>
      <c r="E331" s="58" t="s">
        <v>69</v>
      </c>
      <c r="F331" s="58" t="s">
        <v>70</v>
      </c>
      <c r="G331" s="58" t="s">
        <v>71</v>
      </c>
      <c r="H331" s="58" t="s">
        <v>72</v>
      </c>
      <c r="I331" s="58" t="s">
        <v>147</v>
      </c>
      <c r="J331" s="4" t="s">
        <v>87</v>
      </c>
    </row>
    <row r="332" spans="1:10" s="5" customFormat="1" ht="21" customHeight="1" thickTop="1">
      <c r="A332" s="121" t="s">
        <v>94</v>
      </c>
      <c r="B332" s="123" t="s">
        <v>95</v>
      </c>
      <c r="C332" s="6" t="s">
        <v>96</v>
      </c>
      <c r="D332" s="74">
        <f t="shared" ref="D332:I332" si="101">SUM(D333:D334)</f>
        <v>1248</v>
      </c>
      <c r="E332" s="74">
        <f t="shared" si="101"/>
        <v>1214</v>
      </c>
      <c r="F332" s="74">
        <f t="shared" si="101"/>
        <v>1200</v>
      </c>
      <c r="G332" s="74">
        <f t="shared" si="101"/>
        <v>1190</v>
      </c>
      <c r="H332" s="74">
        <f t="shared" si="101"/>
        <v>1176</v>
      </c>
      <c r="I332" s="74">
        <f t="shared" si="101"/>
        <v>1160</v>
      </c>
      <c r="J332" s="14"/>
    </row>
    <row r="333" spans="1:10" s="5" customFormat="1" ht="21" customHeight="1">
      <c r="A333" s="122"/>
      <c r="B333" s="111"/>
      <c r="C333" s="8" t="s">
        <v>97</v>
      </c>
      <c r="D333" s="75">
        <f>'[3]2.0처리-계획인구(총괄)'!$D$14</f>
        <v>1248</v>
      </c>
      <c r="E333" s="75">
        <f>'[3]2.0처리-계획인구(총괄)'!$G$14</f>
        <v>1214</v>
      </c>
      <c r="F333" s="75">
        <f>'[3]2.0처리-계획인구(총괄)'!$J$14</f>
        <v>1200</v>
      </c>
      <c r="G333" s="75">
        <f>'[3]2.0처리-계획인구(총괄)'!$M$14</f>
        <v>1190</v>
      </c>
      <c r="H333" s="75">
        <f>'[3]2.0처리-계획인구(총괄)'!$P$14</f>
        <v>1176</v>
      </c>
      <c r="I333" s="75">
        <f>'[3]2.0처리-계획인구(총괄)'!$S$14</f>
        <v>1160</v>
      </c>
      <c r="J333" s="9"/>
    </row>
    <row r="334" spans="1:10" s="5" customFormat="1" ht="21" customHeight="1">
      <c r="A334" s="122"/>
      <c r="B334" s="111"/>
      <c r="C334" s="8" t="s">
        <v>98</v>
      </c>
      <c r="D334" s="75">
        <f>'[3]2.0처리-계획인구(총괄)'!$E$14</f>
        <v>0</v>
      </c>
      <c r="E334" s="75">
        <f>'[3]2.0처리-계획인구(총괄)'!$H$14</f>
        <v>0</v>
      </c>
      <c r="F334" s="75">
        <f>'[3]2.0처리-계획인구(총괄)'!$K$14</f>
        <v>0</v>
      </c>
      <c r="G334" s="75">
        <f>'[3]2.0처리-계획인구(총괄)'!$N$14</f>
        <v>0</v>
      </c>
      <c r="H334" s="75">
        <f>'[3]2.0처리-계획인구(총괄)'!$Q$14</f>
        <v>0</v>
      </c>
      <c r="I334" s="75">
        <f>'[3]2.0처리-계획인구(총괄)'!$T$14</f>
        <v>0</v>
      </c>
      <c r="J334" s="9"/>
    </row>
    <row r="335" spans="1:10" s="5" customFormat="1" ht="21" customHeight="1">
      <c r="A335" s="122"/>
      <c r="B335" s="111" t="s">
        <v>99</v>
      </c>
      <c r="C335" s="111"/>
      <c r="D335" s="75">
        <f>'[3]4.0처리-처리인구(총괄)'!$C$14</f>
        <v>1046</v>
      </c>
      <c r="E335" s="75">
        <f>'[3]4.0처리-처리인구(총괄)'!$F$14</f>
        <v>1018</v>
      </c>
      <c r="F335" s="75">
        <f>'[3]4.0처리-처리인구(총괄)'!$I$14</f>
        <v>1200</v>
      </c>
      <c r="G335" s="75">
        <f>'[3]4.0처리-처리인구(총괄)'!$L$14</f>
        <v>1190</v>
      </c>
      <c r="H335" s="75">
        <f>'[3]4.0처리-처리인구(총괄)'!$O$14</f>
        <v>1176</v>
      </c>
      <c r="I335" s="75">
        <f>'[3]4.0처리-처리인구(총괄)'!$R$14</f>
        <v>1160</v>
      </c>
      <c r="J335" s="9"/>
    </row>
    <row r="336" spans="1:10" s="5" customFormat="1" ht="21" customHeight="1">
      <c r="A336" s="122"/>
      <c r="B336" s="111" t="s">
        <v>100</v>
      </c>
      <c r="C336" s="111"/>
      <c r="D336" s="79">
        <f t="shared" ref="D336:I336" si="102">ROUND(D335*100/D332,1)</f>
        <v>83.8</v>
      </c>
      <c r="E336" s="79">
        <f t="shared" si="102"/>
        <v>83.9</v>
      </c>
      <c r="F336" s="79">
        <f t="shared" si="102"/>
        <v>100</v>
      </c>
      <c r="G336" s="79">
        <f t="shared" si="102"/>
        <v>100</v>
      </c>
      <c r="H336" s="79">
        <f t="shared" si="102"/>
        <v>100</v>
      </c>
      <c r="I336" s="79">
        <f t="shared" si="102"/>
        <v>100</v>
      </c>
      <c r="J336" s="15"/>
    </row>
    <row r="337" spans="1:10" s="5" customFormat="1" ht="21" customHeight="1">
      <c r="A337" s="122" t="s">
        <v>101</v>
      </c>
      <c r="B337" s="112" t="s">
        <v>102</v>
      </c>
      <c r="C337" s="112"/>
      <c r="D337" s="76">
        <f t="shared" ref="D337:I337" si="103">D338+D341+D342+D345+D346+D347</f>
        <v>349</v>
      </c>
      <c r="E337" s="76">
        <f t="shared" si="103"/>
        <v>340</v>
      </c>
      <c r="F337" s="76">
        <f t="shared" si="103"/>
        <v>399</v>
      </c>
      <c r="G337" s="76">
        <f t="shared" si="103"/>
        <v>396</v>
      </c>
      <c r="H337" s="76">
        <f t="shared" si="103"/>
        <v>392</v>
      </c>
      <c r="I337" s="76">
        <f t="shared" si="103"/>
        <v>386</v>
      </c>
      <c r="J337" s="16"/>
    </row>
    <row r="338" spans="1:10" s="5" customFormat="1" ht="21" customHeight="1">
      <c r="A338" s="122"/>
      <c r="B338" s="112" t="s">
        <v>103</v>
      </c>
      <c r="C338" s="12" t="s">
        <v>96</v>
      </c>
      <c r="D338" s="76">
        <f t="shared" ref="D338:I338" si="104">SUM(D339:D340)</f>
        <v>310</v>
      </c>
      <c r="E338" s="76">
        <f t="shared" si="104"/>
        <v>302</v>
      </c>
      <c r="F338" s="76">
        <f t="shared" si="104"/>
        <v>355</v>
      </c>
      <c r="G338" s="76">
        <f t="shared" si="104"/>
        <v>352</v>
      </c>
      <c r="H338" s="76">
        <f t="shared" si="104"/>
        <v>348</v>
      </c>
      <c r="I338" s="76">
        <f t="shared" si="104"/>
        <v>343</v>
      </c>
      <c r="J338" s="16"/>
    </row>
    <row r="339" spans="1:10" s="5" customFormat="1" ht="21" customHeight="1">
      <c r="A339" s="122"/>
      <c r="B339" s="112"/>
      <c r="C339" s="12" t="s">
        <v>104</v>
      </c>
      <c r="D339" s="75">
        <f>'계획(일평균)'!$D$25</f>
        <v>310</v>
      </c>
      <c r="E339" s="75">
        <f>'계획(일평균)'!$D$81</f>
        <v>302</v>
      </c>
      <c r="F339" s="75">
        <f>'계획(일평균)'!$D$137</f>
        <v>355</v>
      </c>
      <c r="G339" s="75">
        <f>'계획(일평균)'!$D$193</f>
        <v>352</v>
      </c>
      <c r="H339" s="75">
        <f>'계획(일평균)'!$D$249</f>
        <v>348</v>
      </c>
      <c r="I339" s="75">
        <f>'계획(일평균)'!$D$305</f>
        <v>343</v>
      </c>
      <c r="J339" s="17"/>
    </row>
    <row r="340" spans="1:10" s="5" customFormat="1" ht="21" customHeight="1">
      <c r="A340" s="122"/>
      <c r="B340" s="112"/>
      <c r="C340" s="12" t="s">
        <v>98</v>
      </c>
      <c r="D340" s="75">
        <f>'계획(일평균)'!$F$25</f>
        <v>0</v>
      </c>
      <c r="E340" s="75">
        <f>'계획(일평균)'!$F$81</f>
        <v>0</v>
      </c>
      <c r="F340" s="75">
        <f>'계획(일평균)'!$F$137</f>
        <v>0</v>
      </c>
      <c r="G340" s="75">
        <f>'계획(일평균)'!$F$193</f>
        <v>0</v>
      </c>
      <c r="H340" s="75">
        <f>'계획(일평균)'!$F$249</f>
        <v>0</v>
      </c>
      <c r="I340" s="75">
        <f>'계획(일평균)'!$F$305</f>
        <v>0</v>
      </c>
      <c r="J340" s="17"/>
    </row>
    <row r="341" spans="1:10" s="5" customFormat="1" ht="21" customHeight="1">
      <c r="A341" s="122"/>
      <c r="B341" s="112" t="s">
        <v>105</v>
      </c>
      <c r="C341" s="124"/>
      <c r="D341" s="75">
        <f>'계획(일평균)'!$E$25</f>
        <v>0</v>
      </c>
      <c r="E341" s="75">
        <f>'계획(일평균)'!$E$81</f>
        <v>0</v>
      </c>
      <c r="F341" s="75">
        <f>'계획(일평균)'!$E$137</f>
        <v>0</v>
      </c>
      <c r="G341" s="75">
        <f>'계획(일평균)'!$E$193</f>
        <v>0</v>
      </c>
      <c r="H341" s="75">
        <f>'계획(일평균)'!$E$249</f>
        <v>0</v>
      </c>
      <c r="I341" s="75">
        <f>'계획(일평균)'!$E$305</f>
        <v>0</v>
      </c>
      <c r="J341" s="17"/>
    </row>
    <row r="342" spans="1:10" s="5" customFormat="1" ht="21" customHeight="1">
      <c r="A342" s="122"/>
      <c r="B342" s="112" t="s">
        <v>106</v>
      </c>
      <c r="C342" s="12" t="s">
        <v>96</v>
      </c>
      <c r="D342" s="76">
        <f t="shared" ref="D342:I342" si="105">SUM(D343:D344)</f>
        <v>0</v>
      </c>
      <c r="E342" s="76">
        <f t="shared" si="105"/>
        <v>0</v>
      </c>
      <c r="F342" s="76">
        <f t="shared" si="105"/>
        <v>0</v>
      </c>
      <c r="G342" s="76">
        <f t="shared" si="105"/>
        <v>0</v>
      </c>
      <c r="H342" s="76">
        <f t="shared" si="105"/>
        <v>0</v>
      </c>
      <c r="I342" s="76">
        <f t="shared" si="105"/>
        <v>0</v>
      </c>
      <c r="J342" s="16"/>
    </row>
    <row r="343" spans="1:10" s="5" customFormat="1" ht="21" customHeight="1">
      <c r="A343" s="122"/>
      <c r="B343" s="112"/>
      <c r="C343" s="12" t="s">
        <v>107</v>
      </c>
      <c r="D343" s="75">
        <v>0</v>
      </c>
      <c r="E343" s="75">
        <v>0</v>
      </c>
      <c r="F343" s="75">
        <v>0</v>
      </c>
      <c r="G343" s="75">
        <v>0</v>
      </c>
      <c r="H343" s="75">
        <v>0</v>
      </c>
      <c r="I343" s="75">
        <v>0</v>
      </c>
      <c r="J343" s="17"/>
    </row>
    <row r="344" spans="1:10" s="5" customFormat="1" ht="21" customHeight="1">
      <c r="A344" s="122"/>
      <c r="B344" s="112"/>
      <c r="C344" s="12" t="s">
        <v>103</v>
      </c>
      <c r="D344" s="75">
        <v>0</v>
      </c>
      <c r="E344" s="75">
        <v>0</v>
      </c>
      <c r="F344" s="75">
        <v>0</v>
      </c>
      <c r="G344" s="75">
        <v>0</v>
      </c>
      <c r="H344" s="75">
        <v>0</v>
      </c>
      <c r="I344" s="75">
        <v>0</v>
      </c>
      <c r="J344" s="17"/>
    </row>
    <row r="345" spans="1:10" s="5" customFormat="1" ht="21" customHeight="1">
      <c r="A345" s="122"/>
      <c r="B345" s="111" t="s">
        <v>108</v>
      </c>
      <c r="C345" s="111"/>
      <c r="D345" s="75">
        <f>'계획(일평균)'!$H$25</f>
        <v>0</v>
      </c>
      <c r="E345" s="75">
        <f>'계획(일평균)'!$H$81</f>
        <v>0</v>
      </c>
      <c r="F345" s="75">
        <f>'계획(일평균)'!$H$137</f>
        <v>0</v>
      </c>
      <c r="G345" s="75">
        <f>'계획(일평균)'!$H$193</f>
        <v>0</v>
      </c>
      <c r="H345" s="75">
        <f>'계획(일평균)'!$H$249</f>
        <v>0</v>
      </c>
      <c r="I345" s="75">
        <f>'계획(일평균)'!$H$305</f>
        <v>0</v>
      </c>
      <c r="J345" s="17"/>
    </row>
    <row r="346" spans="1:10" s="5" customFormat="1" ht="21" customHeight="1">
      <c r="A346" s="122"/>
      <c r="B346" s="111" t="s">
        <v>184</v>
      </c>
      <c r="C346" s="111"/>
      <c r="D346" s="75">
        <f>'계획(일평균)'!$I$25</f>
        <v>0</v>
      </c>
      <c r="E346" s="75">
        <f>'계획(일평균)'!$I$81</f>
        <v>0</v>
      </c>
      <c r="F346" s="75">
        <f>'계획(일평균)'!$I$137</f>
        <v>0</v>
      </c>
      <c r="G346" s="75">
        <f>'계획(일평균)'!$I$193</f>
        <v>0</v>
      </c>
      <c r="H346" s="75">
        <f>'계획(일평균)'!$I$249</f>
        <v>0</v>
      </c>
      <c r="I346" s="75">
        <f>'계획(일평균)'!$I$305</f>
        <v>0</v>
      </c>
      <c r="J346" s="17"/>
    </row>
    <row r="347" spans="1:10" s="5" customFormat="1" ht="21" customHeight="1">
      <c r="A347" s="122"/>
      <c r="B347" s="111" t="s">
        <v>109</v>
      </c>
      <c r="C347" s="111"/>
      <c r="D347" s="75">
        <f>'계획(일평균)'!$J$25</f>
        <v>39</v>
      </c>
      <c r="E347" s="75">
        <f>'계획(일평균)'!$J$81</f>
        <v>38</v>
      </c>
      <c r="F347" s="75">
        <f>'계획(일평균)'!$J$137</f>
        <v>44</v>
      </c>
      <c r="G347" s="75">
        <f>'계획(일평균)'!$J$193</f>
        <v>44</v>
      </c>
      <c r="H347" s="75">
        <f>'계획(일평균)'!$J$249</f>
        <v>44</v>
      </c>
      <c r="I347" s="75">
        <f>'계획(일평균)'!$J$305</f>
        <v>43</v>
      </c>
      <c r="J347" s="17"/>
    </row>
    <row r="348" spans="1:10" s="5" customFormat="1" ht="21" customHeight="1">
      <c r="A348" s="117" t="s">
        <v>110</v>
      </c>
      <c r="B348" s="113" t="s">
        <v>102</v>
      </c>
      <c r="C348" s="113"/>
      <c r="D348" s="77">
        <f t="shared" ref="D348:I348" si="106">D349+D352+D353+D356+D357+D358</f>
        <v>426</v>
      </c>
      <c r="E348" s="77">
        <f t="shared" si="106"/>
        <v>415</v>
      </c>
      <c r="F348" s="77">
        <f t="shared" si="106"/>
        <v>488</v>
      </c>
      <c r="G348" s="77">
        <f t="shared" si="106"/>
        <v>484</v>
      </c>
      <c r="H348" s="77">
        <f t="shared" si="106"/>
        <v>479</v>
      </c>
      <c r="I348" s="77">
        <f t="shared" si="106"/>
        <v>472</v>
      </c>
      <c r="J348" s="18"/>
    </row>
    <row r="349" spans="1:10" s="5" customFormat="1" ht="21" customHeight="1">
      <c r="A349" s="117"/>
      <c r="B349" s="113" t="s">
        <v>103</v>
      </c>
      <c r="C349" s="11" t="s">
        <v>96</v>
      </c>
      <c r="D349" s="77">
        <f t="shared" ref="D349:I349" si="107">SUM(D350:D351)</f>
        <v>387</v>
      </c>
      <c r="E349" s="77">
        <f t="shared" si="107"/>
        <v>377</v>
      </c>
      <c r="F349" s="77">
        <f t="shared" si="107"/>
        <v>444</v>
      </c>
      <c r="G349" s="77">
        <f t="shared" si="107"/>
        <v>440</v>
      </c>
      <c r="H349" s="77">
        <f t="shared" si="107"/>
        <v>435</v>
      </c>
      <c r="I349" s="77">
        <f t="shared" si="107"/>
        <v>429</v>
      </c>
      <c r="J349" s="18"/>
    </row>
    <row r="350" spans="1:10" s="5" customFormat="1" ht="21" customHeight="1">
      <c r="A350" s="117"/>
      <c r="B350" s="113"/>
      <c r="C350" s="11" t="s">
        <v>97</v>
      </c>
      <c r="D350" s="77">
        <f>'계획(일최대)'!$D$25</f>
        <v>387</v>
      </c>
      <c r="E350" s="77">
        <f>'계획(일최대)'!$D$81</f>
        <v>377</v>
      </c>
      <c r="F350" s="77">
        <f>'계획(일최대)'!$D$137</f>
        <v>444</v>
      </c>
      <c r="G350" s="77">
        <f>'계획(일최대)'!$D$193</f>
        <v>440</v>
      </c>
      <c r="H350" s="77">
        <f>'계획(일최대)'!$D$249</f>
        <v>435</v>
      </c>
      <c r="I350" s="77">
        <f>'계획(일최대)'!$D$305</f>
        <v>429</v>
      </c>
      <c r="J350" s="10"/>
    </row>
    <row r="351" spans="1:10" s="5" customFormat="1" ht="21" customHeight="1">
      <c r="A351" s="117"/>
      <c r="B351" s="113"/>
      <c r="C351" s="11" t="s">
        <v>56</v>
      </c>
      <c r="D351" s="77">
        <f>'계획(일최대)'!$F$25</f>
        <v>0</v>
      </c>
      <c r="E351" s="77">
        <f>'계획(일최대)'!$F$81</f>
        <v>0</v>
      </c>
      <c r="F351" s="77">
        <f>'계획(일최대)'!$F$137</f>
        <v>0</v>
      </c>
      <c r="G351" s="77">
        <f>'계획(일최대)'!$F$193</f>
        <v>0</v>
      </c>
      <c r="H351" s="77">
        <f>'계획(일최대)'!$F$249</f>
        <v>0</v>
      </c>
      <c r="I351" s="77">
        <f>'계획(일최대)'!$F$305</f>
        <v>0</v>
      </c>
      <c r="J351" s="10"/>
    </row>
    <row r="352" spans="1:10" s="5" customFormat="1" ht="21" customHeight="1">
      <c r="A352" s="117"/>
      <c r="B352" s="113" t="s">
        <v>105</v>
      </c>
      <c r="C352" s="113"/>
      <c r="D352" s="77">
        <f>'계획(일최대)'!$E$25</f>
        <v>0</v>
      </c>
      <c r="E352" s="77">
        <f>'계획(일최대)'!$E$81</f>
        <v>0</v>
      </c>
      <c r="F352" s="77">
        <f>'계획(일최대)'!$E$137</f>
        <v>0</v>
      </c>
      <c r="G352" s="77">
        <f>'계획(일최대)'!$E$193</f>
        <v>0</v>
      </c>
      <c r="H352" s="77">
        <f>'계획(일최대)'!$E$249</f>
        <v>0</v>
      </c>
      <c r="I352" s="77">
        <f>'계획(일최대)'!$E$305</f>
        <v>0</v>
      </c>
      <c r="J352" s="10"/>
    </row>
    <row r="353" spans="1:10" s="5" customFormat="1" ht="21" customHeight="1">
      <c r="A353" s="117"/>
      <c r="B353" s="113" t="s">
        <v>106</v>
      </c>
      <c r="C353" s="11" t="s">
        <v>96</v>
      </c>
      <c r="D353" s="77">
        <f t="shared" ref="D353:I353" si="108">SUM(D354:D355)</f>
        <v>0</v>
      </c>
      <c r="E353" s="77">
        <f t="shared" si="108"/>
        <v>0</v>
      </c>
      <c r="F353" s="77">
        <f t="shared" si="108"/>
        <v>0</v>
      </c>
      <c r="G353" s="77">
        <f t="shared" si="108"/>
        <v>0</v>
      </c>
      <c r="H353" s="77">
        <f t="shared" si="108"/>
        <v>0</v>
      </c>
      <c r="I353" s="77">
        <f t="shared" si="108"/>
        <v>0</v>
      </c>
      <c r="J353" s="18"/>
    </row>
    <row r="354" spans="1:10" s="5" customFormat="1" ht="21" customHeight="1">
      <c r="A354" s="117"/>
      <c r="B354" s="113"/>
      <c r="C354" s="11" t="s">
        <v>107</v>
      </c>
      <c r="D354" s="77">
        <v>0</v>
      </c>
      <c r="E354" s="77">
        <v>0</v>
      </c>
      <c r="F354" s="77">
        <v>0</v>
      </c>
      <c r="G354" s="77">
        <v>0</v>
      </c>
      <c r="H354" s="77">
        <v>0</v>
      </c>
      <c r="I354" s="77">
        <v>0</v>
      </c>
      <c r="J354" s="10"/>
    </row>
    <row r="355" spans="1:10" s="5" customFormat="1" ht="21" customHeight="1">
      <c r="A355" s="117"/>
      <c r="B355" s="113"/>
      <c r="C355" s="11" t="s">
        <v>103</v>
      </c>
      <c r="D355" s="77">
        <v>0</v>
      </c>
      <c r="E355" s="77">
        <v>0</v>
      </c>
      <c r="F355" s="77">
        <v>0</v>
      </c>
      <c r="G355" s="77">
        <v>0</v>
      </c>
      <c r="H355" s="77">
        <v>0</v>
      </c>
      <c r="I355" s="77">
        <v>0</v>
      </c>
      <c r="J355" s="10"/>
    </row>
    <row r="356" spans="1:10" s="5" customFormat="1" ht="21" customHeight="1">
      <c r="A356" s="117"/>
      <c r="B356" s="113" t="s">
        <v>108</v>
      </c>
      <c r="C356" s="113"/>
      <c r="D356" s="77">
        <f>'계획(일최대)'!$H$25</f>
        <v>0</v>
      </c>
      <c r="E356" s="77">
        <f>'계획(일최대)'!$H$81</f>
        <v>0</v>
      </c>
      <c r="F356" s="77">
        <f>'계획(일최대)'!$H$137</f>
        <v>0</v>
      </c>
      <c r="G356" s="77">
        <f>'계획(일최대)'!$H$193</f>
        <v>0</v>
      </c>
      <c r="H356" s="77">
        <f>'계획(일최대)'!$H$249</f>
        <v>0</v>
      </c>
      <c r="I356" s="77">
        <f>'계획(일최대)'!$H$305</f>
        <v>0</v>
      </c>
      <c r="J356" s="10"/>
    </row>
    <row r="357" spans="1:10" s="5" customFormat="1" ht="21" customHeight="1">
      <c r="A357" s="117"/>
      <c r="B357" s="113" t="s">
        <v>184</v>
      </c>
      <c r="C357" s="113"/>
      <c r="D357" s="77">
        <f>'계획(일최대)'!$I$25</f>
        <v>0</v>
      </c>
      <c r="E357" s="77">
        <f>'계획(일최대)'!$I$81</f>
        <v>0</v>
      </c>
      <c r="F357" s="77">
        <f>'계획(일최대)'!$I$137</f>
        <v>0</v>
      </c>
      <c r="G357" s="77">
        <f>'계획(일최대)'!$I$193</f>
        <v>0</v>
      </c>
      <c r="H357" s="77">
        <f>'계획(일최대)'!$I$249</f>
        <v>0</v>
      </c>
      <c r="I357" s="77">
        <f>'계획(일최대)'!$I$305</f>
        <v>0</v>
      </c>
      <c r="J357" s="10"/>
    </row>
    <row r="358" spans="1:10" s="5" customFormat="1" ht="21" customHeight="1">
      <c r="A358" s="117"/>
      <c r="B358" s="113" t="s">
        <v>109</v>
      </c>
      <c r="C358" s="113"/>
      <c r="D358" s="77">
        <f>'계획(일최대)'!$J$25</f>
        <v>39</v>
      </c>
      <c r="E358" s="77">
        <f>'계획(일최대)'!$J$81</f>
        <v>38</v>
      </c>
      <c r="F358" s="77">
        <f>'계획(일최대)'!$J$137</f>
        <v>44</v>
      </c>
      <c r="G358" s="77">
        <f>'계획(일최대)'!$J$193</f>
        <v>44</v>
      </c>
      <c r="H358" s="77">
        <f>'계획(일최대)'!$J$249</f>
        <v>44</v>
      </c>
      <c r="I358" s="77">
        <f>'계획(일최대)'!$J$305</f>
        <v>43</v>
      </c>
      <c r="J358" s="10"/>
    </row>
    <row r="359" spans="1:10" s="5" customFormat="1" ht="21" customHeight="1">
      <c r="A359" s="118" t="s">
        <v>111</v>
      </c>
      <c r="B359" s="112" t="s">
        <v>102</v>
      </c>
      <c r="C359" s="112"/>
      <c r="D359" s="76">
        <f t="shared" ref="D359:I359" si="109">D360+D363+D364+D367+D368+D369</f>
        <v>620</v>
      </c>
      <c r="E359" s="76">
        <f t="shared" si="109"/>
        <v>604</v>
      </c>
      <c r="F359" s="76">
        <f t="shared" si="109"/>
        <v>710</v>
      </c>
      <c r="G359" s="76">
        <f t="shared" si="109"/>
        <v>704</v>
      </c>
      <c r="H359" s="76">
        <f t="shared" si="109"/>
        <v>697</v>
      </c>
      <c r="I359" s="76">
        <f t="shared" si="109"/>
        <v>687</v>
      </c>
      <c r="J359" s="19"/>
    </row>
    <row r="360" spans="1:10" s="5" customFormat="1" ht="21" customHeight="1">
      <c r="A360" s="118"/>
      <c r="B360" s="112" t="s">
        <v>103</v>
      </c>
      <c r="C360" s="12" t="s">
        <v>96</v>
      </c>
      <c r="D360" s="76">
        <f t="shared" ref="D360:I360" si="110">SUM(D361:D362)</f>
        <v>581</v>
      </c>
      <c r="E360" s="76">
        <f t="shared" si="110"/>
        <v>566</v>
      </c>
      <c r="F360" s="76">
        <f t="shared" si="110"/>
        <v>666</v>
      </c>
      <c r="G360" s="76">
        <f t="shared" si="110"/>
        <v>660</v>
      </c>
      <c r="H360" s="76">
        <f t="shared" si="110"/>
        <v>653</v>
      </c>
      <c r="I360" s="76">
        <f t="shared" si="110"/>
        <v>644</v>
      </c>
      <c r="J360" s="19"/>
    </row>
    <row r="361" spans="1:10" s="5" customFormat="1" ht="21" customHeight="1">
      <c r="A361" s="118"/>
      <c r="B361" s="112"/>
      <c r="C361" s="12" t="s">
        <v>97</v>
      </c>
      <c r="D361" s="75">
        <f>'계획(시간최대)'!$D$25</f>
        <v>581</v>
      </c>
      <c r="E361" s="75">
        <f>'계획(시간최대)'!$D$81</f>
        <v>566</v>
      </c>
      <c r="F361" s="75">
        <f>'계획(시간최대)'!$D$137</f>
        <v>666</v>
      </c>
      <c r="G361" s="75">
        <f>'계획(시간최대)'!$D$193</f>
        <v>660</v>
      </c>
      <c r="H361" s="75">
        <f>'계획(시간최대)'!$D$249</f>
        <v>653</v>
      </c>
      <c r="I361" s="75">
        <f>'계획(시간최대)'!$D$305</f>
        <v>644</v>
      </c>
      <c r="J361" s="9"/>
    </row>
    <row r="362" spans="1:10" s="5" customFormat="1" ht="21" customHeight="1">
      <c r="A362" s="118"/>
      <c r="B362" s="112"/>
      <c r="C362" s="12" t="s">
        <v>56</v>
      </c>
      <c r="D362" s="75">
        <f>'계획(시간최대)'!$F$25</f>
        <v>0</v>
      </c>
      <c r="E362" s="75">
        <f>'계획(시간최대)'!$F$81</f>
        <v>0</v>
      </c>
      <c r="F362" s="75">
        <f>'계획(시간최대)'!$F$137</f>
        <v>0</v>
      </c>
      <c r="G362" s="75">
        <f>'계획(시간최대)'!$F$193</f>
        <v>0</v>
      </c>
      <c r="H362" s="75">
        <f>'계획(시간최대)'!$F$249</f>
        <v>0</v>
      </c>
      <c r="I362" s="75">
        <f>'계획(시간최대)'!$F$305</f>
        <v>0</v>
      </c>
      <c r="J362" s="9"/>
    </row>
    <row r="363" spans="1:10" s="5" customFormat="1" ht="21" customHeight="1">
      <c r="A363" s="118"/>
      <c r="B363" s="112" t="s">
        <v>105</v>
      </c>
      <c r="C363" s="112"/>
      <c r="D363" s="75">
        <f>'계획(시간최대)'!$E$25</f>
        <v>0</v>
      </c>
      <c r="E363" s="75">
        <f>'계획(시간최대)'!$E$81</f>
        <v>0</v>
      </c>
      <c r="F363" s="75">
        <f>'계획(시간최대)'!$E$137</f>
        <v>0</v>
      </c>
      <c r="G363" s="75">
        <f>'계획(시간최대)'!$E$193</f>
        <v>0</v>
      </c>
      <c r="H363" s="75">
        <f>'계획(시간최대)'!$E$249</f>
        <v>0</v>
      </c>
      <c r="I363" s="75">
        <f>'계획(시간최대)'!$E$305</f>
        <v>0</v>
      </c>
      <c r="J363" s="9"/>
    </row>
    <row r="364" spans="1:10" s="5" customFormat="1" ht="21" customHeight="1">
      <c r="A364" s="118"/>
      <c r="B364" s="112" t="s">
        <v>106</v>
      </c>
      <c r="C364" s="12" t="s">
        <v>96</v>
      </c>
      <c r="D364" s="76">
        <f t="shared" ref="D364:I364" si="111">SUM(D365:D366)</f>
        <v>0</v>
      </c>
      <c r="E364" s="76">
        <f t="shared" si="111"/>
        <v>0</v>
      </c>
      <c r="F364" s="76">
        <f t="shared" si="111"/>
        <v>0</v>
      </c>
      <c r="G364" s="76">
        <f t="shared" si="111"/>
        <v>0</v>
      </c>
      <c r="H364" s="76">
        <f t="shared" si="111"/>
        <v>0</v>
      </c>
      <c r="I364" s="76">
        <f t="shared" si="111"/>
        <v>0</v>
      </c>
      <c r="J364" s="19"/>
    </row>
    <row r="365" spans="1:10" s="5" customFormat="1" ht="21" customHeight="1">
      <c r="A365" s="118"/>
      <c r="B365" s="112"/>
      <c r="C365" s="12" t="s">
        <v>107</v>
      </c>
      <c r="D365" s="75">
        <v>0</v>
      </c>
      <c r="E365" s="75">
        <v>0</v>
      </c>
      <c r="F365" s="75">
        <v>0</v>
      </c>
      <c r="G365" s="75">
        <v>0</v>
      </c>
      <c r="H365" s="75">
        <v>0</v>
      </c>
      <c r="I365" s="75">
        <v>0</v>
      </c>
      <c r="J365" s="9"/>
    </row>
    <row r="366" spans="1:10" s="5" customFormat="1" ht="21" customHeight="1">
      <c r="A366" s="118"/>
      <c r="B366" s="112"/>
      <c r="C366" s="12" t="s">
        <v>103</v>
      </c>
      <c r="D366" s="75">
        <v>0</v>
      </c>
      <c r="E366" s="75">
        <v>0</v>
      </c>
      <c r="F366" s="75">
        <v>0</v>
      </c>
      <c r="G366" s="75">
        <v>0</v>
      </c>
      <c r="H366" s="75">
        <v>0</v>
      </c>
      <c r="I366" s="75">
        <v>0</v>
      </c>
      <c r="J366" s="9"/>
    </row>
    <row r="367" spans="1:10" s="5" customFormat="1" ht="21" customHeight="1">
      <c r="A367" s="118"/>
      <c r="B367" s="112" t="s">
        <v>108</v>
      </c>
      <c r="C367" s="112"/>
      <c r="D367" s="75">
        <f>'계획(시간최대)'!$H$25</f>
        <v>0</v>
      </c>
      <c r="E367" s="75">
        <f>'계획(시간최대)'!$H$81</f>
        <v>0</v>
      </c>
      <c r="F367" s="75">
        <f>'계획(시간최대)'!$H$137</f>
        <v>0</v>
      </c>
      <c r="G367" s="75">
        <f>'계획(시간최대)'!$H$193</f>
        <v>0</v>
      </c>
      <c r="H367" s="75">
        <f>'계획(시간최대)'!$H$249</f>
        <v>0</v>
      </c>
      <c r="I367" s="75">
        <f>'계획(시간최대)'!$H$305</f>
        <v>0</v>
      </c>
      <c r="J367" s="9"/>
    </row>
    <row r="368" spans="1:10" s="5" customFormat="1" ht="21" customHeight="1">
      <c r="A368" s="119"/>
      <c r="B368" s="112" t="s">
        <v>184</v>
      </c>
      <c r="C368" s="112"/>
      <c r="D368" s="75">
        <f>'계획(시간최대)'!$I$25</f>
        <v>0</v>
      </c>
      <c r="E368" s="75">
        <f>'계획(시간최대)'!$I$81</f>
        <v>0</v>
      </c>
      <c r="F368" s="75">
        <f>'계획(시간최대)'!$I$137</f>
        <v>0</v>
      </c>
      <c r="G368" s="75">
        <f>'계획(시간최대)'!$I$193</f>
        <v>0</v>
      </c>
      <c r="H368" s="75">
        <f>'계획(시간최대)'!$I$249</f>
        <v>0</v>
      </c>
      <c r="I368" s="75">
        <f>'계획(시간최대)'!$I$305</f>
        <v>0</v>
      </c>
      <c r="J368" s="9"/>
    </row>
    <row r="369" spans="1:10" s="5" customFormat="1" ht="21" customHeight="1">
      <c r="A369" s="120"/>
      <c r="B369" s="114" t="s">
        <v>109</v>
      </c>
      <c r="C369" s="114"/>
      <c r="D369" s="78">
        <f>'계획(시간최대)'!$J$25</f>
        <v>39</v>
      </c>
      <c r="E369" s="78">
        <f>'계획(시간최대)'!$J$81</f>
        <v>38</v>
      </c>
      <c r="F369" s="78">
        <f>'계획(시간최대)'!$J$137</f>
        <v>44</v>
      </c>
      <c r="G369" s="78">
        <f>'계획(시간최대)'!$J$193</f>
        <v>44</v>
      </c>
      <c r="H369" s="78">
        <f>'계획(시간최대)'!$J$249</f>
        <v>44</v>
      </c>
      <c r="I369" s="78">
        <f>'계획(시간최대)'!$J$305</f>
        <v>43</v>
      </c>
      <c r="J369" s="13"/>
    </row>
    <row r="370" spans="1:10" ht="21" customHeight="1"/>
    <row r="371" spans="1:10" ht="21" customHeight="1">
      <c r="A371" s="3" t="s">
        <v>187</v>
      </c>
    </row>
    <row r="372" spans="1:10" s="5" customFormat="1" ht="21" customHeight="1" thickBot="1">
      <c r="A372" s="115" t="s">
        <v>89</v>
      </c>
      <c r="B372" s="116"/>
      <c r="C372" s="116"/>
      <c r="D372" s="58" t="s">
        <v>228</v>
      </c>
      <c r="E372" s="58" t="s">
        <v>69</v>
      </c>
      <c r="F372" s="58" t="s">
        <v>70</v>
      </c>
      <c r="G372" s="58" t="s">
        <v>71</v>
      </c>
      <c r="H372" s="58" t="s">
        <v>72</v>
      </c>
      <c r="I372" s="58" t="s">
        <v>147</v>
      </c>
      <c r="J372" s="4" t="s">
        <v>87</v>
      </c>
    </row>
    <row r="373" spans="1:10" s="5" customFormat="1" ht="21" customHeight="1" thickTop="1">
      <c r="A373" s="121" t="s">
        <v>94</v>
      </c>
      <c r="B373" s="123" t="s">
        <v>95</v>
      </c>
      <c r="C373" s="6" t="s">
        <v>96</v>
      </c>
      <c r="D373" s="74">
        <f t="shared" ref="D373:I373" si="112">SUM(D374:D375)</f>
        <v>4123</v>
      </c>
      <c r="E373" s="74">
        <f t="shared" si="112"/>
        <v>4000</v>
      </c>
      <c r="F373" s="74">
        <f t="shared" si="112"/>
        <v>3955</v>
      </c>
      <c r="G373" s="74">
        <f t="shared" si="112"/>
        <v>3920</v>
      </c>
      <c r="H373" s="74">
        <f t="shared" si="112"/>
        <v>3886</v>
      </c>
      <c r="I373" s="74">
        <f t="shared" si="112"/>
        <v>3829</v>
      </c>
      <c r="J373" s="14"/>
    </row>
    <row r="374" spans="1:10" s="5" customFormat="1" ht="21" customHeight="1">
      <c r="A374" s="122"/>
      <c r="B374" s="111"/>
      <c r="C374" s="8" t="s">
        <v>97</v>
      </c>
      <c r="D374" s="75">
        <f>'[3]2.0처리-계획인구(총괄)'!$D$15</f>
        <v>4123</v>
      </c>
      <c r="E374" s="75">
        <f>'[3]2.0처리-계획인구(총괄)'!$G$15</f>
        <v>4000</v>
      </c>
      <c r="F374" s="75">
        <f>'[3]2.0처리-계획인구(총괄)'!$J$15</f>
        <v>3955</v>
      </c>
      <c r="G374" s="75">
        <f>'[3]2.0처리-계획인구(총괄)'!$M$15</f>
        <v>3920</v>
      </c>
      <c r="H374" s="75">
        <f>'[3]2.0처리-계획인구(총괄)'!$P$15</f>
        <v>3886</v>
      </c>
      <c r="I374" s="75">
        <f>'[3]2.0처리-계획인구(총괄)'!$S$15</f>
        <v>3829</v>
      </c>
      <c r="J374" s="9"/>
    </row>
    <row r="375" spans="1:10" s="5" customFormat="1" ht="21" customHeight="1">
      <c r="A375" s="122"/>
      <c r="B375" s="111"/>
      <c r="C375" s="8" t="s">
        <v>98</v>
      </c>
      <c r="D375" s="75">
        <f>'[3]2.0처리-계획인구(총괄)'!$E$15</f>
        <v>0</v>
      </c>
      <c r="E375" s="75">
        <f>'[3]2.0처리-계획인구(총괄)'!$H$15</f>
        <v>0</v>
      </c>
      <c r="F375" s="75">
        <f>'[3]2.0처리-계획인구(총괄)'!$K$15</f>
        <v>0</v>
      </c>
      <c r="G375" s="75">
        <f>'[3]2.0처리-계획인구(총괄)'!$N$15</f>
        <v>0</v>
      </c>
      <c r="H375" s="75">
        <f>'[3]2.0처리-계획인구(총괄)'!$Q$15</f>
        <v>0</v>
      </c>
      <c r="I375" s="75">
        <f>'[3]2.0처리-계획인구(총괄)'!$T$15</f>
        <v>0</v>
      </c>
      <c r="J375" s="9"/>
    </row>
    <row r="376" spans="1:10" s="5" customFormat="1" ht="21" customHeight="1">
      <c r="A376" s="122"/>
      <c r="B376" s="111" t="s">
        <v>99</v>
      </c>
      <c r="C376" s="111"/>
      <c r="D376" s="75">
        <f>'[3]4.0처리-처리인구(총괄)'!$C$15</f>
        <v>4123</v>
      </c>
      <c r="E376" s="75">
        <f>'[3]4.0처리-처리인구(총괄)'!$F$15</f>
        <v>4000</v>
      </c>
      <c r="F376" s="75">
        <f>'[3]4.0처리-처리인구(총괄)'!$I$15</f>
        <v>3955</v>
      </c>
      <c r="G376" s="75">
        <f>'[3]4.0처리-처리인구(총괄)'!$L$15</f>
        <v>3920</v>
      </c>
      <c r="H376" s="75">
        <f>'[3]4.0처리-처리인구(총괄)'!$O$15</f>
        <v>3886</v>
      </c>
      <c r="I376" s="75">
        <f>'[3]4.0처리-처리인구(총괄)'!$R$15</f>
        <v>3829</v>
      </c>
      <c r="J376" s="9"/>
    </row>
    <row r="377" spans="1:10" s="5" customFormat="1" ht="21" customHeight="1">
      <c r="A377" s="122"/>
      <c r="B377" s="111" t="s">
        <v>100</v>
      </c>
      <c r="C377" s="111"/>
      <c r="D377" s="79">
        <f t="shared" ref="D377:I377" si="113">ROUND(D376*100/D373,1)</f>
        <v>100</v>
      </c>
      <c r="E377" s="79">
        <f t="shared" si="113"/>
        <v>100</v>
      </c>
      <c r="F377" s="79">
        <f t="shared" si="113"/>
        <v>100</v>
      </c>
      <c r="G377" s="79">
        <f t="shared" si="113"/>
        <v>100</v>
      </c>
      <c r="H377" s="79">
        <f t="shared" si="113"/>
        <v>100</v>
      </c>
      <c r="I377" s="79">
        <f t="shared" si="113"/>
        <v>100</v>
      </c>
      <c r="J377" s="15"/>
    </row>
    <row r="378" spans="1:10" s="5" customFormat="1" ht="21" customHeight="1">
      <c r="A378" s="122" t="s">
        <v>101</v>
      </c>
      <c r="B378" s="112" t="s">
        <v>102</v>
      </c>
      <c r="C378" s="112"/>
      <c r="D378" s="76">
        <f t="shared" ref="D378:I378" si="114">D379+D382+D383+D386+D387+D388</f>
        <v>1373</v>
      </c>
      <c r="E378" s="76">
        <f t="shared" si="114"/>
        <v>1332</v>
      </c>
      <c r="F378" s="76">
        <f t="shared" si="114"/>
        <v>1470</v>
      </c>
      <c r="G378" s="76">
        <f t="shared" si="114"/>
        <v>1459</v>
      </c>
      <c r="H378" s="76">
        <f t="shared" si="114"/>
        <v>1446</v>
      </c>
      <c r="I378" s="76">
        <f t="shared" si="114"/>
        <v>1429</v>
      </c>
      <c r="J378" s="16"/>
    </row>
    <row r="379" spans="1:10" s="5" customFormat="1" ht="21" customHeight="1">
      <c r="A379" s="122"/>
      <c r="B379" s="112" t="s">
        <v>103</v>
      </c>
      <c r="C379" s="12" t="s">
        <v>96</v>
      </c>
      <c r="D379" s="76">
        <f t="shared" ref="D379:I379" si="115">SUM(D380:D381)</f>
        <v>1220</v>
      </c>
      <c r="E379" s="76">
        <f t="shared" si="115"/>
        <v>1184</v>
      </c>
      <c r="F379" s="76">
        <f t="shared" si="115"/>
        <v>1171</v>
      </c>
      <c r="G379" s="76">
        <f t="shared" si="115"/>
        <v>1161</v>
      </c>
      <c r="H379" s="76">
        <f t="shared" si="115"/>
        <v>1149</v>
      </c>
      <c r="I379" s="76">
        <f t="shared" si="115"/>
        <v>1134</v>
      </c>
      <c r="J379" s="16"/>
    </row>
    <row r="380" spans="1:10" s="5" customFormat="1" ht="21" customHeight="1">
      <c r="A380" s="122"/>
      <c r="B380" s="112"/>
      <c r="C380" s="12" t="s">
        <v>104</v>
      </c>
      <c r="D380" s="75">
        <f>'계획(일평균)'!$D$26</f>
        <v>1220</v>
      </c>
      <c r="E380" s="75">
        <f>'계획(일평균)'!$D$82</f>
        <v>1184</v>
      </c>
      <c r="F380" s="75">
        <f>'계획(일평균)'!$D$138</f>
        <v>1171</v>
      </c>
      <c r="G380" s="75">
        <f>'계획(일평균)'!$D$194</f>
        <v>1161</v>
      </c>
      <c r="H380" s="75">
        <f>'계획(일평균)'!$D$250</f>
        <v>1149</v>
      </c>
      <c r="I380" s="75">
        <f>'계획(일평균)'!$D$306</f>
        <v>1134</v>
      </c>
      <c r="J380" s="17"/>
    </row>
    <row r="381" spans="1:10" s="5" customFormat="1" ht="21" customHeight="1">
      <c r="A381" s="122"/>
      <c r="B381" s="112"/>
      <c r="C381" s="12" t="s">
        <v>98</v>
      </c>
      <c r="D381" s="75">
        <f>'계획(일평균)'!$F$26</f>
        <v>0</v>
      </c>
      <c r="E381" s="75">
        <f>'계획(일평균)'!$F$82</f>
        <v>0</v>
      </c>
      <c r="F381" s="75">
        <f>'계획(일평균)'!$F$138</f>
        <v>0</v>
      </c>
      <c r="G381" s="75">
        <f>'계획(일평균)'!$F$194</f>
        <v>0</v>
      </c>
      <c r="H381" s="75">
        <f>'계획(일평균)'!$F$250</f>
        <v>0</v>
      </c>
      <c r="I381" s="75">
        <f>'계획(일평균)'!$F$306</f>
        <v>0</v>
      </c>
      <c r="J381" s="17"/>
    </row>
    <row r="382" spans="1:10" s="5" customFormat="1" ht="21" customHeight="1">
      <c r="A382" s="122"/>
      <c r="B382" s="112" t="s">
        <v>105</v>
      </c>
      <c r="C382" s="124"/>
      <c r="D382" s="75">
        <f>'계획(일평균)'!$E$26</f>
        <v>0</v>
      </c>
      <c r="E382" s="75">
        <f>'계획(일평균)'!$E$82</f>
        <v>0</v>
      </c>
      <c r="F382" s="75">
        <f>'계획(일평균)'!$E$138</f>
        <v>0</v>
      </c>
      <c r="G382" s="75">
        <f>'계획(일평균)'!$E$194</f>
        <v>0</v>
      </c>
      <c r="H382" s="75">
        <f>'계획(일평균)'!$E$250</f>
        <v>0</v>
      </c>
      <c r="I382" s="75">
        <f>'계획(일평균)'!$E$306</f>
        <v>0</v>
      </c>
      <c r="J382" s="17"/>
    </row>
    <row r="383" spans="1:10" s="5" customFormat="1" ht="21" customHeight="1">
      <c r="A383" s="122"/>
      <c r="B383" s="112" t="s">
        <v>106</v>
      </c>
      <c r="C383" s="12" t="s">
        <v>96</v>
      </c>
      <c r="D383" s="76">
        <f t="shared" ref="D383:I383" si="116">SUM(D384:D385)</f>
        <v>0</v>
      </c>
      <c r="E383" s="76">
        <f t="shared" si="116"/>
        <v>0</v>
      </c>
      <c r="F383" s="76">
        <f t="shared" si="116"/>
        <v>0</v>
      </c>
      <c r="G383" s="76">
        <f t="shared" si="116"/>
        <v>0</v>
      </c>
      <c r="H383" s="76">
        <f t="shared" si="116"/>
        <v>0</v>
      </c>
      <c r="I383" s="76">
        <f t="shared" si="116"/>
        <v>0</v>
      </c>
      <c r="J383" s="16"/>
    </row>
    <row r="384" spans="1:10" s="5" customFormat="1" ht="21" customHeight="1">
      <c r="A384" s="122"/>
      <c r="B384" s="112"/>
      <c r="C384" s="12" t="s">
        <v>107</v>
      </c>
      <c r="D384" s="75">
        <v>0</v>
      </c>
      <c r="E384" s="75">
        <v>0</v>
      </c>
      <c r="F384" s="75">
        <v>0</v>
      </c>
      <c r="G384" s="75">
        <v>0</v>
      </c>
      <c r="H384" s="75">
        <v>0</v>
      </c>
      <c r="I384" s="75">
        <v>0</v>
      </c>
      <c r="J384" s="17"/>
    </row>
    <row r="385" spans="1:10" s="5" customFormat="1" ht="21" customHeight="1">
      <c r="A385" s="122"/>
      <c r="B385" s="112"/>
      <c r="C385" s="12" t="s">
        <v>103</v>
      </c>
      <c r="D385" s="75">
        <v>0</v>
      </c>
      <c r="E385" s="75">
        <v>0</v>
      </c>
      <c r="F385" s="75">
        <v>0</v>
      </c>
      <c r="G385" s="75">
        <v>0</v>
      </c>
      <c r="H385" s="75">
        <v>0</v>
      </c>
      <c r="I385" s="75">
        <v>0</v>
      </c>
      <c r="J385" s="17"/>
    </row>
    <row r="386" spans="1:10" s="5" customFormat="1" ht="21" customHeight="1">
      <c r="A386" s="122"/>
      <c r="B386" s="111" t="s">
        <v>108</v>
      </c>
      <c r="C386" s="111"/>
      <c r="D386" s="75">
        <f>'계획(일평균)'!$H$26</f>
        <v>0</v>
      </c>
      <c r="E386" s="75">
        <f>'계획(일평균)'!$H$82</f>
        <v>0</v>
      </c>
      <c r="F386" s="75">
        <f>'계획(일평균)'!$H$138</f>
        <v>0</v>
      </c>
      <c r="G386" s="75">
        <f>'계획(일평균)'!$H$194</f>
        <v>0</v>
      </c>
      <c r="H386" s="75">
        <f>'계획(일평균)'!$H$250</f>
        <v>0</v>
      </c>
      <c r="I386" s="75">
        <f>'계획(일평균)'!$H$306</f>
        <v>0</v>
      </c>
      <c r="J386" s="17"/>
    </row>
    <row r="387" spans="1:10" s="5" customFormat="1" ht="21" customHeight="1">
      <c r="A387" s="122"/>
      <c r="B387" s="111" t="s">
        <v>184</v>
      </c>
      <c r="C387" s="111"/>
      <c r="D387" s="75">
        <f>'계획(일평균)'!$I$26</f>
        <v>0</v>
      </c>
      <c r="E387" s="75">
        <f>'계획(일평균)'!$I$82</f>
        <v>0</v>
      </c>
      <c r="F387" s="75">
        <f>'계획(일평균)'!$I$138</f>
        <v>139</v>
      </c>
      <c r="G387" s="75">
        <f>'계획(일평균)'!$I$194</f>
        <v>139</v>
      </c>
      <c r="H387" s="75">
        <f>'계획(일평균)'!$I$250</f>
        <v>139</v>
      </c>
      <c r="I387" s="75">
        <f>'계획(일평균)'!$I$306</f>
        <v>139</v>
      </c>
      <c r="J387" s="17"/>
    </row>
    <row r="388" spans="1:10" s="5" customFormat="1" ht="21" customHeight="1">
      <c r="A388" s="122"/>
      <c r="B388" s="111" t="s">
        <v>109</v>
      </c>
      <c r="C388" s="111"/>
      <c r="D388" s="75">
        <f>'계획(일평균)'!$J$26</f>
        <v>153</v>
      </c>
      <c r="E388" s="75">
        <f>'계획(일평균)'!$J$82</f>
        <v>148</v>
      </c>
      <c r="F388" s="75">
        <f>'계획(일평균)'!$J$138</f>
        <v>160</v>
      </c>
      <c r="G388" s="75">
        <f>'계획(일평균)'!$J$194</f>
        <v>159</v>
      </c>
      <c r="H388" s="75">
        <f>'계획(일평균)'!$J$250</f>
        <v>158</v>
      </c>
      <c r="I388" s="75">
        <f>'계획(일평균)'!$J$306</f>
        <v>156</v>
      </c>
      <c r="J388" s="17"/>
    </row>
    <row r="389" spans="1:10" s="5" customFormat="1" ht="21" customHeight="1">
      <c r="A389" s="117" t="s">
        <v>110</v>
      </c>
      <c r="B389" s="113" t="s">
        <v>102</v>
      </c>
      <c r="C389" s="113"/>
      <c r="D389" s="77">
        <f t="shared" ref="D389:I389" si="117">D390+D393+D394+D397+D398+D399</f>
        <v>1678</v>
      </c>
      <c r="E389" s="77">
        <f t="shared" si="117"/>
        <v>1628</v>
      </c>
      <c r="F389" s="77">
        <f t="shared" si="117"/>
        <v>1762</v>
      </c>
      <c r="G389" s="77">
        <f t="shared" si="117"/>
        <v>1749</v>
      </c>
      <c r="H389" s="77">
        <f t="shared" si="117"/>
        <v>1734</v>
      </c>
      <c r="I389" s="77">
        <f t="shared" si="117"/>
        <v>1712</v>
      </c>
      <c r="J389" s="18"/>
    </row>
    <row r="390" spans="1:10" s="5" customFormat="1" ht="21" customHeight="1">
      <c r="A390" s="117"/>
      <c r="B390" s="113" t="s">
        <v>103</v>
      </c>
      <c r="C390" s="11" t="s">
        <v>96</v>
      </c>
      <c r="D390" s="77">
        <f t="shared" ref="D390:I390" si="118">SUM(D391:D392)</f>
        <v>1525</v>
      </c>
      <c r="E390" s="77">
        <f t="shared" si="118"/>
        <v>1480</v>
      </c>
      <c r="F390" s="77">
        <f t="shared" si="118"/>
        <v>1463</v>
      </c>
      <c r="G390" s="77">
        <f t="shared" si="118"/>
        <v>1451</v>
      </c>
      <c r="H390" s="77">
        <f t="shared" si="118"/>
        <v>1437</v>
      </c>
      <c r="I390" s="77">
        <f t="shared" si="118"/>
        <v>1417</v>
      </c>
      <c r="J390" s="18"/>
    </row>
    <row r="391" spans="1:10" s="5" customFormat="1" ht="21" customHeight="1">
      <c r="A391" s="117"/>
      <c r="B391" s="113"/>
      <c r="C391" s="11" t="s">
        <v>97</v>
      </c>
      <c r="D391" s="77">
        <f>'계획(일최대)'!$D$26</f>
        <v>1525</v>
      </c>
      <c r="E391" s="77">
        <f>'계획(일최대)'!$D$82</f>
        <v>1480</v>
      </c>
      <c r="F391" s="77">
        <f>'계획(일최대)'!$D$138</f>
        <v>1463</v>
      </c>
      <c r="G391" s="77">
        <f>'계획(일최대)'!$D$194</f>
        <v>1451</v>
      </c>
      <c r="H391" s="77">
        <f>'계획(일최대)'!$D$250</f>
        <v>1437</v>
      </c>
      <c r="I391" s="77">
        <f>'계획(일최대)'!$D$306</f>
        <v>1417</v>
      </c>
      <c r="J391" s="10"/>
    </row>
    <row r="392" spans="1:10" s="5" customFormat="1" ht="21" customHeight="1">
      <c r="A392" s="117"/>
      <c r="B392" s="113"/>
      <c r="C392" s="11" t="s">
        <v>56</v>
      </c>
      <c r="D392" s="77">
        <f>'계획(일최대)'!$F$26</f>
        <v>0</v>
      </c>
      <c r="E392" s="77">
        <f>'계획(일최대)'!$F$82</f>
        <v>0</v>
      </c>
      <c r="F392" s="77">
        <f>'계획(일최대)'!$F$138</f>
        <v>0</v>
      </c>
      <c r="G392" s="77">
        <f>'계획(일최대)'!$F$194</f>
        <v>0</v>
      </c>
      <c r="H392" s="77">
        <f>'계획(일최대)'!$F$250</f>
        <v>0</v>
      </c>
      <c r="I392" s="77">
        <f>'계획(일최대)'!$F$306</f>
        <v>0</v>
      </c>
      <c r="J392" s="10"/>
    </row>
    <row r="393" spans="1:10" s="5" customFormat="1" ht="21" customHeight="1">
      <c r="A393" s="117"/>
      <c r="B393" s="113" t="s">
        <v>105</v>
      </c>
      <c r="C393" s="113"/>
      <c r="D393" s="77">
        <f>'계획(일최대)'!$E$26</f>
        <v>0</v>
      </c>
      <c r="E393" s="77">
        <f>'계획(일최대)'!$E$82</f>
        <v>0</v>
      </c>
      <c r="F393" s="77">
        <f>'계획(일최대)'!$E$138</f>
        <v>0</v>
      </c>
      <c r="G393" s="77">
        <f>'계획(일최대)'!$E$194</f>
        <v>0</v>
      </c>
      <c r="H393" s="77">
        <f>'계획(일최대)'!$E$250</f>
        <v>0</v>
      </c>
      <c r="I393" s="77">
        <f>'계획(일최대)'!$E$306</f>
        <v>0</v>
      </c>
      <c r="J393" s="10"/>
    </row>
    <row r="394" spans="1:10" s="5" customFormat="1" ht="21" customHeight="1">
      <c r="A394" s="117"/>
      <c r="B394" s="113" t="s">
        <v>106</v>
      </c>
      <c r="C394" s="11" t="s">
        <v>96</v>
      </c>
      <c r="D394" s="77">
        <f t="shared" ref="D394:I394" si="119">SUM(D395:D396)</f>
        <v>0</v>
      </c>
      <c r="E394" s="77">
        <f t="shared" si="119"/>
        <v>0</v>
      </c>
      <c r="F394" s="77">
        <f t="shared" si="119"/>
        <v>0</v>
      </c>
      <c r="G394" s="77">
        <f t="shared" si="119"/>
        <v>0</v>
      </c>
      <c r="H394" s="77">
        <f t="shared" si="119"/>
        <v>0</v>
      </c>
      <c r="I394" s="77">
        <f t="shared" si="119"/>
        <v>0</v>
      </c>
      <c r="J394" s="18"/>
    </row>
    <row r="395" spans="1:10" s="5" customFormat="1" ht="21" customHeight="1">
      <c r="A395" s="117"/>
      <c r="B395" s="113"/>
      <c r="C395" s="11" t="s">
        <v>107</v>
      </c>
      <c r="D395" s="77">
        <v>0</v>
      </c>
      <c r="E395" s="77">
        <v>0</v>
      </c>
      <c r="F395" s="77">
        <v>0</v>
      </c>
      <c r="G395" s="77">
        <v>0</v>
      </c>
      <c r="H395" s="77">
        <v>0</v>
      </c>
      <c r="I395" s="77">
        <v>0</v>
      </c>
      <c r="J395" s="10"/>
    </row>
    <row r="396" spans="1:10" s="5" customFormat="1" ht="21" customHeight="1">
      <c r="A396" s="117"/>
      <c r="B396" s="113"/>
      <c r="C396" s="11" t="s">
        <v>103</v>
      </c>
      <c r="D396" s="77">
        <v>0</v>
      </c>
      <c r="E396" s="77">
        <v>0</v>
      </c>
      <c r="F396" s="77">
        <v>0</v>
      </c>
      <c r="G396" s="77">
        <v>0</v>
      </c>
      <c r="H396" s="77">
        <v>0</v>
      </c>
      <c r="I396" s="77">
        <v>0</v>
      </c>
      <c r="J396" s="10"/>
    </row>
    <row r="397" spans="1:10" s="5" customFormat="1" ht="21" customHeight="1">
      <c r="A397" s="117"/>
      <c r="B397" s="113" t="s">
        <v>108</v>
      </c>
      <c r="C397" s="113"/>
      <c r="D397" s="77">
        <f>'계획(일최대)'!$H$26</f>
        <v>0</v>
      </c>
      <c r="E397" s="77">
        <f>'계획(일최대)'!$H$82</f>
        <v>0</v>
      </c>
      <c r="F397" s="77">
        <f>'계획(일최대)'!$H$138</f>
        <v>0</v>
      </c>
      <c r="G397" s="77">
        <f>'계획(일최대)'!$H$194</f>
        <v>0</v>
      </c>
      <c r="H397" s="77">
        <f>'계획(일최대)'!$H$250</f>
        <v>0</v>
      </c>
      <c r="I397" s="77">
        <f>'계획(일최대)'!$H$306</f>
        <v>0</v>
      </c>
      <c r="J397" s="10"/>
    </row>
    <row r="398" spans="1:10" s="5" customFormat="1" ht="21" customHeight="1">
      <c r="A398" s="117"/>
      <c r="B398" s="113" t="s">
        <v>184</v>
      </c>
      <c r="C398" s="113"/>
      <c r="D398" s="77">
        <f>'계획(일최대)'!$I$26</f>
        <v>0</v>
      </c>
      <c r="E398" s="77">
        <f>'계획(일최대)'!$I$82</f>
        <v>0</v>
      </c>
      <c r="F398" s="77">
        <f>'계획(일최대)'!$I$138</f>
        <v>139</v>
      </c>
      <c r="G398" s="77">
        <f>'계획(일최대)'!$I$194</f>
        <v>139</v>
      </c>
      <c r="H398" s="77">
        <f>'계획(일최대)'!$I$250</f>
        <v>139</v>
      </c>
      <c r="I398" s="77">
        <f>'계획(일최대)'!$I$306</f>
        <v>139</v>
      </c>
      <c r="J398" s="10"/>
    </row>
    <row r="399" spans="1:10" s="5" customFormat="1" ht="21" customHeight="1">
      <c r="A399" s="117"/>
      <c r="B399" s="113" t="s">
        <v>109</v>
      </c>
      <c r="C399" s="113"/>
      <c r="D399" s="77">
        <f>'계획(일최대)'!$J$26</f>
        <v>153</v>
      </c>
      <c r="E399" s="77">
        <f>'계획(일최대)'!$J$82</f>
        <v>148</v>
      </c>
      <c r="F399" s="77">
        <f>'계획(일최대)'!$J$138</f>
        <v>160</v>
      </c>
      <c r="G399" s="77">
        <f>'계획(일최대)'!$J$194</f>
        <v>159</v>
      </c>
      <c r="H399" s="77">
        <f>'계획(일최대)'!$J$250</f>
        <v>158</v>
      </c>
      <c r="I399" s="77">
        <f>'계획(일최대)'!$J$306</f>
        <v>156</v>
      </c>
      <c r="J399" s="10"/>
    </row>
    <row r="400" spans="1:10" s="5" customFormat="1" ht="21" customHeight="1">
      <c r="A400" s="118" t="s">
        <v>111</v>
      </c>
      <c r="B400" s="112" t="s">
        <v>102</v>
      </c>
      <c r="C400" s="112"/>
      <c r="D400" s="76">
        <f t="shared" ref="D400:I400" si="120">D401+D404+D405+D408+D409+D410</f>
        <v>2441</v>
      </c>
      <c r="E400" s="76">
        <f t="shared" si="120"/>
        <v>2368</v>
      </c>
      <c r="F400" s="76">
        <f t="shared" si="120"/>
        <v>2494</v>
      </c>
      <c r="G400" s="76">
        <f t="shared" si="120"/>
        <v>2475</v>
      </c>
      <c r="H400" s="76">
        <f t="shared" si="120"/>
        <v>2453</v>
      </c>
      <c r="I400" s="76">
        <f t="shared" si="120"/>
        <v>2421</v>
      </c>
      <c r="J400" s="16"/>
    </row>
    <row r="401" spans="1:10" s="5" customFormat="1" ht="21" customHeight="1">
      <c r="A401" s="118"/>
      <c r="B401" s="112" t="s">
        <v>103</v>
      </c>
      <c r="C401" s="12" t="s">
        <v>96</v>
      </c>
      <c r="D401" s="76">
        <f t="shared" ref="D401:I401" si="121">SUM(D402:D403)</f>
        <v>2288</v>
      </c>
      <c r="E401" s="76">
        <f t="shared" si="121"/>
        <v>2220</v>
      </c>
      <c r="F401" s="76">
        <f t="shared" si="121"/>
        <v>2195</v>
      </c>
      <c r="G401" s="76">
        <f t="shared" si="121"/>
        <v>2177</v>
      </c>
      <c r="H401" s="76">
        <f t="shared" si="121"/>
        <v>2156</v>
      </c>
      <c r="I401" s="76">
        <f t="shared" si="121"/>
        <v>2126</v>
      </c>
      <c r="J401" s="16"/>
    </row>
    <row r="402" spans="1:10" s="5" customFormat="1" ht="21" customHeight="1">
      <c r="A402" s="118"/>
      <c r="B402" s="112"/>
      <c r="C402" s="12" t="s">
        <v>97</v>
      </c>
      <c r="D402" s="75">
        <f>'계획(시간최대)'!$D$26</f>
        <v>2288</v>
      </c>
      <c r="E402" s="75">
        <f>'계획(시간최대)'!$D$82</f>
        <v>2220</v>
      </c>
      <c r="F402" s="75">
        <f>'계획(시간최대)'!$D$138</f>
        <v>2195</v>
      </c>
      <c r="G402" s="75">
        <f>'계획(시간최대)'!$D$194</f>
        <v>2177</v>
      </c>
      <c r="H402" s="75">
        <f>'계획(시간최대)'!$D$250</f>
        <v>2156</v>
      </c>
      <c r="I402" s="75">
        <f>'계획(시간최대)'!$D$306</f>
        <v>2126</v>
      </c>
      <c r="J402" s="17"/>
    </row>
    <row r="403" spans="1:10" s="5" customFormat="1" ht="21" customHeight="1">
      <c r="A403" s="118"/>
      <c r="B403" s="112"/>
      <c r="C403" s="12" t="s">
        <v>56</v>
      </c>
      <c r="D403" s="75">
        <f>'계획(시간최대)'!$F$26</f>
        <v>0</v>
      </c>
      <c r="E403" s="75">
        <f>'계획(시간최대)'!$F$82</f>
        <v>0</v>
      </c>
      <c r="F403" s="75">
        <f>'계획(시간최대)'!$F$138</f>
        <v>0</v>
      </c>
      <c r="G403" s="75">
        <f>'계획(시간최대)'!$F$194</f>
        <v>0</v>
      </c>
      <c r="H403" s="75">
        <f>'계획(시간최대)'!$F$250</f>
        <v>0</v>
      </c>
      <c r="I403" s="75">
        <f>'계획(시간최대)'!$F$306</f>
        <v>0</v>
      </c>
      <c r="J403" s="17"/>
    </row>
    <row r="404" spans="1:10" s="5" customFormat="1" ht="21" customHeight="1">
      <c r="A404" s="118"/>
      <c r="B404" s="112" t="s">
        <v>105</v>
      </c>
      <c r="C404" s="112"/>
      <c r="D404" s="75">
        <f>'계획(시간최대)'!$E$26</f>
        <v>0</v>
      </c>
      <c r="E404" s="75">
        <f>'계획(시간최대)'!$E$82</f>
        <v>0</v>
      </c>
      <c r="F404" s="75">
        <f>'계획(시간최대)'!$E$138</f>
        <v>0</v>
      </c>
      <c r="G404" s="75">
        <f>'계획(시간최대)'!$E$194</f>
        <v>0</v>
      </c>
      <c r="H404" s="75">
        <f>'계획(시간최대)'!$E$250</f>
        <v>0</v>
      </c>
      <c r="I404" s="75">
        <f>'계획(시간최대)'!$E$306</f>
        <v>0</v>
      </c>
      <c r="J404" s="17"/>
    </row>
    <row r="405" spans="1:10" s="5" customFormat="1" ht="21" customHeight="1">
      <c r="A405" s="118"/>
      <c r="B405" s="112" t="s">
        <v>106</v>
      </c>
      <c r="C405" s="12" t="s">
        <v>96</v>
      </c>
      <c r="D405" s="76">
        <f t="shared" ref="D405:I405" si="122">SUM(D406:D407)</f>
        <v>0</v>
      </c>
      <c r="E405" s="76">
        <f t="shared" si="122"/>
        <v>0</v>
      </c>
      <c r="F405" s="76">
        <f t="shared" si="122"/>
        <v>0</v>
      </c>
      <c r="G405" s="76">
        <f t="shared" si="122"/>
        <v>0</v>
      </c>
      <c r="H405" s="76">
        <f t="shared" si="122"/>
        <v>0</v>
      </c>
      <c r="I405" s="76">
        <f t="shared" si="122"/>
        <v>0</v>
      </c>
      <c r="J405" s="16"/>
    </row>
    <row r="406" spans="1:10" s="5" customFormat="1" ht="21" customHeight="1">
      <c r="A406" s="118"/>
      <c r="B406" s="112"/>
      <c r="C406" s="12" t="s">
        <v>107</v>
      </c>
      <c r="D406" s="75">
        <v>0</v>
      </c>
      <c r="E406" s="75">
        <v>0</v>
      </c>
      <c r="F406" s="75">
        <v>0</v>
      </c>
      <c r="G406" s="75">
        <v>0</v>
      </c>
      <c r="H406" s="75">
        <v>0</v>
      </c>
      <c r="I406" s="75">
        <v>0</v>
      </c>
      <c r="J406" s="17"/>
    </row>
    <row r="407" spans="1:10" s="5" customFormat="1" ht="21" customHeight="1">
      <c r="A407" s="118"/>
      <c r="B407" s="112"/>
      <c r="C407" s="12" t="s">
        <v>103</v>
      </c>
      <c r="D407" s="75">
        <v>0</v>
      </c>
      <c r="E407" s="75">
        <v>0</v>
      </c>
      <c r="F407" s="75">
        <v>0</v>
      </c>
      <c r="G407" s="75">
        <v>0</v>
      </c>
      <c r="H407" s="75">
        <v>0</v>
      </c>
      <c r="I407" s="75">
        <v>0</v>
      </c>
      <c r="J407" s="17"/>
    </row>
    <row r="408" spans="1:10" s="5" customFormat="1" ht="21" customHeight="1">
      <c r="A408" s="118"/>
      <c r="B408" s="112" t="s">
        <v>108</v>
      </c>
      <c r="C408" s="112"/>
      <c r="D408" s="75">
        <f>'계획(시간최대)'!$H$26</f>
        <v>0</v>
      </c>
      <c r="E408" s="75">
        <f>'계획(시간최대)'!$H$82</f>
        <v>0</v>
      </c>
      <c r="F408" s="75">
        <f>'계획(시간최대)'!$H$138</f>
        <v>0</v>
      </c>
      <c r="G408" s="75">
        <f>'계획(시간최대)'!$H$194</f>
        <v>0</v>
      </c>
      <c r="H408" s="75">
        <f>'계획(시간최대)'!$H$250</f>
        <v>0</v>
      </c>
      <c r="I408" s="75">
        <f>'계획(시간최대)'!$H$306</f>
        <v>0</v>
      </c>
      <c r="J408" s="17"/>
    </row>
    <row r="409" spans="1:10" s="5" customFormat="1" ht="21" customHeight="1">
      <c r="A409" s="119"/>
      <c r="B409" s="112" t="s">
        <v>184</v>
      </c>
      <c r="C409" s="112"/>
      <c r="D409" s="75">
        <f>'계획(시간최대)'!$I$26</f>
        <v>0</v>
      </c>
      <c r="E409" s="75">
        <f>'계획(시간최대)'!$I$82</f>
        <v>0</v>
      </c>
      <c r="F409" s="75">
        <f>'계획(시간최대)'!$I$138</f>
        <v>139</v>
      </c>
      <c r="G409" s="75">
        <f>'계획(시간최대)'!$I$194</f>
        <v>139</v>
      </c>
      <c r="H409" s="75">
        <f>'계획(시간최대)'!$I$250</f>
        <v>139</v>
      </c>
      <c r="I409" s="75">
        <f>'계획(시간최대)'!$I$306</f>
        <v>139</v>
      </c>
      <c r="J409" s="17"/>
    </row>
    <row r="410" spans="1:10" s="5" customFormat="1" ht="21" customHeight="1">
      <c r="A410" s="120"/>
      <c r="B410" s="114" t="s">
        <v>109</v>
      </c>
      <c r="C410" s="114"/>
      <c r="D410" s="78">
        <f>'계획(시간최대)'!$J$26</f>
        <v>153</v>
      </c>
      <c r="E410" s="78">
        <f>'계획(시간최대)'!$J$82</f>
        <v>148</v>
      </c>
      <c r="F410" s="78">
        <f>'계획(시간최대)'!$J$138</f>
        <v>160</v>
      </c>
      <c r="G410" s="78">
        <f>'계획(시간최대)'!$J$194</f>
        <v>159</v>
      </c>
      <c r="H410" s="78">
        <f>'계획(시간최대)'!$J$250</f>
        <v>158</v>
      </c>
      <c r="I410" s="78">
        <f>'계획(시간최대)'!$J$306</f>
        <v>156</v>
      </c>
      <c r="J410" s="21"/>
    </row>
    <row r="411" spans="1:10" ht="21" customHeight="1"/>
    <row r="412" spans="1:10" ht="21" customHeight="1">
      <c r="A412" s="3" t="s">
        <v>188</v>
      </c>
    </row>
    <row r="413" spans="1:10" s="5" customFormat="1" ht="21" customHeight="1" thickBot="1">
      <c r="A413" s="115" t="s">
        <v>89</v>
      </c>
      <c r="B413" s="116"/>
      <c r="C413" s="116"/>
      <c r="D413" s="58" t="s">
        <v>228</v>
      </c>
      <c r="E413" s="58" t="s">
        <v>69</v>
      </c>
      <c r="F413" s="58" t="s">
        <v>70</v>
      </c>
      <c r="G413" s="58" t="s">
        <v>71</v>
      </c>
      <c r="H413" s="58" t="s">
        <v>72</v>
      </c>
      <c r="I413" s="58" t="s">
        <v>147</v>
      </c>
      <c r="J413" s="4" t="s">
        <v>87</v>
      </c>
    </row>
    <row r="414" spans="1:10" s="5" customFormat="1" ht="21" customHeight="1" thickTop="1">
      <c r="A414" s="121" t="s">
        <v>94</v>
      </c>
      <c r="B414" s="123" t="s">
        <v>95</v>
      </c>
      <c r="C414" s="6" t="s">
        <v>96</v>
      </c>
      <c r="D414" s="74">
        <f t="shared" ref="D414:I414" si="123">SUM(D415:D416)</f>
        <v>1851</v>
      </c>
      <c r="E414" s="74">
        <f t="shared" si="123"/>
        <v>1796</v>
      </c>
      <c r="F414" s="74">
        <f t="shared" si="123"/>
        <v>1776</v>
      </c>
      <c r="G414" s="74">
        <f t="shared" si="123"/>
        <v>1760</v>
      </c>
      <c r="H414" s="74">
        <f t="shared" si="123"/>
        <v>1744</v>
      </c>
      <c r="I414" s="74">
        <f t="shared" si="123"/>
        <v>1719</v>
      </c>
      <c r="J414" s="14"/>
    </row>
    <row r="415" spans="1:10" s="5" customFormat="1" ht="21" customHeight="1">
      <c r="A415" s="122"/>
      <c r="B415" s="111"/>
      <c r="C415" s="8" t="s">
        <v>97</v>
      </c>
      <c r="D415" s="75">
        <f>'[3]2.0처리-계획인구(총괄)'!$D$16</f>
        <v>1851</v>
      </c>
      <c r="E415" s="75">
        <f>'[3]2.0처리-계획인구(총괄)'!$G$16</f>
        <v>1796</v>
      </c>
      <c r="F415" s="75">
        <f>'[3]2.0처리-계획인구(총괄)'!$J$16</f>
        <v>1776</v>
      </c>
      <c r="G415" s="75">
        <f>'[3]2.0처리-계획인구(총괄)'!$M$16</f>
        <v>1760</v>
      </c>
      <c r="H415" s="75">
        <f>'[3]2.0처리-계획인구(총괄)'!$P$16</f>
        <v>1744</v>
      </c>
      <c r="I415" s="75">
        <f>'[3]2.0처리-계획인구(총괄)'!$S$16</f>
        <v>1719</v>
      </c>
      <c r="J415" s="9"/>
    </row>
    <row r="416" spans="1:10" s="5" customFormat="1" ht="21" customHeight="1">
      <c r="A416" s="122"/>
      <c r="B416" s="111"/>
      <c r="C416" s="8" t="s">
        <v>98</v>
      </c>
      <c r="D416" s="75">
        <f>'[3]2.0처리-계획인구(총괄)'!$E$16</f>
        <v>0</v>
      </c>
      <c r="E416" s="75">
        <f>'[3]2.0처리-계획인구(총괄)'!$H$16</f>
        <v>0</v>
      </c>
      <c r="F416" s="75">
        <f>'[3]2.0처리-계획인구(총괄)'!$K$16</f>
        <v>0</v>
      </c>
      <c r="G416" s="75">
        <f>'[3]2.0처리-계획인구(총괄)'!$N$16</f>
        <v>0</v>
      </c>
      <c r="H416" s="75">
        <f>'[3]2.0처리-계획인구(총괄)'!$Q$16</f>
        <v>0</v>
      </c>
      <c r="I416" s="75">
        <f>'[3]2.0처리-계획인구(총괄)'!$T$16</f>
        <v>0</v>
      </c>
      <c r="J416" s="9"/>
    </row>
    <row r="417" spans="1:10" s="5" customFormat="1" ht="21" customHeight="1">
      <c r="A417" s="122"/>
      <c r="B417" s="111" t="s">
        <v>99</v>
      </c>
      <c r="C417" s="111"/>
      <c r="D417" s="75">
        <f>'[3]4.0처리-처리인구(총괄)'!$C$16</f>
        <v>1851</v>
      </c>
      <c r="E417" s="75">
        <f>'[3]4.0처리-처리인구(총괄)'!$F$16</f>
        <v>1796</v>
      </c>
      <c r="F417" s="75">
        <f>'[3]4.0처리-처리인구(총괄)'!$I$16</f>
        <v>1776</v>
      </c>
      <c r="G417" s="75">
        <f>'[3]4.0처리-처리인구(총괄)'!$L$16</f>
        <v>1760</v>
      </c>
      <c r="H417" s="75">
        <f>'[3]4.0처리-처리인구(총괄)'!$O$16</f>
        <v>1744</v>
      </c>
      <c r="I417" s="75">
        <f>'[3]4.0처리-처리인구(총괄)'!$R$16</f>
        <v>1719</v>
      </c>
      <c r="J417" s="9"/>
    </row>
    <row r="418" spans="1:10" s="5" customFormat="1" ht="21" customHeight="1">
      <c r="A418" s="122"/>
      <c r="B418" s="111" t="s">
        <v>100</v>
      </c>
      <c r="C418" s="111"/>
      <c r="D418" s="79">
        <f t="shared" ref="D418:I418" si="124">ROUND(D417*100/D414,1)</f>
        <v>100</v>
      </c>
      <c r="E418" s="79">
        <f t="shared" si="124"/>
        <v>100</v>
      </c>
      <c r="F418" s="79">
        <f t="shared" si="124"/>
        <v>100</v>
      </c>
      <c r="G418" s="79">
        <f t="shared" si="124"/>
        <v>100</v>
      </c>
      <c r="H418" s="79">
        <f t="shared" si="124"/>
        <v>100</v>
      </c>
      <c r="I418" s="79">
        <f t="shared" si="124"/>
        <v>100</v>
      </c>
      <c r="J418" s="15"/>
    </row>
    <row r="419" spans="1:10" s="5" customFormat="1" ht="21" customHeight="1">
      <c r="A419" s="122" t="s">
        <v>101</v>
      </c>
      <c r="B419" s="112" t="s">
        <v>102</v>
      </c>
      <c r="C419" s="112"/>
      <c r="D419" s="76">
        <f t="shared" ref="D419:I419" si="125">D420+D423+D424+D427+D428+D429</f>
        <v>617</v>
      </c>
      <c r="E419" s="76">
        <f t="shared" si="125"/>
        <v>597</v>
      </c>
      <c r="F419" s="76">
        <f t="shared" si="125"/>
        <v>592</v>
      </c>
      <c r="G419" s="76">
        <f t="shared" si="125"/>
        <v>587</v>
      </c>
      <c r="H419" s="76">
        <f t="shared" si="125"/>
        <v>581</v>
      </c>
      <c r="I419" s="76">
        <f t="shared" si="125"/>
        <v>573</v>
      </c>
      <c r="J419" s="16"/>
    </row>
    <row r="420" spans="1:10" s="5" customFormat="1" ht="21" customHeight="1">
      <c r="A420" s="122"/>
      <c r="B420" s="112" t="s">
        <v>103</v>
      </c>
      <c r="C420" s="12" t="s">
        <v>96</v>
      </c>
      <c r="D420" s="76">
        <f t="shared" ref="D420:I420" si="126">SUM(D421:D422)</f>
        <v>548</v>
      </c>
      <c r="E420" s="76">
        <f t="shared" si="126"/>
        <v>531</v>
      </c>
      <c r="F420" s="76">
        <f t="shared" si="126"/>
        <v>526</v>
      </c>
      <c r="G420" s="76">
        <f t="shared" si="126"/>
        <v>522</v>
      </c>
      <c r="H420" s="76">
        <f t="shared" si="126"/>
        <v>516</v>
      </c>
      <c r="I420" s="76">
        <f t="shared" si="126"/>
        <v>509</v>
      </c>
      <c r="J420" s="16"/>
    </row>
    <row r="421" spans="1:10" s="5" customFormat="1" ht="21" customHeight="1">
      <c r="A421" s="122"/>
      <c r="B421" s="112"/>
      <c r="C421" s="12" t="s">
        <v>104</v>
      </c>
      <c r="D421" s="75">
        <f>'계획(일평균)'!$D$30</f>
        <v>548</v>
      </c>
      <c r="E421" s="75">
        <f>'계획(일평균)'!$D$86</f>
        <v>531</v>
      </c>
      <c r="F421" s="75">
        <f>'계획(일평균)'!$D$142</f>
        <v>526</v>
      </c>
      <c r="G421" s="75">
        <f>'계획(일평균)'!$D$198</f>
        <v>522</v>
      </c>
      <c r="H421" s="75">
        <f>'계획(일평균)'!$D$254</f>
        <v>516</v>
      </c>
      <c r="I421" s="75">
        <f>'계획(일평균)'!$D$310</f>
        <v>509</v>
      </c>
      <c r="J421" s="17"/>
    </row>
    <row r="422" spans="1:10" s="5" customFormat="1" ht="21" customHeight="1">
      <c r="A422" s="122"/>
      <c r="B422" s="112"/>
      <c r="C422" s="12" t="s">
        <v>98</v>
      </c>
      <c r="D422" s="75">
        <f>'계획(일평균)'!$F$30</f>
        <v>0</v>
      </c>
      <c r="E422" s="75">
        <f>'계획(일평균)'!$F$86</f>
        <v>0</v>
      </c>
      <c r="F422" s="75">
        <f>'계획(일평균)'!$F$142</f>
        <v>0</v>
      </c>
      <c r="G422" s="75">
        <f>'계획(일평균)'!$F$198</f>
        <v>0</v>
      </c>
      <c r="H422" s="75">
        <f>'계획(일평균)'!$F$254</f>
        <v>0</v>
      </c>
      <c r="I422" s="75">
        <f>'계획(일평균)'!$F$310</f>
        <v>0</v>
      </c>
      <c r="J422" s="17"/>
    </row>
    <row r="423" spans="1:10" s="5" customFormat="1" ht="21" customHeight="1">
      <c r="A423" s="122"/>
      <c r="B423" s="112" t="s">
        <v>105</v>
      </c>
      <c r="C423" s="124"/>
      <c r="D423" s="75">
        <f>'계획(일평균)'!$E$30</f>
        <v>0</v>
      </c>
      <c r="E423" s="75">
        <f>'계획(일평균)'!$E$86</f>
        <v>0</v>
      </c>
      <c r="F423" s="75">
        <f>'계획(일평균)'!$E$142</f>
        <v>0</v>
      </c>
      <c r="G423" s="75">
        <f>'계획(일평균)'!$E$198</f>
        <v>0</v>
      </c>
      <c r="H423" s="75">
        <f>'계획(일평균)'!$E$254</f>
        <v>0</v>
      </c>
      <c r="I423" s="75">
        <f>'계획(일평균)'!$E$310</f>
        <v>0</v>
      </c>
      <c r="J423" s="17"/>
    </row>
    <row r="424" spans="1:10" s="5" customFormat="1" ht="21" customHeight="1">
      <c r="A424" s="122"/>
      <c r="B424" s="112" t="s">
        <v>106</v>
      </c>
      <c r="C424" s="12" t="s">
        <v>96</v>
      </c>
      <c r="D424" s="76">
        <f t="shared" ref="D424:I424" si="127">SUM(D425:D426)</f>
        <v>0</v>
      </c>
      <c r="E424" s="76">
        <f t="shared" si="127"/>
        <v>0</v>
      </c>
      <c r="F424" s="76">
        <f t="shared" si="127"/>
        <v>0</v>
      </c>
      <c r="G424" s="76">
        <f t="shared" si="127"/>
        <v>0</v>
      </c>
      <c r="H424" s="76">
        <f t="shared" si="127"/>
        <v>0</v>
      </c>
      <c r="I424" s="76">
        <f t="shared" si="127"/>
        <v>0</v>
      </c>
      <c r="J424" s="16"/>
    </row>
    <row r="425" spans="1:10" s="5" customFormat="1" ht="21" customHeight="1">
      <c r="A425" s="122"/>
      <c r="B425" s="112"/>
      <c r="C425" s="12" t="s">
        <v>107</v>
      </c>
      <c r="D425" s="75">
        <v>0</v>
      </c>
      <c r="E425" s="75">
        <v>0</v>
      </c>
      <c r="F425" s="75">
        <v>0</v>
      </c>
      <c r="G425" s="75">
        <v>0</v>
      </c>
      <c r="H425" s="75">
        <v>0</v>
      </c>
      <c r="I425" s="75">
        <v>0</v>
      </c>
      <c r="J425" s="17"/>
    </row>
    <row r="426" spans="1:10" s="5" customFormat="1" ht="21" customHeight="1">
      <c r="A426" s="122"/>
      <c r="B426" s="112"/>
      <c r="C426" s="12" t="s">
        <v>103</v>
      </c>
      <c r="D426" s="75">
        <v>0</v>
      </c>
      <c r="E426" s="75">
        <v>0</v>
      </c>
      <c r="F426" s="75">
        <v>0</v>
      </c>
      <c r="G426" s="75">
        <v>0</v>
      </c>
      <c r="H426" s="75">
        <v>0</v>
      </c>
      <c r="I426" s="75">
        <v>0</v>
      </c>
      <c r="J426" s="17"/>
    </row>
    <row r="427" spans="1:10" s="5" customFormat="1" ht="21" customHeight="1">
      <c r="A427" s="122"/>
      <c r="B427" s="111" t="s">
        <v>108</v>
      </c>
      <c r="C427" s="111"/>
      <c r="D427" s="75">
        <f>'계획(일평균)'!$H$30</f>
        <v>0</v>
      </c>
      <c r="E427" s="75">
        <f>'계획(일평균)'!$H$86</f>
        <v>0</v>
      </c>
      <c r="F427" s="75">
        <f>'계획(일평균)'!$H$142</f>
        <v>0</v>
      </c>
      <c r="G427" s="75">
        <f>'계획(일평균)'!$H$198</f>
        <v>0</v>
      </c>
      <c r="H427" s="75">
        <f>'계획(일평균)'!$H$254</f>
        <v>0</v>
      </c>
      <c r="I427" s="75">
        <f>'계획(일평균)'!$H$310</f>
        <v>0</v>
      </c>
      <c r="J427" s="17"/>
    </row>
    <row r="428" spans="1:10" s="5" customFormat="1" ht="21" customHeight="1">
      <c r="A428" s="122"/>
      <c r="B428" s="111" t="s">
        <v>184</v>
      </c>
      <c r="C428" s="111"/>
      <c r="D428" s="75">
        <f>'계획(일평균)'!$I$30</f>
        <v>0</v>
      </c>
      <c r="E428" s="75">
        <f>'계획(일평균)'!$I$86</f>
        <v>0</v>
      </c>
      <c r="F428" s="75">
        <f>'계획(일평균)'!$I$142</f>
        <v>0</v>
      </c>
      <c r="G428" s="75">
        <f>'계획(일평균)'!$I$198</f>
        <v>0</v>
      </c>
      <c r="H428" s="75">
        <f>'계획(일평균)'!$I$254</f>
        <v>0</v>
      </c>
      <c r="I428" s="75">
        <f>'계획(일평균)'!$I$310</f>
        <v>0</v>
      </c>
      <c r="J428" s="17"/>
    </row>
    <row r="429" spans="1:10" s="5" customFormat="1" ht="21" customHeight="1">
      <c r="A429" s="122"/>
      <c r="B429" s="111" t="s">
        <v>109</v>
      </c>
      <c r="C429" s="111"/>
      <c r="D429" s="75">
        <f>'계획(일평균)'!$J$30</f>
        <v>69</v>
      </c>
      <c r="E429" s="75">
        <f>'계획(일평균)'!$J$86</f>
        <v>66</v>
      </c>
      <c r="F429" s="75">
        <f>'계획(일평균)'!$J$142</f>
        <v>66</v>
      </c>
      <c r="G429" s="75">
        <f>'계획(일평균)'!$J$198</f>
        <v>65</v>
      </c>
      <c r="H429" s="75">
        <f>'계획(일평균)'!$J$254</f>
        <v>65</v>
      </c>
      <c r="I429" s="75">
        <f>'계획(일평균)'!$J$310</f>
        <v>64</v>
      </c>
      <c r="J429" s="17"/>
    </row>
    <row r="430" spans="1:10" s="5" customFormat="1" ht="21" customHeight="1">
      <c r="A430" s="117" t="s">
        <v>110</v>
      </c>
      <c r="B430" s="113" t="s">
        <v>102</v>
      </c>
      <c r="C430" s="113"/>
      <c r="D430" s="77">
        <f t="shared" ref="D430:I430" si="128">D431+D434+D435+D438+D439+D440</f>
        <v>754</v>
      </c>
      <c r="E430" s="77">
        <f t="shared" si="128"/>
        <v>730</v>
      </c>
      <c r="F430" s="77">
        <f t="shared" si="128"/>
        <v>723</v>
      </c>
      <c r="G430" s="77">
        <f t="shared" si="128"/>
        <v>717</v>
      </c>
      <c r="H430" s="77">
        <f t="shared" si="128"/>
        <v>710</v>
      </c>
      <c r="I430" s="77">
        <f t="shared" si="128"/>
        <v>700</v>
      </c>
      <c r="J430" s="18"/>
    </row>
    <row r="431" spans="1:10" s="5" customFormat="1" ht="21" customHeight="1">
      <c r="A431" s="117"/>
      <c r="B431" s="113" t="s">
        <v>103</v>
      </c>
      <c r="C431" s="11" t="s">
        <v>96</v>
      </c>
      <c r="D431" s="77">
        <f t="shared" ref="D431:I431" si="129">SUM(D432:D433)</f>
        <v>685</v>
      </c>
      <c r="E431" s="77">
        <f t="shared" si="129"/>
        <v>664</v>
      </c>
      <c r="F431" s="77">
        <f t="shared" si="129"/>
        <v>657</v>
      </c>
      <c r="G431" s="77">
        <f t="shared" si="129"/>
        <v>652</v>
      </c>
      <c r="H431" s="77">
        <f t="shared" si="129"/>
        <v>645</v>
      </c>
      <c r="I431" s="77">
        <f t="shared" si="129"/>
        <v>636</v>
      </c>
      <c r="J431" s="18"/>
    </row>
    <row r="432" spans="1:10" s="5" customFormat="1" ht="21" customHeight="1">
      <c r="A432" s="117"/>
      <c r="B432" s="113"/>
      <c r="C432" s="11" t="s">
        <v>97</v>
      </c>
      <c r="D432" s="77">
        <f>'계획(일최대)'!$D$30</f>
        <v>685</v>
      </c>
      <c r="E432" s="77">
        <f>'계획(일최대)'!$D$86</f>
        <v>664</v>
      </c>
      <c r="F432" s="77">
        <f>'계획(일최대)'!$D$142</f>
        <v>657</v>
      </c>
      <c r="G432" s="77">
        <f>'계획(일최대)'!$D$198</f>
        <v>652</v>
      </c>
      <c r="H432" s="77">
        <f>'계획(일최대)'!$D$254</f>
        <v>645</v>
      </c>
      <c r="I432" s="77">
        <f>'계획(일최대)'!$D$310</f>
        <v>636</v>
      </c>
      <c r="J432" s="10"/>
    </row>
    <row r="433" spans="1:10" s="5" customFormat="1" ht="21" customHeight="1">
      <c r="A433" s="117"/>
      <c r="B433" s="113"/>
      <c r="C433" s="11" t="s">
        <v>56</v>
      </c>
      <c r="D433" s="77">
        <f>'계획(일최대)'!$F$30</f>
        <v>0</v>
      </c>
      <c r="E433" s="77">
        <f>'계획(일최대)'!$F$86</f>
        <v>0</v>
      </c>
      <c r="F433" s="77">
        <f>'계획(일최대)'!$F$142</f>
        <v>0</v>
      </c>
      <c r="G433" s="77">
        <f>'계획(일최대)'!$F$198</f>
        <v>0</v>
      </c>
      <c r="H433" s="77">
        <f>'계획(일최대)'!$F$254</f>
        <v>0</v>
      </c>
      <c r="I433" s="77">
        <f>'계획(일최대)'!$F$310</f>
        <v>0</v>
      </c>
      <c r="J433" s="10"/>
    </row>
    <row r="434" spans="1:10" s="5" customFormat="1" ht="21" customHeight="1">
      <c r="A434" s="117"/>
      <c r="B434" s="113" t="s">
        <v>105</v>
      </c>
      <c r="C434" s="113"/>
      <c r="D434" s="77">
        <f>'계획(일최대)'!$E$30</f>
        <v>0</v>
      </c>
      <c r="E434" s="77">
        <f>'계획(일최대)'!$E$86</f>
        <v>0</v>
      </c>
      <c r="F434" s="77">
        <f>'계획(일최대)'!$E$142</f>
        <v>0</v>
      </c>
      <c r="G434" s="77">
        <f>'계획(일최대)'!$E$198</f>
        <v>0</v>
      </c>
      <c r="H434" s="77">
        <f>'계획(일최대)'!$E$254</f>
        <v>0</v>
      </c>
      <c r="I434" s="77">
        <f>'계획(일최대)'!$E$310</f>
        <v>0</v>
      </c>
      <c r="J434" s="10"/>
    </row>
    <row r="435" spans="1:10" s="5" customFormat="1" ht="21" customHeight="1">
      <c r="A435" s="117"/>
      <c r="B435" s="113" t="s">
        <v>106</v>
      </c>
      <c r="C435" s="11" t="s">
        <v>96</v>
      </c>
      <c r="D435" s="77">
        <f t="shared" ref="D435:I435" si="130">SUM(D436:D437)</f>
        <v>0</v>
      </c>
      <c r="E435" s="77">
        <f t="shared" si="130"/>
        <v>0</v>
      </c>
      <c r="F435" s="77">
        <f t="shared" si="130"/>
        <v>0</v>
      </c>
      <c r="G435" s="77">
        <f t="shared" si="130"/>
        <v>0</v>
      </c>
      <c r="H435" s="77">
        <f t="shared" si="130"/>
        <v>0</v>
      </c>
      <c r="I435" s="77">
        <f t="shared" si="130"/>
        <v>0</v>
      </c>
      <c r="J435" s="18"/>
    </row>
    <row r="436" spans="1:10" s="5" customFormat="1" ht="21" customHeight="1">
      <c r="A436" s="117"/>
      <c r="B436" s="113"/>
      <c r="C436" s="11" t="s">
        <v>107</v>
      </c>
      <c r="D436" s="77">
        <v>0</v>
      </c>
      <c r="E436" s="77">
        <v>0</v>
      </c>
      <c r="F436" s="77">
        <v>0</v>
      </c>
      <c r="G436" s="77">
        <v>0</v>
      </c>
      <c r="H436" s="77">
        <v>0</v>
      </c>
      <c r="I436" s="77">
        <v>0</v>
      </c>
      <c r="J436" s="10"/>
    </row>
    <row r="437" spans="1:10" s="5" customFormat="1" ht="21" customHeight="1">
      <c r="A437" s="117"/>
      <c r="B437" s="113"/>
      <c r="C437" s="11" t="s">
        <v>103</v>
      </c>
      <c r="D437" s="77">
        <v>0</v>
      </c>
      <c r="E437" s="77">
        <v>0</v>
      </c>
      <c r="F437" s="77">
        <v>0</v>
      </c>
      <c r="G437" s="77">
        <v>0</v>
      </c>
      <c r="H437" s="77">
        <v>0</v>
      </c>
      <c r="I437" s="77">
        <v>0</v>
      </c>
      <c r="J437" s="10"/>
    </row>
    <row r="438" spans="1:10" s="5" customFormat="1" ht="21" customHeight="1">
      <c r="A438" s="117"/>
      <c r="B438" s="113" t="s">
        <v>108</v>
      </c>
      <c r="C438" s="113"/>
      <c r="D438" s="77">
        <f>'계획(일최대)'!$H$30</f>
        <v>0</v>
      </c>
      <c r="E438" s="77">
        <f>'계획(일최대)'!$H$86</f>
        <v>0</v>
      </c>
      <c r="F438" s="77">
        <f>'계획(일최대)'!$H$142</f>
        <v>0</v>
      </c>
      <c r="G438" s="77">
        <f>'계획(일최대)'!$H$198</f>
        <v>0</v>
      </c>
      <c r="H438" s="77">
        <f>'계획(일최대)'!$H$254</f>
        <v>0</v>
      </c>
      <c r="I438" s="77">
        <f>'계획(일최대)'!$H$310</f>
        <v>0</v>
      </c>
      <c r="J438" s="10"/>
    </row>
    <row r="439" spans="1:10" s="5" customFormat="1" ht="21" customHeight="1">
      <c r="A439" s="117"/>
      <c r="B439" s="113" t="s">
        <v>184</v>
      </c>
      <c r="C439" s="113"/>
      <c r="D439" s="77">
        <f>'계획(일최대)'!$I$30</f>
        <v>0</v>
      </c>
      <c r="E439" s="77">
        <f>'계획(일최대)'!$I$86</f>
        <v>0</v>
      </c>
      <c r="F439" s="77">
        <f>'계획(일최대)'!$I$142</f>
        <v>0</v>
      </c>
      <c r="G439" s="77">
        <f>'계획(일최대)'!$I$198</f>
        <v>0</v>
      </c>
      <c r="H439" s="77">
        <f>'계획(일최대)'!$I$254</f>
        <v>0</v>
      </c>
      <c r="I439" s="77">
        <f>'계획(일최대)'!$I$310</f>
        <v>0</v>
      </c>
      <c r="J439" s="10"/>
    </row>
    <row r="440" spans="1:10" s="5" customFormat="1" ht="21" customHeight="1">
      <c r="A440" s="117"/>
      <c r="B440" s="113" t="s">
        <v>109</v>
      </c>
      <c r="C440" s="113"/>
      <c r="D440" s="77">
        <f>'계획(일최대)'!$J$30</f>
        <v>69</v>
      </c>
      <c r="E440" s="77">
        <f>'계획(일최대)'!$J$86</f>
        <v>66</v>
      </c>
      <c r="F440" s="77">
        <f>'계획(일최대)'!$J$142</f>
        <v>66</v>
      </c>
      <c r="G440" s="77">
        <f>'계획(일최대)'!$J$198</f>
        <v>65</v>
      </c>
      <c r="H440" s="77">
        <f>'계획(일최대)'!$J$254</f>
        <v>65</v>
      </c>
      <c r="I440" s="77">
        <f>'계획(일최대)'!$J$310</f>
        <v>64</v>
      </c>
      <c r="J440" s="10"/>
    </row>
    <row r="441" spans="1:10" s="5" customFormat="1" ht="21" customHeight="1">
      <c r="A441" s="118" t="s">
        <v>111</v>
      </c>
      <c r="B441" s="112" t="s">
        <v>102</v>
      </c>
      <c r="C441" s="112"/>
      <c r="D441" s="76">
        <f t="shared" ref="D441:I441" si="131">D442+D445+D446+D449+D450+D451</f>
        <v>1097</v>
      </c>
      <c r="E441" s="76">
        <f t="shared" si="131"/>
        <v>1063</v>
      </c>
      <c r="F441" s="76">
        <f t="shared" si="131"/>
        <v>1052</v>
      </c>
      <c r="G441" s="76">
        <f t="shared" si="131"/>
        <v>1043</v>
      </c>
      <c r="H441" s="76">
        <f t="shared" si="131"/>
        <v>1033</v>
      </c>
      <c r="I441" s="76">
        <f t="shared" si="131"/>
        <v>1019</v>
      </c>
      <c r="J441" s="16"/>
    </row>
    <row r="442" spans="1:10" s="5" customFormat="1" ht="21" customHeight="1">
      <c r="A442" s="118"/>
      <c r="B442" s="112" t="s">
        <v>103</v>
      </c>
      <c r="C442" s="12" t="s">
        <v>96</v>
      </c>
      <c r="D442" s="76">
        <f t="shared" ref="D442:I442" si="132">SUM(D443:D444)</f>
        <v>1028</v>
      </c>
      <c r="E442" s="76">
        <f t="shared" si="132"/>
        <v>997</v>
      </c>
      <c r="F442" s="76">
        <f t="shared" si="132"/>
        <v>986</v>
      </c>
      <c r="G442" s="76">
        <f t="shared" si="132"/>
        <v>978</v>
      </c>
      <c r="H442" s="76">
        <f t="shared" si="132"/>
        <v>968</v>
      </c>
      <c r="I442" s="76">
        <f t="shared" si="132"/>
        <v>955</v>
      </c>
      <c r="J442" s="16"/>
    </row>
    <row r="443" spans="1:10" s="5" customFormat="1" ht="21" customHeight="1">
      <c r="A443" s="118"/>
      <c r="B443" s="112"/>
      <c r="C443" s="12" t="s">
        <v>97</v>
      </c>
      <c r="D443" s="75">
        <f>'계획(시간최대)'!$D$30</f>
        <v>1028</v>
      </c>
      <c r="E443" s="75">
        <f>'계획(시간최대)'!$D$86</f>
        <v>997</v>
      </c>
      <c r="F443" s="75">
        <f>'계획(시간최대)'!$D$142</f>
        <v>986</v>
      </c>
      <c r="G443" s="75">
        <f>'계획(시간최대)'!$D$198</f>
        <v>978</v>
      </c>
      <c r="H443" s="75">
        <f>'계획(시간최대)'!$D$254</f>
        <v>968</v>
      </c>
      <c r="I443" s="75">
        <f>'계획(시간최대)'!$D$310</f>
        <v>955</v>
      </c>
      <c r="J443" s="17"/>
    </row>
    <row r="444" spans="1:10" s="5" customFormat="1" ht="21" customHeight="1">
      <c r="A444" s="118"/>
      <c r="B444" s="112"/>
      <c r="C444" s="12" t="s">
        <v>56</v>
      </c>
      <c r="D444" s="75">
        <f>'계획(시간최대)'!$F$30</f>
        <v>0</v>
      </c>
      <c r="E444" s="75">
        <f>'계획(시간최대)'!$F$86</f>
        <v>0</v>
      </c>
      <c r="F444" s="75">
        <f>'계획(시간최대)'!$F$142</f>
        <v>0</v>
      </c>
      <c r="G444" s="75">
        <f>'계획(시간최대)'!$F$198</f>
        <v>0</v>
      </c>
      <c r="H444" s="75">
        <f>'계획(시간최대)'!$F$254</f>
        <v>0</v>
      </c>
      <c r="I444" s="75">
        <f>'계획(시간최대)'!$F$310</f>
        <v>0</v>
      </c>
      <c r="J444" s="17"/>
    </row>
    <row r="445" spans="1:10" s="5" customFormat="1" ht="21" customHeight="1">
      <c r="A445" s="118"/>
      <c r="B445" s="112" t="s">
        <v>105</v>
      </c>
      <c r="C445" s="112"/>
      <c r="D445" s="75">
        <f>'계획(시간최대)'!$E$30</f>
        <v>0</v>
      </c>
      <c r="E445" s="75">
        <f>'계획(시간최대)'!$E$86</f>
        <v>0</v>
      </c>
      <c r="F445" s="75">
        <f>'계획(시간최대)'!$E$142</f>
        <v>0</v>
      </c>
      <c r="G445" s="75">
        <f>'계획(시간최대)'!$E$198</f>
        <v>0</v>
      </c>
      <c r="H445" s="75">
        <f>'계획(시간최대)'!$E$254</f>
        <v>0</v>
      </c>
      <c r="I445" s="75">
        <f>'계획(시간최대)'!$E$310</f>
        <v>0</v>
      </c>
      <c r="J445" s="17"/>
    </row>
    <row r="446" spans="1:10" s="5" customFormat="1" ht="21" customHeight="1">
      <c r="A446" s="118"/>
      <c r="B446" s="112" t="s">
        <v>106</v>
      </c>
      <c r="C446" s="12" t="s">
        <v>96</v>
      </c>
      <c r="D446" s="76">
        <f t="shared" ref="D446:I446" si="133">SUM(D447:D448)</f>
        <v>0</v>
      </c>
      <c r="E446" s="76">
        <f t="shared" si="133"/>
        <v>0</v>
      </c>
      <c r="F446" s="76">
        <f t="shared" si="133"/>
        <v>0</v>
      </c>
      <c r="G446" s="76">
        <f t="shared" si="133"/>
        <v>0</v>
      </c>
      <c r="H446" s="76">
        <f t="shared" si="133"/>
        <v>0</v>
      </c>
      <c r="I446" s="76">
        <f t="shared" si="133"/>
        <v>0</v>
      </c>
      <c r="J446" s="16"/>
    </row>
    <row r="447" spans="1:10" s="5" customFormat="1" ht="21" customHeight="1">
      <c r="A447" s="118"/>
      <c r="B447" s="112"/>
      <c r="C447" s="12" t="s">
        <v>107</v>
      </c>
      <c r="D447" s="75">
        <v>0</v>
      </c>
      <c r="E447" s="75">
        <v>0</v>
      </c>
      <c r="F447" s="75">
        <v>0</v>
      </c>
      <c r="G447" s="75">
        <v>0</v>
      </c>
      <c r="H447" s="75">
        <v>0</v>
      </c>
      <c r="I447" s="75">
        <v>0</v>
      </c>
      <c r="J447" s="17"/>
    </row>
    <row r="448" spans="1:10" s="5" customFormat="1" ht="21" customHeight="1">
      <c r="A448" s="118"/>
      <c r="B448" s="112"/>
      <c r="C448" s="12" t="s">
        <v>103</v>
      </c>
      <c r="D448" s="75">
        <v>0</v>
      </c>
      <c r="E448" s="75">
        <v>0</v>
      </c>
      <c r="F448" s="75">
        <v>0</v>
      </c>
      <c r="G448" s="75">
        <v>0</v>
      </c>
      <c r="H448" s="75">
        <v>0</v>
      </c>
      <c r="I448" s="75">
        <v>0</v>
      </c>
      <c r="J448" s="17"/>
    </row>
    <row r="449" spans="1:10" s="5" customFormat="1" ht="21" customHeight="1">
      <c r="A449" s="118"/>
      <c r="B449" s="112" t="s">
        <v>108</v>
      </c>
      <c r="C449" s="112"/>
      <c r="D449" s="75">
        <f>'계획(시간최대)'!$H$30</f>
        <v>0</v>
      </c>
      <c r="E449" s="75">
        <f>'계획(시간최대)'!$H$86</f>
        <v>0</v>
      </c>
      <c r="F449" s="75">
        <f>'계획(시간최대)'!$H$142</f>
        <v>0</v>
      </c>
      <c r="G449" s="75">
        <f>'계획(시간최대)'!$H$198</f>
        <v>0</v>
      </c>
      <c r="H449" s="75">
        <f>'계획(시간최대)'!$H$254</f>
        <v>0</v>
      </c>
      <c r="I449" s="75">
        <f>'계획(시간최대)'!$H$310</f>
        <v>0</v>
      </c>
      <c r="J449" s="17"/>
    </row>
    <row r="450" spans="1:10" s="5" customFormat="1" ht="21" customHeight="1">
      <c r="A450" s="119"/>
      <c r="B450" s="112" t="s">
        <v>184</v>
      </c>
      <c r="C450" s="112"/>
      <c r="D450" s="75">
        <f>'계획(시간최대)'!$I$30</f>
        <v>0</v>
      </c>
      <c r="E450" s="75">
        <f>'계획(시간최대)'!$I$86</f>
        <v>0</v>
      </c>
      <c r="F450" s="75">
        <f>'계획(시간최대)'!$I$142</f>
        <v>0</v>
      </c>
      <c r="G450" s="75">
        <f>'계획(시간최대)'!$I$198</f>
        <v>0</v>
      </c>
      <c r="H450" s="75">
        <f>'계획(시간최대)'!$I$254</f>
        <v>0</v>
      </c>
      <c r="I450" s="75">
        <f>'계획(시간최대)'!$I$310</f>
        <v>0</v>
      </c>
      <c r="J450" s="17"/>
    </row>
    <row r="451" spans="1:10" s="5" customFormat="1" ht="21" customHeight="1">
      <c r="A451" s="120"/>
      <c r="B451" s="114" t="s">
        <v>109</v>
      </c>
      <c r="C451" s="114"/>
      <c r="D451" s="78">
        <f>'계획(시간최대)'!$J$30</f>
        <v>69</v>
      </c>
      <c r="E451" s="78">
        <f>'계획(시간최대)'!$J$86</f>
        <v>66</v>
      </c>
      <c r="F451" s="78">
        <f>'계획(시간최대)'!$J$142</f>
        <v>66</v>
      </c>
      <c r="G451" s="78">
        <f>'계획(시간최대)'!$J$198</f>
        <v>65</v>
      </c>
      <c r="H451" s="78">
        <f>'계획(시간최대)'!$J$254</f>
        <v>65</v>
      </c>
      <c r="I451" s="78">
        <f>'계획(시간최대)'!$J$310</f>
        <v>64</v>
      </c>
      <c r="J451" s="21"/>
    </row>
    <row r="452" spans="1:10" ht="21" customHeight="1"/>
    <row r="453" spans="1:10" ht="21" customHeight="1">
      <c r="A453" s="3" t="s">
        <v>189</v>
      </c>
    </row>
    <row r="454" spans="1:10" s="5" customFormat="1" ht="21" customHeight="1" thickBot="1">
      <c r="A454" s="115" t="s">
        <v>89</v>
      </c>
      <c r="B454" s="116"/>
      <c r="C454" s="116"/>
      <c r="D454" s="58" t="s">
        <v>228</v>
      </c>
      <c r="E454" s="58" t="s">
        <v>69</v>
      </c>
      <c r="F454" s="58" t="s">
        <v>70</v>
      </c>
      <c r="G454" s="58" t="s">
        <v>71</v>
      </c>
      <c r="H454" s="58" t="s">
        <v>72</v>
      </c>
      <c r="I454" s="58" t="s">
        <v>147</v>
      </c>
      <c r="J454" s="4" t="s">
        <v>87</v>
      </c>
    </row>
    <row r="455" spans="1:10" s="5" customFormat="1" ht="21" customHeight="1" thickTop="1">
      <c r="A455" s="121" t="s">
        <v>94</v>
      </c>
      <c r="B455" s="123" t="s">
        <v>95</v>
      </c>
      <c r="C455" s="6" t="s">
        <v>96</v>
      </c>
      <c r="D455" s="74">
        <f t="shared" ref="D455:I455" si="134">SUM(D456:D457)</f>
        <v>3124</v>
      </c>
      <c r="E455" s="74">
        <f t="shared" si="134"/>
        <v>3038</v>
      </c>
      <c r="F455" s="74">
        <f t="shared" si="134"/>
        <v>18678</v>
      </c>
      <c r="G455" s="74">
        <f t="shared" si="134"/>
        <v>18648</v>
      </c>
      <c r="H455" s="74">
        <f t="shared" si="134"/>
        <v>18622</v>
      </c>
      <c r="I455" s="74">
        <f t="shared" si="134"/>
        <v>18576</v>
      </c>
      <c r="J455" s="14"/>
    </row>
    <row r="456" spans="1:10" s="5" customFormat="1" ht="21" customHeight="1">
      <c r="A456" s="122"/>
      <c r="B456" s="111"/>
      <c r="C456" s="8" t="s">
        <v>97</v>
      </c>
      <c r="D456" s="75">
        <f>'[3]2.0처리-계획인구(총괄)'!$D$17</f>
        <v>3124</v>
      </c>
      <c r="E456" s="75">
        <f>'[3]2.0처리-계획인구(총괄)'!$G$17</f>
        <v>3038</v>
      </c>
      <c r="F456" s="75">
        <f>'[3]2.0처리-계획인구(총괄)'!$J$17</f>
        <v>3002</v>
      </c>
      <c r="G456" s="75">
        <f>'[3]2.0처리-계획인구(총괄)'!$M$17</f>
        <v>2972</v>
      </c>
      <c r="H456" s="75">
        <f>'[3]2.0처리-계획인구(총괄)'!$P$17</f>
        <v>2946</v>
      </c>
      <c r="I456" s="75">
        <f>'[3]2.0처리-계획인구(총괄)'!$S$17</f>
        <v>2900</v>
      </c>
      <c r="J456" s="9"/>
    </row>
    <row r="457" spans="1:10" s="5" customFormat="1" ht="21" customHeight="1">
      <c r="A457" s="122"/>
      <c r="B457" s="111"/>
      <c r="C457" s="8" t="s">
        <v>98</v>
      </c>
      <c r="D457" s="75">
        <f>'[3]2.0처리-계획인구(총괄)'!$E$17</f>
        <v>0</v>
      </c>
      <c r="E457" s="75">
        <f>'[3]2.0처리-계획인구(총괄)'!$H$17</f>
        <v>0</v>
      </c>
      <c r="F457" s="75">
        <f>'[3]2.0처리-계획인구(총괄)'!$K$17</f>
        <v>15676</v>
      </c>
      <c r="G457" s="75">
        <f>'[3]2.0처리-계획인구(총괄)'!$N$17</f>
        <v>15676</v>
      </c>
      <c r="H457" s="75">
        <f>'[3]2.0처리-계획인구(총괄)'!$Q$17</f>
        <v>15676</v>
      </c>
      <c r="I457" s="75">
        <f>'[3]2.0처리-계획인구(총괄)'!$T$17</f>
        <v>15676</v>
      </c>
      <c r="J457" s="9"/>
    </row>
    <row r="458" spans="1:10" s="5" customFormat="1" ht="21" customHeight="1">
      <c r="A458" s="122"/>
      <c r="B458" s="111" t="s">
        <v>99</v>
      </c>
      <c r="C458" s="111"/>
      <c r="D458" s="75">
        <f>'[3]4.0처리-처리인구(총괄)'!$C$17</f>
        <v>1731</v>
      </c>
      <c r="E458" s="75">
        <f>'[3]4.0처리-처리인구(총괄)'!$F$17</f>
        <v>1687</v>
      </c>
      <c r="F458" s="75">
        <f>'[3]4.0처리-처리인구(총괄)'!$I$17</f>
        <v>18678</v>
      </c>
      <c r="G458" s="75">
        <f>'[3]4.0처리-처리인구(총괄)'!$L$17</f>
        <v>18648</v>
      </c>
      <c r="H458" s="75">
        <f>'[3]4.0처리-처리인구(총괄)'!$O$17</f>
        <v>18622</v>
      </c>
      <c r="I458" s="75">
        <f>'[3]4.0처리-처리인구(총괄)'!$R$17</f>
        <v>18576</v>
      </c>
      <c r="J458" s="9"/>
    </row>
    <row r="459" spans="1:10" s="5" customFormat="1" ht="21" customHeight="1">
      <c r="A459" s="122"/>
      <c r="B459" s="111" t="s">
        <v>100</v>
      </c>
      <c r="C459" s="111"/>
      <c r="D459" s="79">
        <v>0</v>
      </c>
      <c r="E459" s="79">
        <v>0</v>
      </c>
      <c r="F459" s="79">
        <f>ROUND(F458*100/F455,1)</f>
        <v>100</v>
      </c>
      <c r="G459" s="79">
        <f>ROUND(G458*100/G455,1)</f>
        <v>100</v>
      </c>
      <c r="H459" s="79">
        <f>ROUND(H458*100/H455,1)</f>
        <v>100</v>
      </c>
      <c r="I459" s="79">
        <f>ROUND(I458*100/I455,1)</f>
        <v>100</v>
      </c>
      <c r="J459" s="15"/>
    </row>
    <row r="460" spans="1:10" s="5" customFormat="1" ht="21" customHeight="1">
      <c r="A460" s="122" t="s">
        <v>101</v>
      </c>
      <c r="B460" s="112" t="s">
        <v>102</v>
      </c>
      <c r="C460" s="112"/>
      <c r="D460" s="76">
        <f t="shared" ref="D460:I460" si="135">D461+D464+D465+D468+D469+D470</f>
        <v>593</v>
      </c>
      <c r="E460" s="76">
        <f t="shared" si="135"/>
        <v>578</v>
      </c>
      <c r="F460" s="76">
        <f t="shared" si="135"/>
        <v>6236</v>
      </c>
      <c r="G460" s="76">
        <f t="shared" si="135"/>
        <v>6226</v>
      </c>
      <c r="H460" s="76">
        <f t="shared" si="135"/>
        <v>6217</v>
      </c>
      <c r="I460" s="76">
        <f t="shared" si="135"/>
        <v>6201</v>
      </c>
      <c r="J460" s="16"/>
    </row>
    <row r="461" spans="1:10" s="5" customFormat="1" ht="21" customHeight="1">
      <c r="A461" s="122"/>
      <c r="B461" s="112" t="s">
        <v>103</v>
      </c>
      <c r="C461" s="12" t="s">
        <v>96</v>
      </c>
      <c r="D461" s="76">
        <f t="shared" ref="D461:I461" si="136">SUM(D462:D463)</f>
        <v>513</v>
      </c>
      <c r="E461" s="76">
        <f t="shared" si="136"/>
        <v>500</v>
      </c>
      <c r="F461" s="76">
        <f t="shared" si="136"/>
        <v>5529</v>
      </c>
      <c r="G461" s="76">
        <f t="shared" si="136"/>
        <v>5520</v>
      </c>
      <c r="H461" s="76">
        <f t="shared" si="136"/>
        <v>5512</v>
      </c>
      <c r="I461" s="76">
        <f t="shared" si="136"/>
        <v>5498</v>
      </c>
      <c r="J461" s="16"/>
    </row>
    <row r="462" spans="1:10" s="5" customFormat="1" ht="21" customHeight="1">
      <c r="A462" s="122"/>
      <c r="B462" s="112"/>
      <c r="C462" s="12" t="s">
        <v>104</v>
      </c>
      <c r="D462" s="75">
        <f>'계획(일평균)'!$D$33</f>
        <v>513</v>
      </c>
      <c r="E462" s="75">
        <f>'계획(일평균)'!$D$89</f>
        <v>500</v>
      </c>
      <c r="F462" s="75">
        <f>'계획(일평균)'!$D$145</f>
        <v>889</v>
      </c>
      <c r="G462" s="75">
        <f>'계획(일평균)'!$D$201</f>
        <v>880</v>
      </c>
      <c r="H462" s="75">
        <f>'계획(일평균)'!$D$257</f>
        <v>872</v>
      </c>
      <c r="I462" s="75">
        <f>'계획(일평균)'!$D$313</f>
        <v>858</v>
      </c>
      <c r="J462" s="17"/>
    </row>
    <row r="463" spans="1:10" s="5" customFormat="1" ht="21" customHeight="1">
      <c r="A463" s="122"/>
      <c r="B463" s="112"/>
      <c r="C463" s="12" t="s">
        <v>98</v>
      </c>
      <c r="D463" s="75">
        <f>'계획(일평균)'!$F$33</f>
        <v>0</v>
      </c>
      <c r="E463" s="75">
        <f>'계획(일평균)'!$F$89</f>
        <v>0</v>
      </c>
      <c r="F463" s="75">
        <f>'계획(일평균)'!$F$145</f>
        <v>4640</v>
      </c>
      <c r="G463" s="75">
        <f>'계획(일평균)'!$F$201</f>
        <v>4640</v>
      </c>
      <c r="H463" s="75">
        <f>'계획(일평균)'!$F$257</f>
        <v>4640</v>
      </c>
      <c r="I463" s="75">
        <f>'계획(일평균)'!$F$313</f>
        <v>4640</v>
      </c>
      <c r="J463" s="17"/>
    </row>
    <row r="464" spans="1:10" s="5" customFormat="1" ht="21" customHeight="1">
      <c r="A464" s="122"/>
      <c r="B464" s="112" t="s">
        <v>105</v>
      </c>
      <c r="C464" s="124"/>
      <c r="D464" s="75">
        <f>'계획(일평균)'!$E$33</f>
        <v>14</v>
      </c>
      <c r="E464" s="75">
        <f>'계획(일평균)'!$E$89</f>
        <v>14</v>
      </c>
      <c r="F464" s="75">
        <f>'계획(일평균)'!$E$145</f>
        <v>14</v>
      </c>
      <c r="G464" s="75">
        <f>'계획(일평균)'!$E$201</f>
        <v>14</v>
      </c>
      <c r="H464" s="75">
        <f>'계획(일평균)'!$E$257</f>
        <v>14</v>
      </c>
      <c r="I464" s="75">
        <f>'계획(일평균)'!$E$313</f>
        <v>14</v>
      </c>
      <c r="J464" s="17"/>
    </row>
    <row r="465" spans="1:10" s="5" customFormat="1" ht="21" customHeight="1">
      <c r="A465" s="122"/>
      <c r="B465" s="112" t="s">
        <v>106</v>
      </c>
      <c r="C465" s="12" t="s">
        <v>96</v>
      </c>
      <c r="D465" s="76">
        <f t="shared" ref="D465:I465" si="137">SUM(D466:D467)</f>
        <v>0</v>
      </c>
      <c r="E465" s="76">
        <f t="shared" si="137"/>
        <v>0</v>
      </c>
      <c r="F465" s="76">
        <f t="shared" si="137"/>
        <v>0</v>
      </c>
      <c r="G465" s="76">
        <f t="shared" si="137"/>
        <v>0</v>
      </c>
      <c r="H465" s="76">
        <f t="shared" si="137"/>
        <v>0</v>
      </c>
      <c r="I465" s="76">
        <f t="shared" si="137"/>
        <v>0</v>
      </c>
      <c r="J465" s="16"/>
    </row>
    <row r="466" spans="1:10" s="5" customFormat="1" ht="21" customHeight="1">
      <c r="A466" s="122"/>
      <c r="B466" s="112"/>
      <c r="C466" s="12" t="s">
        <v>107</v>
      </c>
      <c r="D466" s="75">
        <v>0</v>
      </c>
      <c r="E466" s="75">
        <v>0</v>
      </c>
      <c r="F466" s="75">
        <v>0</v>
      </c>
      <c r="G466" s="75">
        <v>0</v>
      </c>
      <c r="H466" s="75">
        <v>0</v>
      </c>
      <c r="I466" s="75">
        <v>0</v>
      </c>
      <c r="J466" s="17"/>
    </row>
    <row r="467" spans="1:10" s="5" customFormat="1" ht="21" customHeight="1">
      <c r="A467" s="122"/>
      <c r="B467" s="112"/>
      <c r="C467" s="12" t="s">
        <v>103</v>
      </c>
      <c r="D467" s="75">
        <v>0</v>
      </c>
      <c r="E467" s="75">
        <v>0</v>
      </c>
      <c r="F467" s="75">
        <v>0</v>
      </c>
      <c r="G467" s="75">
        <v>0</v>
      </c>
      <c r="H467" s="75">
        <v>0</v>
      </c>
      <c r="I467" s="75">
        <v>0</v>
      </c>
      <c r="J467" s="17"/>
    </row>
    <row r="468" spans="1:10" s="5" customFormat="1" ht="21" customHeight="1">
      <c r="A468" s="122"/>
      <c r="B468" s="111" t="s">
        <v>108</v>
      </c>
      <c r="C468" s="111"/>
      <c r="D468" s="75">
        <f>'계획(일평균)'!$H$33</f>
        <v>0</v>
      </c>
      <c r="E468" s="75">
        <f>'계획(일평균)'!$H$89</f>
        <v>0</v>
      </c>
      <c r="F468" s="75">
        <f>'계획(일평균)'!$H$145</f>
        <v>0</v>
      </c>
      <c r="G468" s="75">
        <f>'계획(일평균)'!$H$201</f>
        <v>0</v>
      </c>
      <c r="H468" s="75">
        <f>'계획(일평균)'!$H$257</f>
        <v>0</v>
      </c>
      <c r="I468" s="75">
        <f>'계획(일평균)'!$H$313</f>
        <v>0</v>
      </c>
      <c r="J468" s="17"/>
    </row>
    <row r="469" spans="1:10" s="5" customFormat="1" ht="21" customHeight="1">
      <c r="A469" s="122"/>
      <c r="B469" s="111" t="s">
        <v>184</v>
      </c>
      <c r="C469" s="111"/>
      <c r="D469" s="75">
        <f>'계획(일평균)'!$I$33</f>
        <v>0</v>
      </c>
      <c r="E469" s="75">
        <f>'계획(일평균)'!$I$89</f>
        <v>0</v>
      </c>
      <c r="F469" s="75">
        <f>'계획(일평균)'!$I$145</f>
        <v>0</v>
      </c>
      <c r="G469" s="75">
        <f>'계획(일평균)'!$I$201</f>
        <v>0</v>
      </c>
      <c r="H469" s="75">
        <f>'계획(일평균)'!$I$257</f>
        <v>0</v>
      </c>
      <c r="I469" s="75">
        <f>'계획(일평균)'!$I$313</f>
        <v>0</v>
      </c>
      <c r="J469" s="17"/>
    </row>
    <row r="470" spans="1:10" s="5" customFormat="1" ht="21" customHeight="1">
      <c r="A470" s="122"/>
      <c r="B470" s="111" t="s">
        <v>109</v>
      </c>
      <c r="C470" s="111"/>
      <c r="D470" s="75">
        <f>'계획(일평균)'!$J$33</f>
        <v>66</v>
      </c>
      <c r="E470" s="75">
        <f>'계획(일평균)'!$J$89</f>
        <v>64</v>
      </c>
      <c r="F470" s="75">
        <f>'계획(일평균)'!$J$145</f>
        <v>693</v>
      </c>
      <c r="G470" s="75">
        <f>'계획(일평균)'!$J$201</f>
        <v>692</v>
      </c>
      <c r="H470" s="75">
        <f>'계획(일평균)'!$J$257</f>
        <v>691</v>
      </c>
      <c r="I470" s="75">
        <f>'계획(일평균)'!$J$313</f>
        <v>689</v>
      </c>
      <c r="J470" s="17"/>
    </row>
    <row r="471" spans="1:10" s="5" customFormat="1" ht="21" customHeight="1">
      <c r="A471" s="117" t="s">
        <v>110</v>
      </c>
      <c r="B471" s="113" t="s">
        <v>102</v>
      </c>
      <c r="C471" s="113"/>
      <c r="D471" s="77">
        <f t="shared" ref="D471:I471" si="138">D472+D475+D476+D479+D480+D481</f>
        <v>725</v>
      </c>
      <c r="E471" s="77">
        <f t="shared" si="138"/>
        <v>707</v>
      </c>
      <c r="F471" s="77">
        <f t="shared" si="138"/>
        <v>7622</v>
      </c>
      <c r="G471" s="77">
        <f t="shared" si="138"/>
        <v>7610</v>
      </c>
      <c r="H471" s="77">
        <f t="shared" si="138"/>
        <v>7599</v>
      </c>
      <c r="I471" s="77">
        <f t="shared" si="138"/>
        <v>7580</v>
      </c>
      <c r="J471" s="18"/>
    </row>
    <row r="472" spans="1:10" s="5" customFormat="1" ht="21" customHeight="1">
      <c r="A472" s="117"/>
      <c r="B472" s="113" t="s">
        <v>103</v>
      </c>
      <c r="C472" s="11" t="s">
        <v>96</v>
      </c>
      <c r="D472" s="77">
        <f t="shared" ref="D472:I472" si="139">SUM(D473:D474)</f>
        <v>641</v>
      </c>
      <c r="E472" s="77">
        <f t="shared" si="139"/>
        <v>625</v>
      </c>
      <c r="F472" s="77">
        <f t="shared" si="139"/>
        <v>6911</v>
      </c>
      <c r="G472" s="77">
        <f t="shared" si="139"/>
        <v>6900</v>
      </c>
      <c r="H472" s="77">
        <f t="shared" si="139"/>
        <v>6890</v>
      </c>
      <c r="I472" s="77">
        <f t="shared" si="139"/>
        <v>6873</v>
      </c>
      <c r="J472" s="18"/>
    </row>
    <row r="473" spans="1:10" s="5" customFormat="1" ht="21" customHeight="1">
      <c r="A473" s="117"/>
      <c r="B473" s="113"/>
      <c r="C473" s="11" t="s">
        <v>97</v>
      </c>
      <c r="D473" s="77">
        <f>'계획(일최대)'!$D$33</f>
        <v>641</v>
      </c>
      <c r="E473" s="77">
        <f>'계획(일최대)'!$D$89</f>
        <v>625</v>
      </c>
      <c r="F473" s="77">
        <f>'계획(일최대)'!$D$145</f>
        <v>1111</v>
      </c>
      <c r="G473" s="77">
        <f>'계획(일최대)'!$D$201</f>
        <v>1100</v>
      </c>
      <c r="H473" s="77">
        <f>'계획(일최대)'!$D$257</f>
        <v>1090</v>
      </c>
      <c r="I473" s="77">
        <f>'계획(일최대)'!$D$313</f>
        <v>1073</v>
      </c>
      <c r="J473" s="10"/>
    </row>
    <row r="474" spans="1:10" s="5" customFormat="1" ht="21" customHeight="1">
      <c r="A474" s="117"/>
      <c r="B474" s="113"/>
      <c r="C474" s="11" t="s">
        <v>56</v>
      </c>
      <c r="D474" s="77">
        <f>'계획(일최대)'!$F$33</f>
        <v>0</v>
      </c>
      <c r="E474" s="77">
        <f>'계획(일최대)'!$F$89</f>
        <v>0</v>
      </c>
      <c r="F474" s="77">
        <f>'계획(일최대)'!$F$145</f>
        <v>5800</v>
      </c>
      <c r="G474" s="77">
        <f>'계획(일최대)'!$F$201</f>
        <v>5800</v>
      </c>
      <c r="H474" s="77">
        <f>'계획(일최대)'!$F$257</f>
        <v>5800</v>
      </c>
      <c r="I474" s="77">
        <f>'계획(일최대)'!$F$313</f>
        <v>5800</v>
      </c>
      <c r="J474" s="10"/>
    </row>
    <row r="475" spans="1:10" s="5" customFormat="1" ht="21" customHeight="1">
      <c r="A475" s="117"/>
      <c r="B475" s="113" t="s">
        <v>105</v>
      </c>
      <c r="C475" s="113"/>
      <c r="D475" s="77">
        <f>'계획(일최대)'!$E$33</f>
        <v>18</v>
      </c>
      <c r="E475" s="77">
        <f>'계획(일최대)'!$E$89</f>
        <v>18</v>
      </c>
      <c r="F475" s="77">
        <f>'계획(일최대)'!$E$145</f>
        <v>18</v>
      </c>
      <c r="G475" s="77">
        <f>'계획(일최대)'!$E$201</f>
        <v>18</v>
      </c>
      <c r="H475" s="77">
        <f>'계획(일최대)'!$E$257</f>
        <v>18</v>
      </c>
      <c r="I475" s="77">
        <f>'계획(일최대)'!$E$313</f>
        <v>18</v>
      </c>
      <c r="J475" s="10"/>
    </row>
    <row r="476" spans="1:10" s="5" customFormat="1" ht="21" customHeight="1">
      <c r="A476" s="117"/>
      <c r="B476" s="113" t="s">
        <v>106</v>
      </c>
      <c r="C476" s="11" t="s">
        <v>96</v>
      </c>
      <c r="D476" s="77">
        <f t="shared" ref="D476:I476" si="140">SUM(D477:D478)</f>
        <v>0</v>
      </c>
      <c r="E476" s="77">
        <f t="shared" si="140"/>
        <v>0</v>
      </c>
      <c r="F476" s="77">
        <f t="shared" si="140"/>
        <v>0</v>
      </c>
      <c r="G476" s="77">
        <f t="shared" si="140"/>
        <v>0</v>
      </c>
      <c r="H476" s="77">
        <f t="shared" si="140"/>
        <v>0</v>
      </c>
      <c r="I476" s="77">
        <f t="shared" si="140"/>
        <v>0</v>
      </c>
      <c r="J476" s="18"/>
    </row>
    <row r="477" spans="1:10" s="5" customFormat="1" ht="21" customHeight="1">
      <c r="A477" s="117"/>
      <c r="B477" s="113"/>
      <c r="C477" s="11" t="s">
        <v>107</v>
      </c>
      <c r="D477" s="77">
        <v>0</v>
      </c>
      <c r="E477" s="77">
        <v>0</v>
      </c>
      <c r="F477" s="77">
        <v>0</v>
      </c>
      <c r="G477" s="77">
        <v>0</v>
      </c>
      <c r="H477" s="77">
        <v>0</v>
      </c>
      <c r="I477" s="77">
        <v>0</v>
      </c>
      <c r="J477" s="10"/>
    </row>
    <row r="478" spans="1:10" s="5" customFormat="1" ht="21" customHeight="1">
      <c r="A478" s="117"/>
      <c r="B478" s="113"/>
      <c r="C478" s="11" t="s">
        <v>103</v>
      </c>
      <c r="D478" s="77">
        <v>0</v>
      </c>
      <c r="E478" s="77">
        <v>0</v>
      </c>
      <c r="F478" s="77">
        <v>0</v>
      </c>
      <c r="G478" s="77">
        <v>0</v>
      </c>
      <c r="H478" s="77">
        <v>0</v>
      </c>
      <c r="I478" s="77">
        <v>0</v>
      </c>
      <c r="J478" s="10"/>
    </row>
    <row r="479" spans="1:10" s="5" customFormat="1" ht="21" customHeight="1">
      <c r="A479" s="117"/>
      <c r="B479" s="113" t="s">
        <v>108</v>
      </c>
      <c r="C479" s="113"/>
      <c r="D479" s="77">
        <f>'계획(일최대)'!$H$33</f>
        <v>0</v>
      </c>
      <c r="E479" s="77">
        <f>'계획(일최대)'!$H$89</f>
        <v>0</v>
      </c>
      <c r="F479" s="77">
        <f>'계획(일최대)'!$H$145</f>
        <v>0</v>
      </c>
      <c r="G479" s="77">
        <f>'계획(일최대)'!$H$201</f>
        <v>0</v>
      </c>
      <c r="H479" s="77">
        <f>'계획(일최대)'!$H$257</f>
        <v>0</v>
      </c>
      <c r="I479" s="77">
        <f>'계획(일최대)'!$H$313</f>
        <v>0</v>
      </c>
      <c r="J479" s="10"/>
    </row>
    <row r="480" spans="1:10" s="5" customFormat="1" ht="21" customHeight="1">
      <c r="A480" s="117"/>
      <c r="B480" s="113" t="s">
        <v>184</v>
      </c>
      <c r="C480" s="113"/>
      <c r="D480" s="77">
        <f>'계획(일최대)'!$I$33</f>
        <v>0</v>
      </c>
      <c r="E480" s="77">
        <f>'계획(일최대)'!$I$89</f>
        <v>0</v>
      </c>
      <c r="F480" s="77">
        <f>'계획(일최대)'!$I$145</f>
        <v>0</v>
      </c>
      <c r="G480" s="77">
        <f>'계획(일최대)'!$I$201</f>
        <v>0</v>
      </c>
      <c r="H480" s="77">
        <f>'계획(일최대)'!$I$257</f>
        <v>0</v>
      </c>
      <c r="I480" s="77">
        <f>'계획(일최대)'!$I$313</f>
        <v>0</v>
      </c>
      <c r="J480" s="10"/>
    </row>
    <row r="481" spans="1:10" s="5" customFormat="1" ht="21" customHeight="1">
      <c r="A481" s="117"/>
      <c r="B481" s="113" t="s">
        <v>109</v>
      </c>
      <c r="C481" s="113"/>
      <c r="D481" s="77">
        <f>'계획(일최대)'!$J$33</f>
        <v>66</v>
      </c>
      <c r="E481" s="77">
        <f>'계획(일최대)'!$J$89</f>
        <v>64</v>
      </c>
      <c r="F481" s="77">
        <f>'계획(일최대)'!$J$145</f>
        <v>693</v>
      </c>
      <c r="G481" s="77">
        <f>'계획(일최대)'!$J$201</f>
        <v>692</v>
      </c>
      <c r="H481" s="77">
        <f>'계획(일최대)'!$J$257</f>
        <v>691</v>
      </c>
      <c r="I481" s="77">
        <f>'계획(일최대)'!$J$313</f>
        <v>689</v>
      </c>
      <c r="J481" s="10"/>
    </row>
    <row r="482" spans="1:10" s="5" customFormat="1" ht="21" customHeight="1">
      <c r="A482" s="118" t="s">
        <v>111</v>
      </c>
      <c r="B482" s="112" t="s">
        <v>102</v>
      </c>
      <c r="C482" s="112"/>
      <c r="D482" s="76">
        <f t="shared" ref="D482:I482" si="141">D483+D486+D487+D490+D491+D492</f>
        <v>1055</v>
      </c>
      <c r="E482" s="76">
        <f t="shared" si="141"/>
        <v>1029</v>
      </c>
      <c r="F482" s="76">
        <f t="shared" si="141"/>
        <v>11087</v>
      </c>
      <c r="G482" s="76">
        <f t="shared" si="141"/>
        <v>11069</v>
      </c>
      <c r="H482" s="76">
        <f t="shared" si="141"/>
        <v>11053</v>
      </c>
      <c r="I482" s="76">
        <f t="shared" si="141"/>
        <v>11026</v>
      </c>
      <c r="J482" s="19"/>
    </row>
    <row r="483" spans="1:10" s="5" customFormat="1" ht="21" customHeight="1">
      <c r="A483" s="118"/>
      <c r="B483" s="112" t="s">
        <v>103</v>
      </c>
      <c r="C483" s="12" t="s">
        <v>96</v>
      </c>
      <c r="D483" s="76">
        <f t="shared" ref="D483:I483" si="142">SUM(D484:D485)</f>
        <v>962</v>
      </c>
      <c r="E483" s="76">
        <f t="shared" si="142"/>
        <v>938</v>
      </c>
      <c r="F483" s="76">
        <f t="shared" si="142"/>
        <v>10367</v>
      </c>
      <c r="G483" s="76">
        <f t="shared" si="142"/>
        <v>10350</v>
      </c>
      <c r="H483" s="76">
        <f t="shared" si="142"/>
        <v>10335</v>
      </c>
      <c r="I483" s="76">
        <f t="shared" si="142"/>
        <v>10310</v>
      </c>
      <c r="J483" s="19"/>
    </row>
    <row r="484" spans="1:10" s="5" customFormat="1" ht="21" customHeight="1">
      <c r="A484" s="118"/>
      <c r="B484" s="112"/>
      <c r="C484" s="12" t="s">
        <v>97</v>
      </c>
      <c r="D484" s="75">
        <f>'계획(시간최대)'!$D$33</f>
        <v>962</v>
      </c>
      <c r="E484" s="75">
        <f>'계획(시간최대)'!$D$89</f>
        <v>938</v>
      </c>
      <c r="F484" s="75">
        <f>'계획(시간최대)'!$D$145</f>
        <v>1667</v>
      </c>
      <c r="G484" s="75">
        <f>'계획(시간최대)'!$D$201</f>
        <v>1650</v>
      </c>
      <c r="H484" s="75">
        <f>'계획(시간최대)'!$D$257</f>
        <v>1635</v>
      </c>
      <c r="I484" s="75">
        <f>'계획(시간최대)'!$D$313</f>
        <v>1610</v>
      </c>
      <c r="J484" s="9"/>
    </row>
    <row r="485" spans="1:10" s="5" customFormat="1" ht="21" customHeight="1">
      <c r="A485" s="118"/>
      <c r="B485" s="112"/>
      <c r="C485" s="12" t="s">
        <v>56</v>
      </c>
      <c r="D485" s="75">
        <f>'계획(시간최대)'!$F$33</f>
        <v>0</v>
      </c>
      <c r="E485" s="75">
        <f>'계획(시간최대)'!$F$89</f>
        <v>0</v>
      </c>
      <c r="F485" s="75">
        <f>'계획(시간최대)'!$F$145</f>
        <v>8700</v>
      </c>
      <c r="G485" s="75">
        <f>'계획(시간최대)'!$F$201</f>
        <v>8700</v>
      </c>
      <c r="H485" s="75">
        <f>'계획(시간최대)'!$F$257</f>
        <v>8700</v>
      </c>
      <c r="I485" s="75">
        <f>'계획(시간최대)'!$F$313</f>
        <v>8700</v>
      </c>
      <c r="J485" s="9"/>
    </row>
    <row r="486" spans="1:10" s="5" customFormat="1" ht="21" customHeight="1">
      <c r="A486" s="118"/>
      <c r="B486" s="112" t="s">
        <v>105</v>
      </c>
      <c r="C486" s="112"/>
      <c r="D486" s="75">
        <f>'계획(시간최대)'!$E$33</f>
        <v>27</v>
      </c>
      <c r="E486" s="75">
        <f>'계획(시간최대)'!$E$89</f>
        <v>27</v>
      </c>
      <c r="F486" s="75">
        <f>'계획(시간최대)'!$E$145</f>
        <v>27</v>
      </c>
      <c r="G486" s="75">
        <f>'계획(시간최대)'!$E$201</f>
        <v>27</v>
      </c>
      <c r="H486" s="75">
        <f>'계획(시간최대)'!$E$257</f>
        <v>27</v>
      </c>
      <c r="I486" s="75">
        <f>'계획(시간최대)'!$E$313</f>
        <v>27</v>
      </c>
      <c r="J486" s="9"/>
    </row>
    <row r="487" spans="1:10" s="5" customFormat="1" ht="21" customHeight="1">
      <c r="A487" s="118"/>
      <c r="B487" s="112" t="s">
        <v>106</v>
      </c>
      <c r="C487" s="12" t="s">
        <v>96</v>
      </c>
      <c r="D487" s="76">
        <f t="shared" ref="D487:I487" si="143">SUM(D488:D489)</f>
        <v>0</v>
      </c>
      <c r="E487" s="76">
        <f t="shared" si="143"/>
        <v>0</v>
      </c>
      <c r="F487" s="76">
        <f t="shared" si="143"/>
        <v>0</v>
      </c>
      <c r="G487" s="76">
        <f t="shared" si="143"/>
        <v>0</v>
      </c>
      <c r="H487" s="76">
        <f t="shared" si="143"/>
        <v>0</v>
      </c>
      <c r="I487" s="76">
        <f t="shared" si="143"/>
        <v>0</v>
      </c>
      <c r="J487" s="19"/>
    </row>
    <row r="488" spans="1:10" s="5" customFormat="1" ht="21" customHeight="1">
      <c r="A488" s="118"/>
      <c r="B488" s="112"/>
      <c r="C488" s="12" t="s">
        <v>107</v>
      </c>
      <c r="D488" s="75">
        <v>0</v>
      </c>
      <c r="E488" s="75">
        <v>0</v>
      </c>
      <c r="F488" s="75">
        <v>0</v>
      </c>
      <c r="G488" s="75">
        <v>0</v>
      </c>
      <c r="H488" s="75">
        <v>0</v>
      </c>
      <c r="I488" s="75">
        <v>0</v>
      </c>
      <c r="J488" s="9"/>
    </row>
    <row r="489" spans="1:10" s="5" customFormat="1" ht="21" customHeight="1">
      <c r="A489" s="118"/>
      <c r="B489" s="112"/>
      <c r="C489" s="12" t="s">
        <v>103</v>
      </c>
      <c r="D489" s="75">
        <v>0</v>
      </c>
      <c r="E489" s="75">
        <v>0</v>
      </c>
      <c r="F489" s="75">
        <v>0</v>
      </c>
      <c r="G489" s="75">
        <v>0</v>
      </c>
      <c r="H489" s="75">
        <v>0</v>
      </c>
      <c r="I489" s="75">
        <v>0</v>
      </c>
      <c r="J489" s="9"/>
    </row>
    <row r="490" spans="1:10" s="5" customFormat="1" ht="21" customHeight="1">
      <c r="A490" s="118"/>
      <c r="B490" s="112" t="s">
        <v>108</v>
      </c>
      <c r="C490" s="112"/>
      <c r="D490" s="75">
        <f>'계획(시간최대)'!$H$33</f>
        <v>0</v>
      </c>
      <c r="E490" s="75">
        <f>'계획(시간최대)'!$H$89</f>
        <v>0</v>
      </c>
      <c r="F490" s="75">
        <f>'계획(시간최대)'!$H$145</f>
        <v>0</v>
      </c>
      <c r="G490" s="75">
        <f>'계획(시간최대)'!$H$201</f>
        <v>0</v>
      </c>
      <c r="H490" s="75">
        <f>'계획(시간최대)'!$H$257</f>
        <v>0</v>
      </c>
      <c r="I490" s="75">
        <f>'계획(시간최대)'!$H$313</f>
        <v>0</v>
      </c>
      <c r="J490" s="9"/>
    </row>
    <row r="491" spans="1:10" s="5" customFormat="1" ht="21" customHeight="1">
      <c r="A491" s="119"/>
      <c r="B491" s="112" t="s">
        <v>184</v>
      </c>
      <c r="C491" s="112"/>
      <c r="D491" s="75">
        <f>'계획(시간최대)'!$I$33</f>
        <v>0</v>
      </c>
      <c r="E491" s="75">
        <f>'계획(시간최대)'!$I$89</f>
        <v>0</v>
      </c>
      <c r="F491" s="75">
        <f>'계획(시간최대)'!$I$145</f>
        <v>0</v>
      </c>
      <c r="G491" s="75">
        <f>'계획(시간최대)'!$I$201</f>
        <v>0</v>
      </c>
      <c r="H491" s="75">
        <f>'계획(시간최대)'!$I$257</f>
        <v>0</v>
      </c>
      <c r="I491" s="75">
        <f>'계획(시간최대)'!$I$313</f>
        <v>0</v>
      </c>
      <c r="J491" s="9"/>
    </row>
    <row r="492" spans="1:10" s="5" customFormat="1" ht="21" customHeight="1">
      <c r="A492" s="120"/>
      <c r="B492" s="114" t="s">
        <v>109</v>
      </c>
      <c r="C492" s="114"/>
      <c r="D492" s="78">
        <f>'계획(시간최대)'!$J$33</f>
        <v>66</v>
      </c>
      <c r="E492" s="78">
        <f>'계획(시간최대)'!$J$89</f>
        <v>64</v>
      </c>
      <c r="F492" s="78">
        <f>'계획(시간최대)'!$J$145</f>
        <v>693</v>
      </c>
      <c r="G492" s="78">
        <f>'계획(시간최대)'!$J$201</f>
        <v>692</v>
      </c>
      <c r="H492" s="78">
        <f>'계획(시간최대)'!$J$257</f>
        <v>691</v>
      </c>
      <c r="I492" s="78">
        <f>'계획(시간최대)'!$J$313</f>
        <v>689</v>
      </c>
      <c r="J492" s="13"/>
    </row>
    <row r="493" spans="1:10" ht="21" customHeight="1"/>
    <row r="494" spans="1:10" ht="21" customHeight="1">
      <c r="A494" s="3" t="s">
        <v>146</v>
      </c>
    </row>
    <row r="495" spans="1:10" s="5" customFormat="1" ht="21" customHeight="1" thickBot="1">
      <c r="A495" s="115" t="s">
        <v>89</v>
      </c>
      <c r="B495" s="116"/>
      <c r="C495" s="116"/>
      <c r="D495" s="58" t="s">
        <v>228</v>
      </c>
      <c r="E495" s="58" t="s">
        <v>69</v>
      </c>
      <c r="F495" s="58" t="s">
        <v>70</v>
      </c>
      <c r="G495" s="58" t="s">
        <v>71</v>
      </c>
      <c r="H495" s="58" t="s">
        <v>72</v>
      </c>
      <c r="I495" s="58" t="s">
        <v>147</v>
      </c>
      <c r="J495" s="4" t="s">
        <v>87</v>
      </c>
    </row>
    <row r="496" spans="1:10" s="5" customFormat="1" ht="21" customHeight="1" thickTop="1">
      <c r="A496" s="121" t="s">
        <v>94</v>
      </c>
      <c r="B496" s="123" t="s">
        <v>95</v>
      </c>
      <c r="C496" s="6" t="s">
        <v>96</v>
      </c>
      <c r="D496" s="74">
        <f t="shared" ref="D496:I496" si="144">SUM(D497:D498)</f>
        <v>3452</v>
      </c>
      <c r="E496" s="74">
        <f t="shared" si="144"/>
        <v>3356</v>
      </c>
      <c r="F496" s="74">
        <f t="shared" si="144"/>
        <v>3823</v>
      </c>
      <c r="G496" s="74">
        <f t="shared" si="144"/>
        <v>3792</v>
      </c>
      <c r="H496" s="74">
        <f t="shared" si="144"/>
        <v>3756</v>
      </c>
      <c r="I496" s="74">
        <f t="shared" si="144"/>
        <v>3712</v>
      </c>
      <c r="J496" s="7"/>
    </row>
    <row r="497" spans="1:10" s="5" customFormat="1" ht="21" customHeight="1">
      <c r="A497" s="122"/>
      <c r="B497" s="111"/>
      <c r="C497" s="8" t="s">
        <v>97</v>
      </c>
      <c r="D497" s="75">
        <f t="shared" ref="D497:I497" si="145">D538+D579+D620</f>
        <v>3452</v>
      </c>
      <c r="E497" s="75">
        <f t="shared" si="145"/>
        <v>3356</v>
      </c>
      <c r="F497" s="75">
        <f t="shared" si="145"/>
        <v>3319</v>
      </c>
      <c r="G497" s="75">
        <f t="shared" si="145"/>
        <v>3288</v>
      </c>
      <c r="H497" s="75">
        <f t="shared" si="145"/>
        <v>3252</v>
      </c>
      <c r="I497" s="75">
        <f t="shared" si="145"/>
        <v>3208</v>
      </c>
      <c r="J497" s="9"/>
    </row>
    <row r="498" spans="1:10" s="5" customFormat="1" ht="21" customHeight="1">
      <c r="A498" s="122"/>
      <c r="B498" s="111"/>
      <c r="C498" s="8" t="s">
        <v>56</v>
      </c>
      <c r="D498" s="75">
        <f t="shared" ref="D498:I498" si="146">D539+D580+D621</f>
        <v>0</v>
      </c>
      <c r="E498" s="75">
        <f t="shared" si="146"/>
        <v>0</v>
      </c>
      <c r="F498" s="75">
        <f t="shared" si="146"/>
        <v>504</v>
      </c>
      <c r="G498" s="75">
        <f t="shared" si="146"/>
        <v>504</v>
      </c>
      <c r="H498" s="75">
        <f t="shared" si="146"/>
        <v>504</v>
      </c>
      <c r="I498" s="75">
        <f t="shared" si="146"/>
        <v>504</v>
      </c>
      <c r="J498" s="9"/>
    </row>
    <row r="499" spans="1:10" s="5" customFormat="1" ht="21" customHeight="1">
      <c r="A499" s="122"/>
      <c r="B499" s="111" t="s">
        <v>99</v>
      </c>
      <c r="C499" s="111"/>
      <c r="D499" s="75">
        <f t="shared" ref="D499:I499" si="147">D540+D581+D622</f>
        <v>2265</v>
      </c>
      <c r="E499" s="75">
        <f t="shared" si="147"/>
        <v>2203</v>
      </c>
      <c r="F499" s="75">
        <f t="shared" si="147"/>
        <v>3823</v>
      </c>
      <c r="G499" s="75">
        <f t="shared" si="147"/>
        <v>3792</v>
      </c>
      <c r="H499" s="75">
        <f t="shared" si="147"/>
        <v>3756</v>
      </c>
      <c r="I499" s="75">
        <f t="shared" si="147"/>
        <v>3712</v>
      </c>
      <c r="J499" s="9"/>
    </row>
    <row r="500" spans="1:10" s="5" customFormat="1" ht="21" customHeight="1">
      <c r="A500" s="122"/>
      <c r="B500" s="111" t="s">
        <v>100</v>
      </c>
      <c r="C500" s="111"/>
      <c r="D500" s="79">
        <f t="shared" ref="D500:I500" si="148">ROUND(D499*100/D496,1)</f>
        <v>65.599999999999994</v>
      </c>
      <c r="E500" s="79">
        <f t="shared" si="148"/>
        <v>65.599999999999994</v>
      </c>
      <c r="F500" s="79">
        <f t="shared" si="148"/>
        <v>100</v>
      </c>
      <c r="G500" s="79">
        <f t="shared" si="148"/>
        <v>100</v>
      </c>
      <c r="H500" s="79">
        <f t="shared" si="148"/>
        <v>100</v>
      </c>
      <c r="I500" s="79">
        <f t="shared" si="148"/>
        <v>100</v>
      </c>
      <c r="J500" s="9"/>
    </row>
    <row r="501" spans="1:10" s="5" customFormat="1" ht="21" customHeight="1">
      <c r="A501" s="122" t="s">
        <v>101</v>
      </c>
      <c r="B501" s="111" t="s">
        <v>102</v>
      </c>
      <c r="C501" s="111"/>
      <c r="D501" s="76">
        <f t="shared" ref="D501:I501" si="149">D502+D505+D506+D509+D510+D511</f>
        <v>11794</v>
      </c>
      <c r="E501" s="76">
        <f t="shared" si="149"/>
        <v>11773</v>
      </c>
      <c r="F501" s="76">
        <f t="shared" si="149"/>
        <v>14261</v>
      </c>
      <c r="G501" s="76">
        <f t="shared" si="149"/>
        <v>14252</v>
      </c>
      <c r="H501" s="76">
        <f t="shared" si="149"/>
        <v>14239</v>
      </c>
      <c r="I501" s="76">
        <f t="shared" si="149"/>
        <v>14226</v>
      </c>
      <c r="J501" s="9"/>
    </row>
    <row r="502" spans="1:10" s="5" customFormat="1" ht="21" customHeight="1">
      <c r="A502" s="122"/>
      <c r="B502" s="111" t="s">
        <v>103</v>
      </c>
      <c r="C502" s="8" t="s">
        <v>96</v>
      </c>
      <c r="D502" s="76">
        <f t="shared" ref="D502:I502" si="150">SUM(D503:D504)</f>
        <v>671</v>
      </c>
      <c r="E502" s="76">
        <f t="shared" si="150"/>
        <v>652</v>
      </c>
      <c r="F502" s="76">
        <f t="shared" si="150"/>
        <v>1131</v>
      </c>
      <c r="G502" s="76">
        <f t="shared" si="150"/>
        <v>1123</v>
      </c>
      <c r="H502" s="76">
        <f t="shared" si="150"/>
        <v>1111</v>
      </c>
      <c r="I502" s="76">
        <f t="shared" si="150"/>
        <v>1099</v>
      </c>
      <c r="J502" s="9"/>
    </row>
    <row r="503" spans="1:10" s="5" customFormat="1" ht="21" customHeight="1">
      <c r="A503" s="122"/>
      <c r="B503" s="111"/>
      <c r="C503" s="8" t="s">
        <v>97</v>
      </c>
      <c r="D503" s="75">
        <f t="shared" ref="D503:I503" si="151">D544+D585+D626</f>
        <v>671</v>
      </c>
      <c r="E503" s="75">
        <f t="shared" si="151"/>
        <v>652</v>
      </c>
      <c r="F503" s="75">
        <f t="shared" si="151"/>
        <v>982</v>
      </c>
      <c r="G503" s="75">
        <f t="shared" si="151"/>
        <v>974</v>
      </c>
      <c r="H503" s="75">
        <f t="shared" si="151"/>
        <v>962</v>
      </c>
      <c r="I503" s="75">
        <f t="shared" si="151"/>
        <v>950</v>
      </c>
      <c r="J503" s="9"/>
    </row>
    <row r="504" spans="1:10" s="5" customFormat="1" ht="21" customHeight="1">
      <c r="A504" s="122"/>
      <c r="B504" s="111"/>
      <c r="C504" s="8" t="s">
        <v>56</v>
      </c>
      <c r="D504" s="75">
        <f t="shared" ref="D504:I504" si="152">D545+D586+D627</f>
        <v>0</v>
      </c>
      <c r="E504" s="75">
        <f t="shared" si="152"/>
        <v>0</v>
      </c>
      <c r="F504" s="75">
        <f t="shared" si="152"/>
        <v>149</v>
      </c>
      <c r="G504" s="75">
        <f t="shared" si="152"/>
        <v>149</v>
      </c>
      <c r="H504" s="75">
        <f t="shared" si="152"/>
        <v>149</v>
      </c>
      <c r="I504" s="75">
        <f t="shared" si="152"/>
        <v>149</v>
      </c>
      <c r="J504" s="9"/>
    </row>
    <row r="505" spans="1:10" s="5" customFormat="1" ht="21" customHeight="1">
      <c r="A505" s="122"/>
      <c r="B505" s="111" t="s">
        <v>105</v>
      </c>
      <c r="C505" s="125"/>
      <c r="D505" s="75">
        <f t="shared" ref="D505:I505" si="153">D546+D587+D628</f>
        <v>163</v>
      </c>
      <c r="E505" s="75">
        <f t="shared" si="153"/>
        <v>163</v>
      </c>
      <c r="F505" s="75">
        <f t="shared" si="153"/>
        <v>163</v>
      </c>
      <c r="G505" s="75">
        <f t="shared" si="153"/>
        <v>163</v>
      </c>
      <c r="H505" s="75">
        <f t="shared" si="153"/>
        <v>163</v>
      </c>
      <c r="I505" s="75">
        <f t="shared" si="153"/>
        <v>163</v>
      </c>
      <c r="J505" s="9"/>
    </row>
    <row r="506" spans="1:10" s="5" customFormat="1" ht="21" customHeight="1">
      <c r="A506" s="122"/>
      <c r="B506" s="111" t="s">
        <v>106</v>
      </c>
      <c r="C506" s="8" t="s">
        <v>96</v>
      </c>
      <c r="D506" s="76">
        <f t="shared" ref="D506:I506" si="154">SUM(D507:D508)</f>
        <v>10313</v>
      </c>
      <c r="E506" s="76">
        <f t="shared" si="154"/>
        <v>10313</v>
      </c>
      <c r="F506" s="76">
        <f t="shared" si="154"/>
        <v>12162</v>
      </c>
      <c r="G506" s="76">
        <f t="shared" si="154"/>
        <v>12162</v>
      </c>
      <c r="H506" s="76">
        <f t="shared" si="154"/>
        <v>12162</v>
      </c>
      <c r="I506" s="76">
        <f t="shared" si="154"/>
        <v>12162</v>
      </c>
      <c r="J506" s="9"/>
    </row>
    <row r="507" spans="1:10" s="5" customFormat="1" ht="21" customHeight="1">
      <c r="A507" s="122"/>
      <c r="B507" s="111"/>
      <c r="C507" s="8" t="s">
        <v>107</v>
      </c>
      <c r="D507" s="75">
        <f t="shared" ref="D507:I507" si="155">D548+D589+D630</f>
        <v>10313</v>
      </c>
      <c r="E507" s="75">
        <f t="shared" si="155"/>
        <v>10313</v>
      </c>
      <c r="F507" s="75">
        <f t="shared" si="155"/>
        <v>11957</v>
      </c>
      <c r="G507" s="75">
        <f t="shared" si="155"/>
        <v>11957</v>
      </c>
      <c r="H507" s="75">
        <f t="shared" si="155"/>
        <v>11957</v>
      </c>
      <c r="I507" s="75">
        <f t="shared" si="155"/>
        <v>11957</v>
      </c>
      <c r="J507" s="9"/>
    </row>
    <row r="508" spans="1:10" s="5" customFormat="1" ht="21" customHeight="1">
      <c r="A508" s="122"/>
      <c r="B508" s="111"/>
      <c r="C508" s="8" t="s">
        <v>103</v>
      </c>
      <c r="D508" s="75">
        <f t="shared" ref="D508:I508" si="156">D549+D590+D631</f>
        <v>0</v>
      </c>
      <c r="E508" s="75">
        <f t="shared" si="156"/>
        <v>0</v>
      </c>
      <c r="F508" s="75">
        <f t="shared" si="156"/>
        <v>205</v>
      </c>
      <c r="G508" s="75">
        <f t="shared" si="156"/>
        <v>205</v>
      </c>
      <c r="H508" s="75">
        <f t="shared" si="156"/>
        <v>205</v>
      </c>
      <c r="I508" s="75">
        <f t="shared" si="156"/>
        <v>205</v>
      </c>
      <c r="J508" s="9"/>
    </row>
    <row r="509" spans="1:10" s="5" customFormat="1" ht="21" customHeight="1">
      <c r="A509" s="122"/>
      <c r="B509" s="111" t="s">
        <v>108</v>
      </c>
      <c r="C509" s="111"/>
      <c r="D509" s="75">
        <f t="shared" ref="D509:I509" si="157">D550+D591+D632</f>
        <v>0</v>
      </c>
      <c r="E509" s="75">
        <f t="shared" si="157"/>
        <v>0</v>
      </c>
      <c r="F509" s="75">
        <f t="shared" si="157"/>
        <v>0</v>
      </c>
      <c r="G509" s="75">
        <f t="shared" si="157"/>
        <v>0</v>
      </c>
      <c r="H509" s="75">
        <f t="shared" si="157"/>
        <v>0</v>
      </c>
      <c r="I509" s="75">
        <f t="shared" si="157"/>
        <v>0</v>
      </c>
      <c r="J509" s="9"/>
    </row>
    <row r="510" spans="1:10" s="5" customFormat="1" ht="21" customHeight="1">
      <c r="A510" s="122"/>
      <c r="B510" s="111" t="s">
        <v>184</v>
      </c>
      <c r="C510" s="111"/>
      <c r="D510" s="75">
        <f t="shared" ref="D510:I510" si="158">D551+D592+D633</f>
        <v>0</v>
      </c>
      <c r="E510" s="75">
        <f t="shared" si="158"/>
        <v>0</v>
      </c>
      <c r="F510" s="75">
        <f t="shared" si="158"/>
        <v>0</v>
      </c>
      <c r="G510" s="75">
        <f t="shared" si="158"/>
        <v>0</v>
      </c>
      <c r="H510" s="75">
        <f t="shared" si="158"/>
        <v>0</v>
      </c>
      <c r="I510" s="75">
        <f t="shared" si="158"/>
        <v>0</v>
      </c>
      <c r="J510" s="9"/>
    </row>
    <row r="511" spans="1:10" s="5" customFormat="1" ht="21" customHeight="1">
      <c r="A511" s="122"/>
      <c r="B511" s="111" t="s">
        <v>109</v>
      </c>
      <c r="C511" s="111"/>
      <c r="D511" s="75">
        <f t="shared" ref="D511:I511" si="159">D552+D593+D634</f>
        <v>647</v>
      </c>
      <c r="E511" s="75">
        <f t="shared" si="159"/>
        <v>645</v>
      </c>
      <c r="F511" s="75">
        <f t="shared" si="159"/>
        <v>805</v>
      </c>
      <c r="G511" s="75">
        <f t="shared" si="159"/>
        <v>804</v>
      </c>
      <c r="H511" s="75">
        <f t="shared" si="159"/>
        <v>803</v>
      </c>
      <c r="I511" s="75">
        <f t="shared" si="159"/>
        <v>802</v>
      </c>
      <c r="J511" s="9"/>
    </row>
    <row r="512" spans="1:10" s="5" customFormat="1" ht="21" customHeight="1">
      <c r="A512" s="117" t="s">
        <v>110</v>
      </c>
      <c r="B512" s="113" t="s">
        <v>102</v>
      </c>
      <c r="C512" s="113"/>
      <c r="D512" s="77">
        <f t="shared" ref="D512:I512" si="160">D513+D516+D517+D520+D521+D522</f>
        <v>12002</v>
      </c>
      <c r="E512" s="77">
        <f t="shared" si="160"/>
        <v>11977</v>
      </c>
      <c r="F512" s="77">
        <f t="shared" si="160"/>
        <v>14636</v>
      </c>
      <c r="G512" s="77">
        <f t="shared" si="160"/>
        <v>14624</v>
      </c>
      <c r="H512" s="77">
        <f t="shared" si="160"/>
        <v>14609</v>
      </c>
      <c r="I512" s="77">
        <f t="shared" si="160"/>
        <v>14592</v>
      </c>
      <c r="J512" s="10"/>
    </row>
    <row r="513" spans="1:10" s="5" customFormat="1" ht="21" customHeight="1">
      <c r="A513" s="117"/>
      <c r="B513" s="113" t="s">
        <v>103</v>
      </c>
      <c r="C513" s="56" t="s">
        <v>96</v>
      </c>
      <c r="D513" s="77">
        <f t="shared" ref="D513:I513" si="161">SUM(D514:D515)</f>
        <v>838</v>
      </c>
      <c r="E513" s="77">
        <f t="shared" si="161"/>
        <v>815</v>
      </c>
      <c r="F513" s="77">
        <f t="shared" si="161"/>
        <v>1414</v>
      </c>
      <c r="G513" s="77">
        <f t="shared" si="161"/>
        <v>1403</v>
      </c>
      <c r="H513" s="77">
        <f t="shared" si="161"/>
        <v>1389</v>
      </c>
      <c r="I513" s="77">
        <f t="shared" si="161"/>
        <v>1373</v>
      </c>
      <c r="J513" s="10"/>
    </row>
    <row r="514" spans="1:10" s="5" customFormat="1" ht="21" customHeight="1">
      <c r="A514" s="117"/>
      <c r="B514" s="113"/>
      <c r="C514" s="56" t="s">
        <v>97</v>
      </c>
      <c r="D514" s="77">
        <f t="shared" ref="D514:I514" si="162">D555+D596+D637</f>
        <v>838</v>
      </c>
      <c r="E514" s="77">
        <f t="shared" si="162"/>
        <v>815</v>
      </c>
      <c r="F514" s="77">
        <f t="shared" si="162"/>
        <v>1228</v>
      </c>
      <c r="G514" s="77">
        <f t="shared" si="162"/>
        <v>1217</v>
      </c>
      <c r="H514" s="77">
        <f t="shared" si="162"/>
        <v>1203</v>
      </c>
      <c r="I514" s="77">
        <f t="shared" si="162"/>
        <v>1187</v>
      </c>
      <c r="J514" s="10"/>
    </row>
    <row r="515" spans="1:10" s="5" customFormat="1" ht="21" customHeight="1">
      <c r="A515" s="117"/>
      <c r="B515" s="113"/>
      <c r="C515" s="56" t="s">
        <v>56</v>
      </c>
      <c r="D515" s="77">
        <f t="shared" ref="D515:I515" si="163">D556+D597+D638</f>
        <v>0</v>
      </c>
      <c r="E515" s="77">
        <f t="shared" si="163"/>
        <v>0</v>
      </c>
      <c r="F515" s="77">
        <f t="shared" si="163"/>
        <v>186</v>
      </c>
      <c r="G515" s="77">
        <f t="shared" si="163"/>
        <v>186</v>
      </c>
      <c r="H515" s="77">
        <f t="shared" si="163"/>
        <v>186</v>
      </c>
      <c r="I515" s="77">
        <f t="shared" si="163"/>
        <v>186</v>
      </c>
      <c r="J515" s="10"/>
    </row>
    <row r="516" spans="1:10" s="5" customFormat="1" ht="21" customHeight="1">
      <c r="A516" s="117"/>
      <c r="B516" s="113" t="s">
        <v>105</v>
      </c>
      <c r="C516" s="113"/>
      <c r="D516" s="77">
        <f t="shared" ref="D516:I516" si="164">D557+D598+D639</f>
        <v>204</v>
      </c>
      <c r="E516" s="77">
        <f t="shared" si="164"/>
        <v>204</v>
      </c>
      <c r="F516" s="77">
        <f t="shared" si="164"/>
        <v>204</v>
      </c>
      <c r="G516" s="77">
        <f t="shared" si="164"/>
        <v>204</v>
      </c>
      <c r="H516" s="77">
        <f t="shared" si="164"/>
        <v>204</v>
      </c>
      <c r="I516" s="77">
        <f t="shared" si="164"/>
        <v>204</v>
      </c>
      <c r="J516" s="10"/>
    </row>
    <row r="517" spans="1:10" s="5" customFormat="1" ht="21" customHeight="1">
      <c r="A517" s="117"/>
      <c r="B517" s="113" t="s">
        <v>106</v>
      </c>
      <c r="C517" s="56" t="s">
        <v>96</v>
      </c>
      <c r="D517" s="77">
        <f t="shared" ref="D517:I517" si="165">SUM(D518:D519)</f>
        <v>10313</v>
      </c>
      <c r="E517" s="77">
        <f t="shared" si="165"/>
        <v>10313</v>
      </c>
      <c r="F517" s="77">
        <f t="shared" si="165"/>
        <v>12213</v>
      </c>
      <c r="G517" s="77">
        <f t="shared" si="165"/>
        <v>12213</v>
      </c>
      <c r="H517" s="77">
        <f t="shared" si="165"/>
        <v>12213</v>
      </c>
      <c r="I517" s="77">
        <f t="shared" si="165"/>
        <v>12213</v>
      </c>
      <c r="J517" s="10"/>
    </row>
    <row r="518" spans="1:10" s="5" customFormat="1" ht="21" customHeight="1">
      <c r="A518" s="117"/>
      <c r="B518" s="113"/>
      <c r="C518" s="56" t="s">
        <v>107</v>
      </c>
      <c r="D518" s="77">
        <f t="shared" ref="D518:I518" si="166">D559+D600+D641</f>
        <v>10313</v>
      </c>
      <c r="E518" s="77">
        <f t="shared" si="166"/>
        <v>10313</v>
      </c>
      <c r="F518" s="77">
        <f t="shared" si="166"/>
        <v>11957</v>
      </c>
      <c r="G518" s="77">
        <f t="shared" si="166"/>
        <v>11957</v>
      </c>
      <c r="H518" s="77">
        <f t="shared" si="166"/>
        <v>11957</v>
      </c>
      <c r="I518" s="77">
        <f t="shared" si="166"/>
        <v>11957</v>
      </c>
      <c r="J518" s="10"/>
    </row>
    <row r="519" spans="1:10" s="5" customFormat="1" ht="21" customHeight="1">
      <c r="A519" s="117"/>
      <c r="B519" s="113"/>
      <c r="C519" s="56" t="s">
        <v>103</v>
      </c>
      <c r="D519" s="77">
        <f t="shared" ref="D519:I519" si="167">D560+D601+D642</f>
        <v>0</v>
      </c>
      <c r="E519" s="77">
        <f t="shared" si="167"/>
        <v>0</v>
      </c>
      <c r="F519" s="77">
        <f t="shared" si="167"/>
        <v>256</v>
      </c>
      <c r="G519" s="77">
        <f t="shared" si="167"/>
        <v>256</v>
      </c>
      <c r="H519" s="77">
        <f t="shared" si="167"/>
        <v>256</v>
      </c>
      <c r="I519" s="77">
        <f t="shared" si="167"/>
        <v>256</v>
      </c>
      <c r="J519" s="10"/>
    </row>
    <row r="520" spans="1:10" s="5" customFormat="1" ht="21" customHeight="1">
      <c r="A520" s="117"/>
      <c r="B520" s="113" t="s">
        <v>108</v>
      </c>
      <c r="C520" s="113"/>
      <c r="D520" s="77">
        <f t="shared" ref="D520:I520" si="168">D561+D602+D643</f>
        <v>0</v>
      </c>
      <c r="E520" s="77">
        <f t="shared" si="168"/>
        <v>0</v>
      </c>
      <c r="F520" s="77">
        <f t="shared" si="168"/>
        <v>0</v>
      </c>
      <c r="G520" s="77">
        <f t="shared" si="168"/>
        <v>0</v>
      </c>
      <c r="H520" s="77">
        <f t="shared" si="168"/>
        <v>0</v>
      </c>
      <c r="I520" s="77">
        <f t="shared" si="168"/>
        <v>0</v>
      </c>
      <c r="J520" s="10"/>
    </row>
    <row r="521" spans="1:10" s="5" customFormat="1" ht="21" customHeight="1">
      <c r="A521" s="117"/>
      <c r="B521" s="113" t="s">
        <v>184</v>
      </c>
      <c r="C521" s="113"/>
      <c r="D521" s="77">
        <f t="shared" ref="D521:I521" si="169">D562+D603+D644</f>
        <v>0</v>
      </c>
      <c r="E521" s="77">
        <f t="shared" si="169"/>
        <v>0</v>
      </c>
      <c r="F521" s="77">
        <f t="shared" si="169"/>
        <v>0</v>
      </c>
      <c r="G521" s="77">
        <f t="shared" si="169"/>
        <v>0</v>
      </c>
      <c r="H521" s="77">
        <f t="shared" si="169"/>
        <v>0</v>
      </c>
      <c r="I521" s="77">
        <f t="shared" si="169"/>
        <v>0</v>
      </c>
      <c r="J521" s="10"/>
    </row>
    <row r="522" spans="1:10" s="5" customFormat="1" ht="21" customHeight="1">
      <c r="A522" s="117"/>
      <c r="B522" s="113" t="s">
        <v>109</v>
      </c>
      <c r="C522" s="113"/>
      <c r="D522" s="77">
        <f t="shared" ref="D522:I522" si="170">D563+D604+D645</f>
        <v>647</v>
      </c>
      <c r="E522" s="77">
        <f t="shared" si="170"/>
        <v>645</v>
      </c>
      <c r="F522" s="77">
        <f t="shared" si="170"/>
        <v>805</v>
      </c>
      <c r="G522" s="77">
        <f t="shared" si="170"/>
        <v>804</v>
      </c>
      <c r="H522" s="77">
        <f t="shared" si="170"/>
        <v>803</v>
      </c>
      <c r="I522" s="77">
        <f t="shared" si="170"/>
        <v>802</v>
      </c>
      <c r="J522" s="10"/>
    </row>
    <row r="523" spans="1:10" s="5" customFormat="1" ht="21" customHeight="1">
      <c r="A523" s="122" t="s">
        <v>111</v>
      </c>
      <c r="B523" s="112" t="s">
        <v>102</v>
      </c>
      <c r="C523" s="112"/>
      <c r="D523" s="76">
        <f t="shared" ref="D523:I523" si="171">D524+D527+D528+D531+D532+D533</f>
        <v>17681</v>
      </c>
      <c r="E523" s="76">
        <f t="shared" si="171"/>
        <v>17644</v>
      </c>
      <c r="F523" s="76">
        <f t="shared" si="171"/>
        <v>21554</v>
      </c>
      <c r="G523" s="76">
        <f t="shared" si="171"/>
        <v>21536</v>
      </c>
      <c r="H523" s="76">
        <f t="shared" si="171"/>
        <v>21515</v>
      </c>
      <c r="I523" s="76">
        <f t="shared" si="171"/>
        <v>21489</v>
      </c>
      <c r="J523" s="9"/>
    </row>
    <row r="524" spans="1:10" s="5" customFormat="1" ht="21" customHeight="1">
      <c r="A524" s="122"/>
      <c r="B524" s="112" t="s">
        <v>103</v>
      </c>
      <c r="C524" s="57" t="s">
        <v>96</v>
      </c>
      <c r="D524" s="76">
        <f t="shared" ref="D524:I524" si="172">SUM(D525:D526)</f>
        <v>1258</v>
      </c>
      <c r="E524" s="76">
        <f t="shared" si="172"/>
        <v>1223</v>
      </c>
      <c r="F524" s="76">
        <f t="shared" si="172"/>
        <v>2123</v>
      </c>
      <c r="G524" s="76">
        <f t="shared" si="172"/>
        <v>2106</v>
      </c>
      <c r="H524" s="76">
        <f t="shared" si="172"/>
        <v>2086</v>
      </c>
      <c r="I524" s="76">
        <f t="shared" si="172"/>
        <v>2061</v>
      </c>
      <c r="J524" s="9"/>
    </row>
    <row r="525" spans="1:10" s="5" customFormat="1" ht="21" customHeight="1">
      <c r="A525" s="122"/>
      <c r="B525" s="112"/>
      <c r="C525" s="57" t="s">
        <v>97</v>
      </c>
      <c r="D525" s="75">
        <f t="shared" ref="D525:I525" si="173">D566+D607+D648</f>
        <v>1258</v>
      </c>
      <c r="E525" s="75">
        <f t="shared" si="173"/>
        <v>1223</v>
      </c>
      <c r="F525" s="75">
        <f t="shared" si="173"/>
        <v>1843</v>
      </c>
      <c r="G525" s="75">
        <f t="shared" si="173"/>
        <v>1826</v>
      </c>
      <c r="H525" s="75">
        <f t="shared" si="173"/>
        <v>1806</v>
      </c>
      <c r="I525" s="75">
        <f t="shared" si="173"/>
        <v>1781</v>
      </c>
      <c r="J525" s="9"/>
    </row>
    <row r="526" spans="1:10" s="5" customFormat="1" ht="21" customHeight="1">
      <c r="A526" s="122"/>
      <c r="B526" s="112"/>
      <c r="C526" s="57" t="s">
        <v>56</v>
      </c>
      <c r="D526" s="75">
        <f t="shared" ref="D526:I526" si="174">D567+D608+D649</f>
        <v>0</v>
      </c>
      <c r="E526" s="75">
        <f t="shared" si="174"/>
        <v>0</v>
      </c>
      <c r="F526" s="75">
        <f t="shared" si="174"/>
        <v>280</v>
      </c>
      <c r="G526" s="75">
        <f t="shared" si="174"/>
        <v>280</v>
      </c>
      <c r="H526" s="75">
        <f t="shared" si="174"/>
        <v>280</v>
      </c>
      <c r="I526" s="75">
        <f t="shared" si="174"/>
        <v>280</v>
      </c>
      <c r="J526" s="9"/>
    </row>
    <row r="527" spans="1:10" s="5" customFormat="1" ht="21" customHeight="1">
      <c r="A527" s="122"/>
      <c r="B527" s="112" t="s">
        <v>105</v>
      </c>
      <c r="C527" s="112"/>
      <c r="D527" s="75">
        <f t="shared" ref="D527:I527" si="175">D568+D609+D650</f>
        <v>306</v>
      </c>
      <c r="E527" s="75">
        <f t="shared" si="175"/>
        <v>306</v>
      </c>
      <c r="F527" s="75">
        <f t="shared" si="175"/>
        <v>306</v>
      </c>
      <c r="G527" s="75">
        <f t="shared" si="175"/>
        <v>306</v>
      </c>
      <c r="H527" s="75">
        <f t="shared" si="175"/>
        <v>306</v>
      </c>
      <c r="I527" s="75">
        <f t="shared" si="175"/>
        <v>306</v>
      </c>
      <c r="J527" s="9"/>
    </row>
    <row r="528" spans="1:10" s="5" customFormat="1" ht="21" customHeight="1">
      <c r="A528" s="122"/>
      <c r="B528" s="112" t="s">
        <v>106</v>
      </c>
      <c r="C528" s="57" t="s">
        <v>96</v>
      </c>
      <c r="D528" s="76">
        <f t="shared" ref="D528:I528" si="176">SUM(D529:D530)</f>
        <v>15470</v>
      </c>
      <c r="E528" s="76">
        <f t="shared" si="176"/>
        <v>15470</v>
      </c>
      <c r="F528" s="76">
        <f t="shared" si="176"/>
        <v>18320</v>
      </c>
      <c r="G528" s="76">
        <f t="shared" si="176"/>
        <v>18320</v>
      </c>
      <c r="H528" s="76">
        <f t="shared" si="176"/>
        <v>18320</v>
      </c>
      <c r="I528" s="76">
        <f t="shared" si="176"/>
        <v>18320</v>
      </c>
      <c r="J528" s="9"/>
    </row>
    <row r="529" spans="1:10" s="5" customFormat="1" ht="21" customHeight="1">
      <c r="A529" s="122"/>
      <c r="B529" s="112"/>
      <c r="C529" s="57" t="s">
        <v>107</v>
      </c>
      <c r="D529" s="75">
        <f t="shared" ref="D529:I529" si="177">D570+D611+D652</f>
        <v>15470</v>
      </c>
      <c r="E529" s="75">
        <f t="shared" si="177"/>
        <v>15470</v>
      </c>
      <c r="F529" s="75">
        <f t="shared" si="177"/>
        <v>17936</v>
      </c>
      <c r="G529" s="75">
        <f t="shared" si="177"/>
        <v>17936</v>
      </c>
      <c r="H529" s="75">
        <f t="shared" si="177"/>
        <v>17936</v>
      </c>
      <c r="I529" s="75">
        <f t="shared" si="177"/>
        <v>17936</v>
      </c>
      <c r="J529" s="9"/>
    </row>
    <row r="530" spans="1:10" s="5" customFormat="1" ht="21" customHeight="1">
      <c r="A530" s="122"/>
      <c r="B530" s="112"/>
      <c r="C530" s="57" t="s">
        <v>103</v>
      </c>
      <c r="D530" s="75">
        <f t="shared" ref="D530:I530" si="178">D571+D612+D653</f>
        <v>0</v>
      </c>
      <c r="E530" s="75">
        <f t="shared" si="178"/>
        <v>0</v>
      </c>
      <c r="F530" s="75">
        <f t="shared" si="178"/>
        <v>384</v>
      </c>
      <c r="G530" s="75">
        <f t="shared" si="178"/>
        <v>384</v>
      </c>
      <c r="H530" s="75">
        <f t="shared" si="178"/>
        <v>384</v>
      </c>
      <c r="I530" s="75">
        <f t="shared" si="178"/>
        <v>384</v>
      </c>
      <c r="J530" s="9"/>
    </row>
    <row r="531" spans="1:10" s="5" customFormat="1" ht="21" customHeight="1">
      <c r="A531" s="122"/>
      <c r="B531" s="112" t="s">
        <v>108</v>
      </c>
      <c r="C531" s="112"/>
      <c r="D531" s="75">
        <f t="shared" ref="D531:I531" si="179">D572+D613+D654</f>
        <v>0</v>
      </c>
      <c r="E531" s="75">
        <f t="shared" si="179"/>
        <v>0</v>
      </c>
      <c r="F531" s="75">
        <f t="shared" si="179"/>
        <v>0</v>
      </c>
      <c r="G531" s="75">
        <f t="shared" si="179"/>
        <v>0</v>
      </c>
      <c r="H531" s="75">
        <f t="shared" si="179"/>
        <v>0</v>
      </c>
      <c r="I531" s="75">
        <f t="shared" si="179"/>
        <v>0</v>
      </c>
      <c r="J531" s="9"/>
    </row>
    <row r="532" spans="1:10" s="5" customFormat="1" ht="21" customHeight="1">
      <c r="A532" s="126"/>
      <c r="B532" s="112" t="s">
        <v>184</v>
      </c>
      <c r="C532" s="112"/>
      <c r="D532" s="75">
        <f t="shared" ref="D532:I532" si="180">D573+D614+D655</f>
        <v>0</v>
      </c>
      <c r="E532" s="75">
        <f t="shared" si="180"/>
        <v>0</v>
      </c>
      <c r="F532" s="75">
        <f t="shared" si="180"/>
        <v>0</v>
      </c>
      <c r="G532" s="75">
        <f t="shared" si="180"/>
        <v>0</v>
      </c>
      <c r="H532" s="75">
        <f t="shared" si="180"/>
        <v>0</v>
      </c>
      <c r="I532" s="75">
        <f t="shared" si="180"/>
        <v>0</v>
      </c>
      <c r="J532" s="9"/>
    </row>
    <row r="533" spans="1:10" s="5" customFormat="1" ht="21" customHeight="1">
      <c r="A533" s="127"/>
      <c r="B533" s="114" t="s">
        <v>109</v>
      </c>
      <c r="C533" s="114"/>
      <c r="D533" s="78">
        <f t="shared" ref="D533:I533" si="181">D574+D615+D656</f>
        <v>647</v>
      </c>
      <c r="E533" s="78">
        <f t="shared" si="181"/>
        <v>645</v>
      </c>
      <c r="F533" s="78">
        <f t="shared" si="181"/>
        <v>805</v>
      </c>
      <c r="G533" s="78">
        <f t="shared" si="181"/>
        <v>804</v>
      </c>
      <c r="H533" s="78">
        <f t="shared" si="181"/>
        <v>803</v>
      </c>
      <c r="I533" s="78">
        <f t="shared" si="181"/>
        <v>802</v>
      </c>
      <c r="J533" s="13"/>
    </row>
    <row r="534" spans="1:10" ht="21" customHeight="1"/>
    <row r="535" spans="1:10" ht="21" customHeight="1">
      <c r="A535" s="3" t="s">
        <v>145</v>
      </c>
    </row>
    <row r="536" spans="1:10" s="5" customFormat="1" ht="21" customHeight="1" thickBot="1">
      <c r="A536" s="115" t="s">
        <v>89</v>
      </c>
      <c r="B536" s="116"/>
      <c r="C536" s="116"/>
      <c r="D536" s="58" t="s">
        <v>228</v>
      </c>
      <c r="E536" s="58" t="s">
        <v>69</v>
      </c>
      <c r="F536" s="58" t="s">
        <v>70</v>
      </c>
      <c r="G536" s="58" t="s">
        <v>71</v>
      </c>
      <c r="H536" s="58" t="s">
        <v>72</v>
      </c>
      <c r="I536" s="58" t="s">
        <v>147</v>
      </c>
      <c r="J536" s="4" t="s">
        <v>87</v>
      </c>
    </row>
    <row r="537" spans="1:10" s="5" customFormat="1" ht="21" customHeight="1" thickTop="1">
      <c r="A537" s="121" t="s">
        <v>94</v>
      </c>
      <c r="B537" s="123" t="s">
        <v>95</v>
      </c>
      <c r="C537" s="6" t="s">
        <v>96</v>
      </c>
      <c r="D537" s="74">
        <f t="shared" ref="D537:I537" si="182">SUM(D538:D539)</f>
        <v>0</v>
      </c>
      <c r="E537" s="74">
        <f t="shared" si="182"/>
        <v>0</v>
      </c>
      <c r="F537" s="74">
        <f t="shared" si="182"/>
        <v>0</v>
      </c>
      <c r="G537" s="74">
        <f t="shared" si="182"/>
        <v>0</v>
      </c>
      <c r="H537" s="74">
        <f t="shared" si="182"/>
        <v>0</v>
      </c>
      <c r="I537" s="74">
        <f t="shared" si="182"/>
        <v>0</v>
      </c>
      <c r="J537" s="14"/>
    </row>
    <row r="538" spans="1:10" s="5" customFormat="1" ht="21" customHeight="1">
      <c r="A538" s="122"/>
      <c r="B538" s="111"/>
      <c r="C538" s="8" t="s">
        <v>97</v>
      </c>
      <c r="D538" s="75">
        <f>'[3]2.0처리-계획인구(총괄)'!$D$19</f>
        <v>0</v>
      </c>
      <c r="E538" s="75">
        <f>'[3]2.0처리-계획인구(총괄)'!$G$19</f>
        <v>0</v>
      </c>
      <c r="F538" s="75">
        <f>'[3]2.0처리-계획인구(총괄)'!$J$19</f>
        <v>0</v>
      </c>
      <c r="G538" s="75">
        <f>'[3]2.0처리-계획인구(총괄)'!$M$19</f>
        <v>0</v>
      </c>
      <c r="H538" s="75">
        <f>'[3]2.0처리-계획인구(총괄)'!$P$19</f>
        <v>0</v>
      </c>
      <c r="I538" s="75">
        <f>'[3]2.0처리-계획인구(총괄)'!$S$19</f>
        <v>0</v>
      </c>
      <c r="J538" s="9"/>
    </row>
    <row r="539" spans="1:10" s="5" customFormat="1" ht="21" customHeight="1">
      <c r="A539" s="122"/>
      <c r="B539" s="111"/>
      <c r="C539" s="8" t="s">
        <v>98</v>
      </c>
      <c r="D539" s="75">
        <f>'[3]2.0처리-계획인구(총괄)'!$E$19</f>
        <v>0</v>
      </c>
      <c r="E539" s="75">
        <f>'[3]2.0처리-계획인구(총괄)'!$H$19</f>
        <v>0</v>
      </c>
      <c r="F539" s="75">
        <f>'[3]2.0처리-계획인구(총괄)'!$K$19</f>
        <v>0</v>
      </c>
      <c r="G539" s="75">
        <f>'[3]2.0처리-계획인구(총괄)'!$N$19</f>
        <v>0</v>
      </c>
      <c r="H539" s="75">
        <f>'[3]2.0처리-계획인구(총괄)'!$Q$19</f>
        <v>0</v>
      </c>
      <c r="I539" s="75">
        <f>'[3]2.0처리-계획인구(총괄)'!$T$19</f>
        <v>0</v>
      </c>
      <c r="J539" s="9"/>
    </row>
    <row r="540" spans="1:10" s="5" customFormat="1" ht="21" customHeight="1">
      <c r="A540" s="122"/>
      <c r="B540" s="111" t="s">
        <v>99</v>
      </c>
      <c r="C540" s="111"/>
      <c r="D540" s="75">
        <f>'[3]4.0처리-처리인구(총괄)'!$C$19</f>
        <v>0</v>
      </c>
      <c r="E540" s="75">
        <f>'[3]4.0처리-처리인구(총괄)'!$F$19</f>
        <v>0</v>
      </c>
      <c r="F540" s="75">
        <f>'[3]4.0처리-처리인구(총괄)'!$I$19</f>
        <v>0</v>
      </c>
      <c r="G540" s="75">
        <f>'[3]4.0처리-처리인구(총괄)'!$L$19</f>
        <v>0</v>
      </c>
      <c r="H540" s="75">
        <f>'[3]4.0처리-처리인구(총괄)'!$O$19</f>
        <v>0</v>
      </c>
      <c r="I540" s="75">
        <f>'[3]4.0처리-처리인구(총괄)'!$R$19</f>
        <v>0</v>
      </c>
      <c r="J540" s="9"/>
    </row>
    <row r="541" spans="1:10" s="5" customFormat="1" ht="21" customHeight="1">
      <c r="A541" s="122"/>
      <c r="B541" s="111" t="s">
        <v>100</v>
      </c>
      <c r="C541" s="111"/>
      <c r="D541" s="79">
        <v>0</v>
      </c>
      <c r="E541" s="79">
        <v>0</v>
      </c>
      <c r="F541" s="79">
        <v>0</v>
      </c>
      <c r="G541" s="79">
        <v>0</v>
      </c>
      <c r="H541" s="79">
        <v>0</v>
      </c>
      <c r="I541" s="79">
        <v>0</v>
      </c>
      <c r="J541" s="15"/>
    </row>
    <row r="542" spans="1:10" s="5" customFormat="1" ht="21" customHeight="1">
      <c r="A542" s="122" t="s">
        <v>101</v>
      </c>
      <c r="B542" s="112" t="s">
        <v>102</v>
      </c>
      <c r="C542" s="112"/>
      <c r="D542" s="76">
        <f t="shared" ref="D542:I542" si="183">D543+D546+D547+D550+D551+D552</f>
        <v>10856</v>
      </c>
      <c r="E542" s="76">
        <f t="shared" si="183"/>
        <v>10856</v>
      </c>
      <c r="F542" s="76">
        <f t="shared" si="183"/>
        <v>12805</v>
      </c>
      <c r="G542" s="76">
        <f t="shared" si="183"/>
        <v>12805</v>
      </c>
      <c r="H542" s="76">
        <f t="shared" si="183"/>
        <v>12805</v>
      </c>
      <c r="I542" s="76">
        <f t="shared" si="183"/>
        <v>12805</v>
      </c>
      <c r="J542" s="16"/>
    </row>
    <row r="543" spans="1:10" s="5" customFormat="1" ht="21" customHeight="1">
      <c r="A543" s="122"/>
      <c r="B543" s="112" t="s">
        <v>103</v>
      </c>
      <c r="C543" s="12" t="s">
        <v>96</v>
      </c>
      <c r="D543" s="76">
        <f t="shared" ref="D543:I543" si="184">SUM(D544:D545)</f>
        <v>0</v>
      </c>
      <c r="E543" s="76">
        <f t="shared" si="184"/>
        <v>0</v>
      </c>
      <c r="F543" s="76">
        <f t="shared" si="184"/>
        <v>0</v>
      </c>
      <c r="G543" s="76">
        <f t="shared" si="184"/>
        <v>0</v>
      </c>
      <c r="H543" s="76">
        <f t="shared" si="184"/>
        <v>0</v>
      </c>
      <c r="I543" s="76">
        <f t="shared" si="184"/>
        <v>0</v>
      </c>
      <c r="J543" s="16"/>
    </row>
    <row r="544" spans="1:10" s="5" customFormat="1" ht="21" customHeight="1">
      <c r="A544" s="122"/>
      <c r="B544" s="112"/>
      <c r="C544" s="12" t="s">
        <v>104</v>
      </c>
      <c r="D544" s="75">
        <v>0</v>
      </c>
      <c r="E544" s="75">
        <v>0</v>
      </c>
      <c r="F544" s="75">
        <v>0</v>
      </c>
      <c r="G544" s="75">
        <v>0</v>
      </c>
      <c r="H544" s="75">
        <v>0</v>
      </c>
      <c r="I544" s="75">
        <v>0</v>
      </c>
      <c r="J544" s="17"/>
    </row>
    <row r="545" spans="1:10" s="5" customFormat="1" ht="21" customHeight="1">
      <c r="A545" s="122"/>
      <c r="B545" s="112"/>
      <c r="C545" s="12" t="s">
        <v>98</v>
      </c>
      <c r="D545" s="75">
        <f>'계획(일평균)'!$F$38</f>
        <v>0</v>
      </c>
      <c r="E545" s="75">
        <f>'계획(일평균)'!$F$94</f>
        <v>0</v>
      </c>
      <c r="F545" s="75">
        <f>'계획(일평균)'!$F$150</f>
        <v>0</v>
      </c>
      <c r="G545" s="75">
        <f>'계획(일평균)'!$F$206</f>
        <v>0</v>
      </c>
      <c r="H545" s="75">
        <f>'계획(일평균)'!$F$262</f>
        <v>0</v>
      </c>
      <c r="I545" s="75">
        <f>'계획(일평균)'!$F$318</f>
        <v>0</v>
      </c>
      <c r="J545" s="17"/>
    </row>
    <row r="546" spans="1:10" s="5" customFormat="1" ht="21" customHeight="1">
      <c r="A546" s="122"/>
      <c r="B546" s="112" t="s">
        <v>105</v>
      </c>
      <c r="C546" s="124"/>
      <c r="D546" s="75">
        <f>'계획(일평균)'!$E$38</f>
        <v>0</v>
      </c>
      <c r="E546" s="75">
        <f>'계획(일평균)'!$E$94</f>
        <v>0</v>
      </c>
      <c r="F546" s="75">
        <f>'계획(일평균)'!$E$150</f>
        <v>0</v>
      </c>
      <c r="G546" s="75">
        <f>'계획(일평균)'!$E$206</f>
        <v>0</v>
      </c>
      <c r="H546" s="75">
        <f>'계획(일평균)'!$E$262</f>
        <v>0</v>
      </c>
      <c r="I546" s="75">
        <f>'계획(일평균)'!$E$318</f>
        <v>0</v>
      </c>
      <c r="J546" s="17"/>
    </row>
    <row r="547" spans="1:10" s="5" customFormat="1" ht="21" customHeight="1">
      <c r="A547" s="122"/>
      <c r="B547" s="112" t="s">
        <v>106</v>
      </c>
      <c r="C547" s="12" t="s">
        <v>96</v>
      </c>
      <c r="D547" s="76">
        <f t="shared" ref="D547:I547" si="185">SUM(D548:D549)</f>
        <v>10313</v>
      </c>
      <c r="E547" s="76">
        <f t="shared" si="185"/>
        <v>10313</v>
      </c>
      <c r="F547" s="76">
        <f t="shared" si="185"/>
        <v>12162</v>
      </c>
      <c r="G547" s="76">
        <f t="shared" si="185"/>
        <v>12162</v>
      </c>
      <c r="H547" s="76">
        <f t="shared" si="185"/>
        <v>12162</v>
      </c>
      <c r="I547" s="76">
        <f t="shared" si="185"/>
        <v>12162</v>
      </c>
      <c r="J547" s="16"/>
    </row>
    <row r="548" spans="1:10" s="5" customFormat="1" ht="21" customHeight="1">
      <c r="A548" s="122"/>
      <c r="B548" s="112"/>
      <c r="C548" s="12" t="s">
        <v>107</v>
      </c>
      <c r="D548" s="75">
        <f>'계획(일평균)'!$G$38</f>
        <v>10313</v>
      </c>
      <c r="E548" s="75">
        <f>'계획(일평균)'!$G$94</f>
        <v>10313</v>
      </c>
      <c r="F548" s="75">
        <f>'계획(일평균)'!$G$150</f>
        <v>11957</v>
      </c>
      <c r="G548" s="75">
        <f>'계획(일평균)'!$G$206</f>
        <v>11957</v>
      </c>
      <c r="H548" s="75">
        <f>'계획(일평균)'!$G$262</f>
        <v>11957</v>
      </c>
      <c r="I548" s="75">
        <f>'계획(일평균)'!$G$318</f>
        <v>11957</v>
      </c>
      <c r="J548" s="17"/>
    </row>
    <row r="549" spans="1:10" s="5" customFormat="1" ht="21" customHeight="1">
      <c r="A549" s="122"/>
      <c r="B549" s="112"/>
      <c r="C549" s="12" t="s">
        <v>103</v>
      </c>
      <c r="D549" s="75">
        <f>'계획(일평균)'!$D$38</f>
        <v>0</v>
      </c>
      <c r="E549" s="75">
        <f>'계획(일평균)'!$D$94</f>
        <v>0</v>
      </c>
      <c r="F549" s="75">
        <f>'계획(일평균)'!$D$150</f>
        <v>205</v>
      </c>
      <c r="G549" s="75">
        <f>'계획(일평균)'!$D$206</f>
        <v>205</v>
      </c>
      <c r="H549" s="75">
        <f>'계획(일평균)'!$D$262</f>
        <v>205</v>
      </c>
      <c r="I549" s="75">
        <f>'계획(일평균)'!$D$318</f>
        <v>205</v>
      </c>
      <c r="J549" s="17"/>
    </row>
    <row r="550" spans="1:10" s="5" customFormat="1" ht="21" customHeight="1">
      <c r="A550" s="122"/>
      <c r="B550" s="111" t="s">
        <v>108</v>
      </c>
      <c r="C550" s="111"/>
      <c r="D550" s="75">
        <f>'계획(일평균)'!$H$38</f>
        <v>0</v>
      </c>
      <c r="E550" s="75">
        <f>'계획(일평균)'!$H$94</f>
        <v>0</v>
      </c>
      <c r="F550" s="75">
        <f>'계획(일평균)'!$H$150</f>
        <v>0</v>
      </c>
      <c r="G550" s="75">
        <f>'계획(일평균)'!$H$206</f>
        <v>0</v>
      </c>
      <c r="H550" s="75">
        <f>'계획(일평균)'!$H$262</f>
        <v>0</v>
      </c>
      <c r="I550" s="75">
        <f>'계획(일평균)'!$H$318</f>
        <v>0</v>
      </c>
      <c r="J550" s="17"/>
    </row>
    <row r="551" spans="1:10" s="5" customFormat="1" ht="21" customHeight="1">
      <c r="A551" s="122"/>
      <c r="B551" s="111" t="s">
        <v>184</v>
      </c>
      <c r="C551" s="111"/>
      <c r="D551" s="75">
        <f>'계획(일평균)'!$I$38</f>
        <v>0</v>
      </c>
      <c r="E551" s="75">
        <f>'계획(일평균)'!$I$94</f>
        <v>0</v>
      </c>
      <c r="F551" s="75">
        <f>'계획(일평균)'!$I$150</f>
        <v>0</v>
      </c>
      <c r="G551" s="75">
        <f>'계획(일평균)'!$I$206</f>
        <v>0</v>
      </c>
      <c r="H551" s="75">
        <f>'계획(일평균)'!$I$262</f>
        <v>0</v>
      </c>
      <c r="I551" s="75">
        <f>'계획(일평균)'!$I$318</f>
        <v>0</v>
      </c>
      <c r="J551" s="17"/>
    </row>
    <row r="552" spans="1:10" s="5" customFormat="1" ht="21" customHeight="1">
      <c r="A552" s="122"/>
      <c r="B552" s="111" t="s">
        <v>109</v>
      </c>
      <c r="C552" s="111"/>
      <c r="D552" s="75">
        <f>'계획(일평균)'!$J$38</f>
        <v>543</v>
      </c>
      <c r="E552" s="75">
        <f>'계획(일평균)'!$J$94</f>
        <v>543</v>
      </c>
      <c r="F552" s="75">
        <f>'계획(일평균)'!$J$150</f>
        <v>643</v>
      </c>
      <c r="G552" s="75">
        <f>'계획(일평균)'!$J$206</f>
        <v>643</v>
      </c>
      <c r="H552" s="75">
        <f>'계획(일평균)'!$J$262</f>
        <v>643</v>
      </c>
      <c r="I552" s="75">
        <f>'계획(일평균)'!$J$318</f>
        <v>643</v>
      </c>
      <c r="J552" s="17"/>
    </row>
    <row r="553" spans="1:10" s="5" customFormat="1" ht="21" customHeight="1">
      <c r="A553" s="117" t="s">
        <v>110</v>
      </c>
      <c r="B553" s="113" t="s">
        <v>102</v>
      </c>
      <c r="C553" s="113"/>
      <c r="D553" s="77">
        <f t="shared" ref="D553:I553" si="186">D554+D557+D558+D561+D562+D563</f>
        <v>10856</v>
      </c>
      <c r="E553" s="77">
        <f t="shared" si="186"/>
        <v>10856</v>
      </c>
      <c r="F553" s="77">
        <f t="shared" si="186"/>
        <v>12856</v>
      </c>
      <c r="G553" s="77">
        <f t="shared" si="186"/>
        <v>12856</v>
      </c>
      <c r="H553" s="77">
        <f t="shared" si="186"/>
        <v>12856</v>
      </c>
      <c r="I553" s="77">
        <f t="shared" si="186"/>
        <v>12856</v>
      </c>
      <c r="J553" s="18"/>
    </row>
    <row r="554" spans="1:10" s="5" customFormat="1" ht="21" customHeight="1">
      <c r="A554" s="117"/>
      <c r="B554" s="113" t="s">
        <v>103</v>
      </c>
      <c r="C554" s="11" t="s">
        <v>96</v>
      </c>
      <c r="D554" s="77">
        <f t="shared" ref="D554:I554" si="187">SUM(D555:D556)</f>
        <v>0</v>
      </c>
      <c r="E554" s="77">
        <f t="shared" si="187"/>
        <v>0</v>
      </c>
      <c r="F554" s="77">
        <f t="shared" si="187"/>
        <v>0</v>
      </c>
      <c r="G554" s="77">
        <f t="shared" si="187"/>
        <v>0</v>
      </c>
      <c r="H554" s="77">
        <f t="shared" si="187"/>
        <v>0</v>
      </c>
      <c r="I554" s="77">
        <f t="shared" si="187"/>
        <v>0</v>
      </c>
      <c r="J554" s="18"/>
    </row>
    <row r="555" spans="1:10" s="5" customFormat="1" ht="21" customHeight="1">
      <c r="A555" s="117"/>
      <c r="B555" s="113"/>
      <c r="C555" s="11" t="s">
        <v>97</v>
      </c>
      <c r="D555" s="77">
        <v>0</v>
      </c>
      <c r="E555" s="77">
        <v>0</v>
      </c>
      <c r="F555" s="77">
        <v>0</v>
      </c>
      <c r="G555" s="77">
        <v>0</v>
      </c>
      <c r="H555" s="77">
        <v>0</v>
      </c>
      <c r="I555" s="77">
        <v>0</v>
      </c>
      <c r="J555" s="10"/>
    </row>
    <row r="556" spans="1:10" s="5" customFormat="1" ht="21" customHeight="1">
      <c r="A556" s="117"/>
      <c r="B556" s="113"/>
      <c r="C556" s="11" t="s">
        <v>56</v>
      </c>
      <c r="D556" s="77">
        <f>'계획(일최대)'!$F$38</f>
        <v>0</v>
      </c>
      <c r="E556" s="77">
        <f>'계획(일최대)'!$F$94</f>
        <v>0</v>
      </c>
      <c r="F556" s="77">
        <f>'계획(일최대)'!$F$150</f>
        <v>0</v>
      </c>
      <c r="G556" s="77">
        <f>'계획(일최대)'!$F$206</f>
        <v>0</v>
      </c>
      <c r="H556" s="77">
        <f>'계획(일최대)'!$F$262</f>
        <v>0</v>
      </c>
      <c r="I556" s="77">
        <f>'계획(일최대)'!$F$318</f>
        <v>0</v>
      </c>
      <c r="J556" s="10"/>
    </row>
    <row r="557" spans="1:10" s="5" customFormat="1" ht="21" customHeight="1">
      <c r="A557" s="117"/>
      <c r="B557" s="113" t="s">
        <v>105</v>
      </c>
      <c r="C557" s="113"/>
      <c r="D557" s="77">
        <f>'계획(일최대)'!$E$38</f>
        <v>0</v>
      </c>
      <c r="E557" s="77">
        <f>'계획(일최대)'!$E$94</f>
        <v>0</v>
      </c>
      <c r="F557" s="77">
        <f>'계획(일최대)'!$E$150</f>
        <v>0</v>
      </c>
      <c r="G557" s="77">
        <f>'계획(일최대)'!$E$206</f>
        <v>0</v>
      </c>
      <c r="H557" s="77">
        <f>'계획(일최대)'!$E$262</f>
        <v>0</v>
      </c>
      <c r="I557" s="77">
        <f>'계획(일최대)'!$E$318</f>
        <v>0</v>
      </c>
      <c r="J557" s="10"/>
    </row>
    <row r="558" spans="1:10" s="5" customFormat="1" ht="21" customHeight="1">
      <c r="A558" s="117"/>
      <c r="B558" s="113" t="s">
        <v>106</v>
      </c>
      <c r="C558" s="11" t="s">
        <v>96</v>
      </c>
      <c r="D558" s="77">
        <f t="shared" ref="D558:I558" si="188">SUM(D559:D560)</f>
        <v>10313</v>
      </c>
      <c r="E558" s="77">
        <f t="shared" si="188"/>
        <v>10313</v>
      </c>
      <c r="F558" s="77">
        <f t="shared" si="188"/>
        <v>12213</v>
      </c>
      <c r="G558" s="77">
        <f t="shared" si="188"/>
        <v>12213</v>
      </c>
      <c r="H558" s="77">
        <f t="shared" si="188"/>
        <v>12213</v>
      </c>
      <c r="I558" s="77">
        <f t="shared" si="188"/>
        <v>12213</v>
      </c>
      <c r="J558" s="18"/>
    </row>
    <row r="559" spans="1:10" s="5" customFormat="1" ht="21" customHeight="1">
      <c r="A559" s="117"/>
      <c r="B559" s="113"/>
      <c r="C559" s="11" t="s">
        <v>107</v>
      </c>
      <c r="D559" s="77">
        <f>'계획(일최대)'!$G$38</f>
        <v>10313</v>
      </c>
      <c r="E559" s="77">
        <f>'계획(일최대)'!$G$94</f>
        <v>10313</v>
      </c>
      <c r="F559" s="77">
        <f>'계획(일최대)'!$G$150</f>
        <v>11957</v>
      </c>
      <c r="G559" s="77">
        <f>'계획(일최대)'!$G$206</f>
        <v>11957</v>
      </c>
      <c r="H559" s="77">
        <f>'계획(일최대)'!$G$262</f>
        <v>11957</v>
      </c>
      <c r="I559" s="77">
        <f>'계획(일최대)'!$G$318</f>
        <v>11957</v>
      </c>
      <c r="J559" s="10"/>
    </row>
    <row r="560" spans="1:10" s="5" customFormat="1" ht="21" customHeight="1">
      <c r="A560" s="117"/>
      <c r="B560" s="113"/>
      <c r="C560" s="11" t="s">
        <v>103</v>
      </c>
      <c r="D560" s="77">
        <f>'계획(일최대)'!$D$38</f>
        <v>0</v>
      </c>
      <c r="E560" s="77">
        <f>'계획(일최대)'!$D$94</f>
        <v>0</v>
      </c>
      <c r="F560" s="77">
        <f>'계획(일최대)'!$D$150</f>
        <v>256</v>
      </c>
      <c r="G560" s="77">
        <f>'계획(일최대)'!$D$206</f>
        <v>256</v>
      </c>
      <c r="H560" s="77">
        <f>'계획(일최대)'!$D$262</f>
        <v>256</v>
      </c>
      <c r="I560" s="77">
        <f>'계획(일최대)'!$D$318</f>
        <v>256</v>
      </c>
      <c r="J560" s="10"/>
    </row>
    <row r="561" spans="1:10" s="5" customFormat="1" ht="21" customHeight="1">
      <c r="A561" s="117"/>
      <c r="B561" s="113" t="s">
        <v>108</v>
      </c>
      <c r="C561" s="113"/>
      <c r="D561" s="77">
        <f>'계획(일최대)'!$H$38</f>
        <v>0</v>
      </c>
      <c r="E561" s="77">
        <f>'계획(일최대)'!$H$94</f>
        <v>0</v>
      </c>
      <c r="F561" s="77">
        <f>'계획(일최대)'!$H$150</f>
        <v>0</v>
      </c>
      <c r="G561" s="77">
        <f>'계획(일최대)'!$H$206</f>
        <v>0</v>
      </c>
      <c r="H561" s="77">
        <f>'계획(일최대)'!$H$262</f>
        <v>0</v>
      </c>
      <c r="I561" s="77">
        <f>'계획(일최대)'!$H$318</f>
        <v>0</v>
      </c>
      <c r="J561" s="10"/>
    </row>
    <row r="562" spans="1:10" s="5" customFormat="1" ht="21" customHeight="1">
      <c r="A562" s="117"/>
      <c r="B562" s="113" t="s">
        <v>184</v>
      </c>
      <c r="C562" s="113"/>
      <c r="D562" s="77">
        <f>'계획(일최대)'!$I$38</f>
        <v>0</v>
      </c>
      <c r="E562" s="77">
        <f>'계획(일최대)'!$I$94</f>
        <v>0</v>
      </c>
      <c r="F562" s="77">
        <f>'계획(일최대)'!$I$150</f>
        <v>0</v>
      </c>
      <c r="G562" s="77">
        <f>'계획(일최대)'!$I$206</f>
        <v>0</v>
      </c>
      <c r="H562" s="77">
        <f>'계획(일최대)'!$I$262</f>
        <v>0</v>
      </c>
      <c r="I562" s="77">
        <f>'계획(일최대)'!$I$318</f>
        <v>0</v>
      </c>
      <c r="J562" s="10"/>
    </row>
    <row r="563" spans="1:10" s="5" customFormat="1" ht="21" customHeight="1">
      <c r="A563" s="117"/>
      <c r="B563" s="113" t="s">
        <v>109</v>
      </c>
      <c r="C563" s="113"/>
      <c r="D563" s="77">
        <f>'계획(일최대)'!$J$38</f>
        <v>543</v>
      </c>
      <c r="E563" s="77">
        <f>'계획(일최대)'!$J$94</f>
        <v>543</v>
      </c>
      <c r="F563" s="77">
        <f>'계획(일최대)'!$J$150</f>
        <v>643</v>
      </c>
      <c r="G563" s="77">
        <f>'계획(일최대)'!$J$206</f>
        <v>643</v>
      </c>
      <c r="H563" s="77">
        <f>'계획(일최대)'!$J$262</f>
        <v>643</v>
      </c>
      <c r="I563" s="77">
        <f>'계획(일최대)'!$J$318</f>
        <v>643</v>
      </c>
      <c r="J563" s="10"/>
    </row>
    <row r="564" spans="1:10" s="5" customFormat="1" ht="21" customHeight="1">
      <c r="A564" s="118" t="s">
        <v>111</v>
      </c>
      <c r="B564" s="112" t="s">
        <v>102</v>
      </c>
      <c r="C564" s="112"/>
      <c r="D564" s="76">
        <f t="shared" ref="D564:I564" si="189">D565+D568+D569+D572+D573+D574</f>
        <v>16013</v>
      </c>
      <c r="E564" s="76">
        <f t="shared" si="189"/>
        <v>16013</v>
      </c>
      <c r="F564" s="76">
        <f t="shared" si="189"/>
        <v>18963</v>
      </c>
      <c r="G564" s="76">
        <f t="shared" si="189"/>
        <v>18963</v>
      </c>
      <c r="H564" s="76">
        <f t="shared" si="189"/>
        <v>18963</v>
      </c>
      <c r="I564" s="76">
        <f t="shared" si="189"/>
        <v>18963</v>
      </c>
      <c r="J564" s="19"/>
    </row>
    <row r="565" spans="1:10" s="5" customFormat="1" ht="21" customHeight="1">
      <c r="A565" s="118"/>
      <c r="B565" s="112" t="s">
        <v>103</v>
      </c>
      <c r="C565" s="12" t="s">
        <v>96</v>
      </c>
      <c r="D565" s="76">
        <f t="shared" ref="D565:I565" si="190">SUM(D566:D567)</f>
        <v>0</v>
      </c>
      <c r="E565" s="76">
        <f t="shared" si="190"/>
        <v>0</v>
      </c>
      <c r="F565" s="76">
        <f t="shared" si="190"/>
        <v>0</v>
      </c>
      <c r="G565" s="76">
        <f t="shared" si="190"/>
        <v>0</v>
      </c>
      <c r="H565" s="76">
        <f t="shared" si="190"/>
        <v>0</v>
      </c>
      <c r="I565" s="76">
        <f t="shared" si="190"/>
        <v>0</v>
      </c>
      <c r="J565" s="19"/>
    </row>
    <row r="566" spans="1:10" s="5" customFormat="1" ht="21" customHeight="1">
      <c r="A566" s="118"/>
      <c r="B566" s="112"/>
      <c r="C566" s="12" t="s">
        <v>97</v>
      </c>
      <c r="D566" s="75">
        <v>0</v>
      </c>
      <c r="E566" s="75">
        <v>0</v>
      </c>
      <c r="F566" s="75">
        <v>0</v>
      </c>
      <c r="G566" s="75">
        <v>0</v>
      </c>
      <c r="H566" s="75">
        <v>0</v>
      </c>
      <c r="I566" s="75">
        <v>0</v>
      </c>
      <c r="J566" s="9"/>
    </row>
    <row r="567" spans="1:10" s="5" customFormat="1" ht="21" customHeight="1">
      <c r="A567" s="118"/>
      <c r="B567" s="112"/>
      <c r="C567" s="12" t="s">
        <v>56</v>
      </c>
      <c r="D567" s="75">
        <f>'계획(시간최대)'!$F$38</f>
        <v>0</v>
      </c>
      <c r="E567" s="75">
        <f>'계획(시간최대)'!$F$94</f>
        <v>0</v>
      </c>
      <c r="F567" s="75">
        <f>'계획(시간최대)'!$F$150</f>
        <v>0</v>
      </c>
      <c r="G567" s="75">
        <f>'계획(시간최대)'!$F$206</f>
        <v>0</v>
      </c>
      <c r="H567" s="75">
        <f>'계획(시간최대)'!$F$262</f>
        <v>0</v>
      </c>
      <c r="I567" s="75">
        <f>'계획(시간최대)'!$F$318</f>
        <v>0</v>
      </c>
      <c r="J567" s="9"/>
    </row>
    <row r="568" spans="1:10" s="5" customFormat="1" ht="21" customHeight="1">
      <c r="A568" s="118"/>
      <c r="B568" s="112" t="s">
        <v>105</v>
      </c>
      <c r="C568" s="112"/>
      <c r="D568" s="75">
        <f>'계획(시간최대)'!$E$38</f>
        <v>0</v>
      </c>
      <c r="E568" s="75">
        <f>'계획(시간최대)'!$E$94</f>
        <v>0</v>
      </c>
      <c r="F568" s="75">
        <f>'계획(시간최대)'!$E$150</f>
        <v>0</v>
      </c>
      <c r="G568" s="75">
        <f>'계획(시간최대)'!$E$206</f>
        <v>0</v>
      </c>
      <c r="H568" s="75">
        <f>'계획(시간최대)'!$E$262</f>
        <v>0</v>
      </c>
      <c r="I568" s="75">
        <f>'계획(시간최대)'!$E$318</f>
        <v>0</v>
      </c>
      <c r="J568" s="9"/>
    </row>
    <row r="569" spans="1:10" s="5" customFormat="1" ht="21" customHeight="1">
      <c r="A569" s="118"/>
      <c r="B569" s="112" t="s">
        <v>106</v>
      </c>
      <c r="C569" s="12" t="s">
        <v>96</v>
      </c>
      <c r="D569" s="76">
        <f t="shared" ref="D569:I569" si="191">SUM(D570:D571)</f>
        <v>15470</v>
      </c>
      <c r="E569" s="76">
        <f t="shared" si="191"/>
        <v>15470</v>
      </c>
      <c r="F569" s="76">
        <f t="shared" si="191"/>
        <v>18320</v>
      </c>
      <c r="G569" s="76">
        <f t="shared" si="191"/>
        <v>18320</v>
      </c>
      <c r="H569" s="76">
        <f t="shared" si="191"/>
        <v>18320</v>
      </c>
      <c r="I569" s="76">
        <f t="shared" si="191"/>
        <v>18320</v>
      </c>
      <c r="J569" s="19"/>
    </row>
    <row r="570" spans="1:10" s="5" customFormat="1" ht="21" customHeight="1">
      <c r="A570" s="118"/>
      <c r="B570" s="112"/>
      <c r="C570" s="12" t="s">
        <v>107</v>
      </c>
      <c r="D570" s="75">
        <f>'계획(시간최대)'!$G$38</f>
        <v>15470</v>
      </c>
      <c r="E570" s="75">
        <f>'계획(시간최대)'!$G$94</f>
        <v>15470</v>
      </c>
      <c r="F570" s="75">
        <f>'계획(시간최대)'!$G$150</f>
        <v>17936</v>
      </c>
      <c r="G570" s="75">
        <f>'계획(시간최대)'!$G$206</f>
        <v>17936</v>
      </c>
      <c r="H570" s="75">
        <f>'계획(시간최대)'!$G$262</f>
        <v>17936</v>
      </c>
      <c r="I570" s="75">
        <f>'계획(시간최대)'!$G$318</f>
        <v>17936</v>
      </c>
      <c r="J570" s="9"/>
    </row>
    <row r="571" spans="1:10" s="5" customFormat="1" ht="21" customHeight="1">
      <c r="A571" s="118"/>
      <c r="B571" s="112"/>
      <c r="C571" s="12" t="s">
        <v>103</v>
      </c>
      <c r="D571" s="75">
        <f>'계획(시간최대)'!$D$38</f>
        <v>0</v>
      </c>
      <c r="E571" s="75">
        <f>'계획(시간최대)'!$D$94</f>
        <v>0</v>
      </c>
      <c r="F571" s="75">
        <f>'계획(시간최대)'!$D$150</f>
        <v>384</v>
      </c>
      <c r="G571" s="75">
        <f>'계획(시간최대)'!$D$206</f>
        <v>384</v>
      </c>
      <c r="H571" s="75">
        <f>'계획(시간최대)'!$D$262</f>
        <v>384</v>
      </c>
      <c r="I571" s="75">
        <f>'계획(시간최대)'!$D$318</f>
        <v>384</v>
      </c>
      <c r="J571" s="9"/>
    </row>
    <row r="572" spans="1:10" s="5" customFormat="1" ht="21" customHeight="1">
      <c r="A572" s="118"/>
      <c r="B572" s="112" t="s">
        <v>108</v>
      </c>
      <c r="C572" s="112"/>
      <c r="D572" s="75">
        <f>'계획(시간최대)'!$H$38</f>
        <v>0</v>
      </c>
      <c r="E572" s="75">
        <f>'계획(시간최대)'!$H$94</f>
        <v>0</v>
      </c>
      <c r="F572" s="75">
        <f>'계획(시간최대)'!$H$150</f>
        <v>0</v>
      </c>
      <c r="G572" s="75">
        <f>'계획(시간최대)'!$H$206</f>
        <v>0</v>
      </c>
      <c r="H572" s="75">
        <f>'계획(시간최대)'!$H$262</f>
        <v>0</v>
      </c>
      <c r="I572" s="75">
        <f>'계획(시간최대)'!$H$318</f>
        <v>0</v>
      </c>
      <c r="J572" s="9"/>
    </row>
    <row r="573" spans="1:10" s="5" customFormat="1" ht="21" customHeight="1">
      <c r="A573" s="119"/>
      <c r="B573" s="112" t="s">
        <v>184</v>
      </c>
      <c r="C573" s="112"/>
      <c r="D573" s="75">
        <f>'계획(시간최대)'!$I$38</f>
        <v>0</v>
      </c>
      <c r="E573" s="75">
        <f>'계획(시간최대)'!$I$94</f>
        <v>0</v>
      </c>
      <c r="F573" s="75">
        <f>'계획(시간최대)'!$I$150</f>
        <v>0</v>
      </c>
      <c r="G573" s="75">
        <f>'계획(시간최대)'!$I$206</f>
        <v>0</v>
      </c>
      <c r="H573" s="75">
        <f>'계획(시간최대)'!$I$262</f>
        <v>0</v>
      </c>
      <c r="I573" s="75">
        <f>'계획(시간최대)'!$I$318</f>
        <v>0</v>
      </c>
      <c r="J573" s="9"/>
    </row>
    <row r="574" spans="1:10" s="5" customFormat="1" ht="21" customHeight="1">
      <c r="A574" s="120"/>
      <c r="B574" s="114" t="s">
        <v>109</v>
      </c>
      <c r="C574" s="114"/>
      <c r="D574" s="78">
        <f>'계획(시간최대)'!$J$38</f>
        <v>543</v>
      </c>
      <c r="E574" s="78">
        <f>'계획(시간최대)'!$J$94</f>
        <v>543</v>
      </c>
      <c r="F574" s="78">
        <f>'계획(시간최대)'!$J$150</f>
        <v>643</v>
      </c>
      <c r="G574" s="78">
        <f>'계획(시간최대)'!$J$206</f>
        <v>643</v>
      </c>
      <c r="H574" s="78">
        <f>'계획(시간최대)'!$J$262</f>
        <v>643</v>
      </c>
      <c r="I574" s="78">
        <f>'계획(시간최대)'!$J$318</f>
        <v>643</v>
      </c>
      <c r="J574" s="13"/>
    </row>
    <row r="575" spans="1:10" ht="21" customHeight="1"/>
    <row r="576" spans="1:10" ht="21" customHeight="1">
      <c r="A576" s="3" t="s">
        <v>177</v>
      </c>
    </row>
    <row r="577" spans="1:10" s="5" customFormat="1" ht="21" customHeight="1" thickBot="1">
      <c r="A577" s="115" t="s">
        <v>89</v>
      </c>
      <c r="B577" s="116"/>
      <c r="C577" s="116"/>
      <c r="D577" s="58" t="s">
        <v>228</v>
      </c>
      <c r="E577" s="58" t="s">
        <v>69</v>
      </c>
      <c r="F577" s="58" t="s">
        <v>70</v>
      </c>
      <c r="G577" s="58" t="s">
        <v>71</v>
      </c>
      <c r="H577" s="58" t="s">
        <v>72</v>
      </c>
      <c r="I577" s="58" t="s">
        <v>147</v>
      </c>
      <c r="J577" s="4" t="s">
        <v>87</v>
      </c>
    </row>
    <row r="578" spans="1:10" s="5" customFormat="1" ht="21" customHeight="1" thickTop="1">
      <c r="A578" s="121" t="s">
        <v>94</v>
      </c>
      <c r="B578" s="123" t="s">
        <v>95</v>
      </c>
      <c r="C578" s="6" t="s">
        <v>96</v>
      </c>
      <c r="D578" s="74">
        <f t="shared" ref="D578:I578" si="192">SUM(D579:D580)</f>
        <v>1659</v>
      </c>
      <c r="E578" s="74">
        <f t="shared" si="192"/>
        <v>1611</v>
      </c>
      <c r="F578" s="74">
        <f t="shared" si="192"/>
        <v>2097</v>
      </c>
      <c r="G578" s="74">
        <f t="shared" si="192"/>
        <v>2082</v>
      </c>
      <c r="H578" s="74">
        <f t="shared" si="192"/>
        <v>2066</v>
      </c>
      <c r="I578" s="74">
        <f t="shared" si="192"/>
        <v>2046</v>
      </c>
      <c r="J578" s="14"/>
    </row>
    <row r="579" spans="1:10" s="5" customFormat="1" ht="21" customHeight="1">
      <c r="A579" s="122"/>
      <c r="B579" s="111"/>
      <c r="C579" s="8" t="s">
        <v>97</v>
      </c>
      <c r="D579" s="75">
        <f>'[3]2.0처리-계획인구(총괄)'!$D$20</f>
        <v>1659</v>
      </c>
      <c r="E579" s="75">
        <f>'[3]2.0처리-계획인구(총괄)'!$G$20</f>
        <v>1611</v>
      </c>
      <c r="F579" s="75">
        <f>'[3]2.0처리-계획인구(총괄)'!$J$20</f>
        <v>1593</v>
      </c>
      <c r="G579" s="75">
        <f>'[3]2.0처리-계획인구(총괄)'!$M$20</f>
        <v>1578</v>
      </c>
      <c r="H579" s="75">
        <f>'[3]2.0처리-계획인구(총괄)'!$P$20</f>
        <v>1562</v>
      </c>
      <c r="I579" s="75">
        <f>'[3]2.0처리-계획인구(총괄)'!$S$20</f>
        <v>1542</v>
      </c>
      <c r="J579" s="9"/>
    </row>
    <row r="580" spans="1:10" s="5" customFormat="1" ht="21" customHeight="1">
      <c r="A580" s="122"/>
      <c r="B580" s="111"/>
      <c r="C580" s="8" t="s">
        <v>98</v>
      </c>
      <c r="D580" s="75">
        <f>'[3]2.0처리-계획인구(총괄)'!$E$20</f>
        <v>0</v>
      </c>
      <c r="E580" s="75">
        <f>'[3]2.0처리-계획인구(총괄)'!$H$20</f>
        <v>0</v>
      </c>
      <c r="F580" s="75">
        <f>'[3]2.0처리-계획인구(총괄)'!$K$20</f>
        <v>504</v>
      </c>
      <c r="G580" s="75">
        <f>'[3]2.0처리-계획인구(총괄)'!$N$20</f>
        <v>504</v>
      </c>
      <c r="H580" s="75">
        <f>'[3]2.0처리-계획인구(총괄)'!$Q$20</f>
        <v>504</v>
      </c>
      <c r="I580" s="75">
        <f>'[3]2.0처리-계획인구(총괄)'!$T$20</f>
        <v>504</v>
      </c>
      <c r="J580" s="9"/>
    </row>
    <row r="581" spans="1:10" s="5" customFormat="1" ht="21" customHeight="1">
      <c r="A581" s="122"/>
      <c r="B581" s="111" t="s">
        <v>99</v>
      </c>
      <c r="C581" s="111"/>
      <c r="D581" s="75">
        <f>'[3]4.0처리-처리인구(총괄)'!$C$20</f>
        <v>831</v>
      </c>
      <c r="E581" s="75">
        <f>'[3]4.0처리-처리인구(총괄)'!$F$20</f>
        <v>806</v>
      </c>
      <c r="F581" s="75">
        <f>'[3]4.0처리-처리인구(총괄)'!$I$20</f>
        <v>2097</v>
      </c>
      <c r="G581" s="75">
        <f>'[3]4.0처리-처리인구(총괄)'!$L$20</f>
        <v>2082</v>
      </c>
      <c r="H581" s="75">
        <f>'[3]4.0처리-처리인구(총괄)'!$O$20</f>
        <v>2066</v>
      </c>
      <c r="I581" s="75">
        <f>'[3]4.0처리-처리인구(총괄)'!$R$20</f>
        <v>2046</v>
      </c>
      <c r="J581" s="9"/>
    </row>
    <row r="582" spans="1:10" s="5" customFormat="1" ht="21" customHeight="1">
      <c r="A582" s="122"/>
      <c r="B582" s="111" t="s">
        <v>100</v>
      </c>
      <c r="C582" s="111"/>
      <c r="D582" s="79">
        <f t="shared" ref="D582:I582" si="193">ROUND(D581*100/D578,1)</f>
        <v>50.1</v>
      </c>
      <c r="E582" s="79">
        <f t="shared" si="193"/>
        <v>50</v>
      </c>
      <c r="F582" s="79">
        <f t="shared" si="193"/>
        <v>100</v>
      </c>
      <c r="G582" s="79">
        <f t="shared" si="193"/>
        <v>100</v>
      </c>
      <c r="H582" s="79">
        <f t="shared" si="193"/>
        <v>100</v>
      </c>
      <c r="I582" s="79">
        <f t="shared" si="193"/>
        <v>100</v>
      </c>
      <c r="J582" s="15"/>
    </row>
    <row r="583" spans="1:10" s="5" customFormat="1" ht="21" customHeight="1">
      <c r="A583" s="122" t="s">
        <v>101</v>
      </c>
      <c r="B583" s="111" t="s">
        <v>102</v>
      </c>
      <c r="C583" s="111"/>
      <c r="D583" s="76">
        <f t="shared" ref="D583:I583" si="194">D584+D587+D588+D591+D592+D593</f>
        <v>460</v>
      </c>
      <c r="E583" s="76">
        <f t="shared" si="194"/>
        <v>451</v>
      </c>
      <c r="F583" s="76">
        <f t="shared" si="194"/>
        <v>881</v>
      </c>
      <c r="G583" s="76">
        <f t="shared" si="194"/>
        <v>878</v>
      </c>
      <c r="H583" s="76">
        <f t="shared" si="194"/>
        <v>871</v>
      </c>
      <c r="I583" s="76">
        <f t="shared" si="194"/>
        <v>866</v>
      </c>
      <c r="J583" s="16"/>
    </row>
    <row r="584" spans="1:10" s="5" customFormat="1" ht="21" customHeight="1">
      <c r="A584" s="122"/>
      <c r="B584" s="111" t="s">
        <v>103</v>
      </c>
      <c r="C584" s="8" t="s">
        <v>96</v>
      </c>
      <c r="D584" s="76">
        <f t="shared" ref="D584:I584" si="195">SUM(D585:D586)</f>
        <v>246</v>
      </c>
      <c r="E584" s="76">
        <f t="shared" si="195"/>
        <v>238</v>
      </c>
      <c r="F584" s="76">
        <f t="shared" si="195"/>
        <v>620</v>
      </c>
      <c r="G584" s="76">
        <f t="shared" si="195"/>
        <v>617</v>
      </c>
      <c r="H584" s="76">
        <f t="shared" si="195"/>
        <v>611</v>
      </c>
      <c r="I584" s="76">
        <f t="shared" si="195"/>
        <v>606</v>
      </c>
      <c r="J584" s="16"/>
    </row>
    <row r="585" spans="1:10" s="5" customFormat="1" ht="21" customHeight="1">
      <c r="A585" s="122"/>
      <c r="B585" s="111"/>
      <c r="C585" s="8" t="s">
        <v>104</v>
      </c>
      <c r="D585" s="75">
        <f>'계획(일평균)'!$D$41</f>
        <v>246</v>
      </c>
      <c r="E585" s="75">
        <f>'계획(일평균)'!$D$97</f>
        <v>238</v>
      </c>
      <c r="F585" s="75">
        <f>'계획(일평균)'!$D$153</f>
        <v>471</v>
      </c>
      <c r="G585" s="75">
        <f>'계획(일평균)'!$D$209</f>
        <v>468</v>
      </c>
      <c r="H585" s="75">
        <f>'계획(일평균)'!$D$265</f>
        <v>462</v>
      </c>
      <c r="I585" s="75">
        <f>'계획(일평균)'!$D$321</f>
        <v>457</v>
      </c>
      <c r="J585" s="17"/>
    </row>
    <row r="586" spans="1:10" s="5" customFormat="1" ht="21" customHeight="1">
      <c r="A586" s="122"/>
      <c r="B586" s="111"/>
      <c r="C586" s="8" t="s">
        <v>98</v>
      </c>
      <c r="D586" s="75">
        <f>'계획(일평균)'!$F$41</f>
        <v>0</v>
      </c>
      <c r="E586" s="75">
        <f>'계획(일평균)'!$F$97</f>
        <v>0</v>
      </c>
      <c r="F586" s="75">
        <f>'계획(일평균)'!$F$153</f>
        <v>149</v>
      </c>
      <c r="G586" s="75">
        <f>'계획(일평균)'!$F$209</f>
        <v>149</v>
      </c>
      <c r="H586" s="75">
        <f>'계획(일평균)'!$F$265</f>
        <v>149</v>
      </c>
      <c r="I586" s="75">
        <f>'계획(일평균)'!$F$321</f>
        <v>149</v>
      </c>
      <c r="J586" s="17"/>
    </row>
    <row r="587" spans="1:10" s="5" customFormat="1" ht="21" customHeight="1">
      <c r="A587" s="122"/>
      <c r="B587" s="111" t="s">
        <v>105</v>
      </c>
      <c r="C587" s="125"/>
      <c r="D587" s="75">
        <f>'계획(일평균)'!$E$41</f>
        <v>163</v>
      </c>
      <c r="E587" s="75">
        <f>'계획(일평균)'!$E$97</f>
        <v>163</v>
      </c>
      <c r="F587" s="75">
        <f>'계획(일평균)'!$E$153</f>
        <v>163</v>
      </c>
      <c r="G587" s="75">
        <f>'계획(일평균)'!$E$209</f>
        <v>163</v>
      </c>
      <c r="H587" s="75">
        <f>'계획(일평균)'!$E$265</f>
        <v>163</v>
      </c>
      <c r="I587" s="75">
        <f>'계획(일평균)'!$E$321</f>
        <v>163</v>
      </c>
      <c r="J587" s="17"/>
    </row>
    <row r="588" spans="1:10" s="5" customFormat="1" ht="21" customHeight="1">
      <c r="A588" s="122"/>
      <c r="B588" s="111" t="s">
        <v>106</v>
      </c>
      <c r="C588" s="8" t="s">
        <v>96</v>
      </c>
      <c r="D588" s="76">
        <f t="shared" ref="D588:I588" si="196">SUM(D589:D590)</f>
        <v>0</v>
      </c>
      <c r="E588" s="76">
        <f t="shared" si="196"/>
        <v>0</v>
      </c>
      <c r="F588" s="76">
        <f t="shared" si="196"/>
        <v>0</v>
      </c>
      <c r="G588" s="76">
        <f t="shared" si="196"/>
        <v>0</v>
      </c>
      <c r="H588" s="76">
        <f t="shared" si="196"/>
        <v>0</v>
      </c>
      <c r="I588" s="76">
        <f t="shared" si="196"/>
        <v>0</v>
      </c>
      <c r="J588" s="16"/>
    </row>
    <row r="589" spans="1:10" s="5" customFormat="1" ht="21" customHeight="1">
      <c r="A589" s="122"/>
      <c r="B589" s="111"/>
      <c r="C589" s="8" t="s">
        <v>107</v>
      </c>
      <c r="D589" s="75">
        <v>0</v>
      </c>
      <c r="E589" s="75">
        <v>0</v>
      </c>
      <c r="F589" s="75">
        <v>0</v>
      </c>
      <c r="G589" s="75">
        <v>0</v>
      </c>
      <c r="H589" s="75">
        <v>0</v>
      </c>
      <c r="I589" s="75">
        <v>0</v>
      </c>
      <c r="J589" s="17"/>
    </row>
    <row r="590" spans="1:10" s="5" customFormat="1" ht="21" customHeight="1">
      <c r="A590" s="122"/>
      <c r="B590" s="111"/>
      <c r="C590" s="8" t="s">
        <v>103</v>
      </c>
      <c r="D590" s="75">
        <v>0</v>
      </c>
      <c r="E590" s="75">
        <v>0</v>
      </c>
      <c r="F590" s="75">
        <v>0</v>
      </c>
      <c r="G590" s="75">
        <v>0</v>
      </c>
      <c r="H590" s="75">
        <v>0</v>
      </c>
      <c r="I590" s="75">
        <v>0</v>
      </c>
      <c r="J590" s="17"/>
    </row>
    <row r="591" spans="1:10" s="5" customFormat="1" ht="21" customHeight="1">
      <c r="A591" s="122"/>
      <c r="B591" s="111" t="s">
        <v>108</v>
      </c>
      <c r="C591" s="111"/>
      <c r="D591" s="75">
        <f>'계획(일평균)'!$H$41</f>
        <v>0</v>
      </c>
      <c r="E591" s="75">
        <f>'계획(일평균)'!$H$97</f>
        <v>0</v>
      </c>
      <c r="F591" s="75">
        <f>'계획(일평균)'!$H$153</f>
        <v>0</v>
      </c>
      <c r="G591" s="75">
        <f>'계획(일평균)'!$H$209</f>
        <v>0</v>
      </c>
      <c r="H591" s="75">
        <f>'계획(일평균)'!$H$265</f>
        <v>0</v>
      </c>
      <c r="I591" s="75">
        <f>'계획(일평균)'!$H$321</f>
        <v>0</v>
      </c>
      <c r="J591" s="17"/>
    </row>
    <row r="592" spans="1:10" s="5" customFormat="1" ht="21" customHeight="1">
      <c r="A592" s="122"/>
      <c r="B592" s="111" t="s">
        <v>184</v>
      </c>
      <c r="C592" s="111"/>
      <c r="D592" s="75">
        <f>'계획(일평균)'!$I$41</f>
        <v>0</v>
      </c>
      <c r="E592" s="75">
        <f>'계획(일평균)'!$I$97</f>
        <v>0</v>
      </c>
      <c r="F592" s="75">
        <f>'계획(일평균)'!$I$153</f>
        <v>0</v>
      </c>
      <c r="G592" s="75">
        <f>'계획(일평균)'!$I$209</f>
        <v>0</v>
      </c>
      <c r="H592" s="75">
        <f>'계획(일평균)'!$I$265</f>
        <v>0</v>
      </c>
      <c r="I592" s="75">
        <f>'계획(일평균)'!$I$321</f>
        <v>0</v>
      </c>
      <c r="J592" s="17"/>
    </row>
    <row r="593" spans="1:10" s="5" customFormat="1" ht="21" customHeight="1">
      <c r="A593" s="122"/>
      <c r="B593" s="111" t="s">
        <v>109</v>
      </c>
      <c r="C593" s="111"/>
      <c r="D593" s="75">
        <f>'계획(일평균)'!$J$41</f>
        <v>51</v>
      </c>
      <c r="E593" s="75">
        <f>'계획(일평균)'!$J$97</f>
        <v>50</v>
      </c>
      <c r="F593" s="75">
        <f>'계획(일평균)'!$J$153</f>
        <v>98</v>
      </c>
      <c r="G593" s="75">
        <f>'계획(일평균)'!$J$209</f>
        <v>98</v>
      </c>
      <c r="H593" s="75">
        <f>'계획(일평균)'!$J$265</f>
        <v>97</v>
      </c>
      <c r="I593" s="75">
        <f>'계획(일평균)'!$J$321</f>
        <v>97</v>
      </c>
      <c r="J593" s="17"/>
    </row>
    <row r="594" spans="1:10" s="5" customFormat="1" ht="21" customHeight="1">
      <c r="A594" s="117" t="s">
        <v>110</v>
      </c>
      <c r="B594" s="113" t="s">
        <v>102</v>
      </c>
      <c r="C594" s="113"/>
      <c r="D594" s="77">
        <f t="shared" ref="D594:I594" si="197">D595+D598+D599+D602+D603+D604</f>
        <v>562</v>
      </c>
      <c r="E594" s="77">
        <f t="shared" si="197"/>
        <v>552</v>
      </c>
      <c r="F594" s="77">
        <f t="shared" si="197"/>
        <v>1077</v>
      </c>
      <c r="G594" s="77">
        <f t="shared" si="197"/>
        <v>1072</v>
      </c>
      <c r="H594" s="77">
        <f t="shared" si="197"/>
        <v>1065</v>
      </c>
      <c r="I594" s="77">
        <f t="shared" si="197"/>
        <v>1058</v>
      </c>
      <c r="J594" s="18"/>
    </row>
    <row r="595" spans="1:10" s="5" customFormat="1" ht="21" customHeight="1">
      <c r="A595" s="117"/>
      <c r="B595" s="113" t="s">
        <v>103</v>
      </c>
      <c r="C595" s="11" t="s">
        <v>96</v>
      </c>
      <c r="D595" s="77">
        <f t="shared" ref="D595:I595" si="198">SUM(D596:D597)</f>
        <v>307</v>
      </c>
      <c r="E595" s="77">
        <f t="shared" si="198"/>
        <v>298</v>
      </c>
      <c r="F595" s="77">
        <f t="shared" si="198"/>
        <v>775</v>
      </c>
      <c r="G595" s="77">
        <f t="shared" si="198"/>
        <v>770</v>
      </c>
      <c r="H595" s="77">
        <f t="shared" si="198"/>
        <v>764</v>
      </c>
      <c r="I595" s="77">
        <f t="shared" si="198"/>
        <v>757</v>
      </c>
      <c r="J595" s="18"/>
    </row>
    <row r="596" spans="1:10" s="5" customFormat="1" ht="21" customHeight="1">
      <c r="A596" s="117"/>
      <c r="B596" s="113"/>
      <c r="C596" s="11" t="s">
        <v>104</v>
      </c>
      <c r="D596" s="77">
        <f>'계획(일최대)'!$D$41</f>
        <v>307</v>
      </c>
      <c r="E596" s="77">
        <f>'계획(일최대)'!$D$97</f>
        <v>298</v>
      </c>
      <c r="F596" s="77">
        <f>'계획(일최대)'!$D$153</f>
        <v>589</v>
      </c>
      <c r="G596" s="77">
        <f>'계획(일최대)'!$D$209</f>
        <v>584</v>
      </c>
      <c r="H596" s="77">
        <f>'계획(일최대)'!$D$265</f>
        <v>578</v>
      </c>
      <c r="I596" s="77">
        <f>'계획(일최대)'!$D$321</f>
        <v>571</v>
      </c>
      <c r="J596" s="10"/>
    </row>
    <row r="597" spans="1:10" s="5" customFormat="1" ht="21" customHeight="1">
      <c r="A597" s="117"/>
      <c r="B597" s="113"/>
      <c r="C597" s="11" t="s">
        <v>98</v>
      </c>
      <c r="D597" s="77">
        <f>'계획(일최대)'!$F$41</f>
        <v>0</v>
      </c>
      <c r="E597" s="77">
        <f>'계획(일최대)'!$F$97</f>
        <v>0</v>
      </c>
      <c r="F597" s="77">
        <f>'계획(일최대)'!$F$153</f>
        <v>186</v>
      </c>
      <c r="G597" s="77">
        <f>'계획(일최대)'!$F$209</f>
        <v>186</v>
      </c>
      <c r="H597" s="77">
        <f>'계획(일최대)'!$F$265</f>
        <v>186</v>
      </c>
      <c r="I597" s="77">
        <f>'계획(일최대)'!$F$321</f>
        <v>186</v>
      </c>
      <c r="J597" s="10"/>
    </row>
    <row r="598" spans="1:10" s="5" customFormat="1" ht="21" customHeight="1">
      <c r="A598" s="117"/>
      <c r="B598" s="113" t="s">
        <v>105</v>
      </c>
      <c r="C598" s="113"/>
      <c r="D598" s="77">
        <f>'계획(일최대)'!$E$41</f>
        <v>204</v>
      </c>
      <c r="E598" s="77">
        <f>'계획(일최대)'!$E$97</f>
        <v>204</v>
      </c>
      <c r="F598" s="77">
        <f>'계획(일최대)'!$E$153</f>
        <v>204</v>
      </c>
      <c r="G598" s="77">
        <f>'계획(일최대)'!$E$209</f>
        <v>204</v>
      </c>
      <c r="H598" s="77">
        <f>'계획(일최대)'!$E$265</f>
        <v>204</v>
      </c>
      <c r="I598" s="77">
        <f>'계획(일최대)'!$E$321</f>
        <v>204</v>
      </c>
      <c r="J598" s="10"/>
    </row>
    <row r="599" spans="1:10" s="5" customFormat="1" ht="21" customHeight="1">
      <c r="A599" s="117"/>
      <c r="B599" s="113" t="s">
        <v>106</v>
      </c>
      <c r="C599" s="11" t="s">
        <v>96</v>
      </c>
      <c r="D599" s="77">
        <f t="shared" ref="D599:I599" si="199">SUM(D600:D601)</f>
        <v>0</v>
      </c>
      <c r="E599" s="77">
        <f t="shared" si="199"/>
        <v>0</v>
      </c>
      <c r="F599" s="77">
        <f t="shared" si="199"/>
        <v>0</v>
      </c>
      <c r="G599" s="77">
        <f t="shared" si="199"/>
        <v>0</v>
      </c>
      <c r="H599" s="77">
        <f t="shared" si="199"/>
        <v>0</v>
      </c>
      <c r="I599" s="77">
        <f t="shared" si="199"/>
        <v>0</v>
      </c>
      <c r="J599" s="18"/>
    </row>
    <row r="600" spans="1:10" s="5" customFormat="1" ht="21" customHeight="1">
      <c r="A600" s="117"/>
      <c r="B600" s="113"/>
      <c r="C600" s="11" t="s">
        <v>107</v>
      </c>
      <c r="D600" s="77">
        <v>0</v>
      </c>
      <c r="E600" s="77">
        <v>0</v>
      </c>
      <c r="F600" s="77">
        <v>0</v>
      </c>
      <c r="G600" s="77">
        <v>0</v>
      </c>
      <c r="H600" s="77">
        <v>0</v>
      </c>
      <c r="I600" s="77">
        <v>0</v>
      </c>
      <c r="J600" s="10"/>
    </row>
    <row r="601" spans="1:10" s="5" customFormat="1" ht="21" customHeight="1">
      <c r="A601" s="117"/>
      <c r="B601" s="113"/>
      <c r="C601" s="11" t="s">
        <v>103</v>
      </c>
      <c r="D601" s="77">
        <v>0</v>
      </c>
      <c r="E601" s="77">
        <v>0</v>
      </c>
      <c r="F601" s="77">
        <v>0</v>
      </c>
      <c r="G601" s="77">
        <v>0</v>
      </c>
      <c r="H601" s="77">
        <v>0</v>
      </c>
      <c r="I601" s="77">
        <v>0</v>
      </c>
      <c r="J601" s="10"/>
    </row>
    <row r="602" spans="1:10" s="5" customFormat="1" ht="21" customHeight="1">
      <c r="A602" s="117"/>
      <c r="B602" s="113" t="s">
        <v>108</v>
      </c>
      <c r="C602" s="113"/>
      <c r="D602" s="77">
        <f>'계획(일최대)'!$H$41</f>
        <v>0</v>
      </c>
      <c r="E602" s="77">
        <f>'계획(일최대)'!$H$97</f>
        <v>0</v>
      </c>
      <c r="F602" s="77">
        <f>'계획(일최대)'!$H$153</f>
        <v>0</v>
      </c>
      <c r="G602" s="77">
        <f>'계획(일최대)'!$H$209</f>
        <v>0</v>
      </c>
      <c r="H602" s="77">
        <f>'계획(일최대)'!$H$265</f>
        <v>0</v>
      </c>
      <c r="I602" s="77">
        <f>'계획(일최대)'!$H$321</f>
        <v>0</v>
      </c>
      <c r="J602" s="10"/>
    </row>
    <row r="603" spans="1:10" s="5" customFormat="1" ht="21" customHeight="1">
      <c r="A603" s="117"/>
      <c r="B603" s="113" t="s">
        <v>184</v>
      </c>
      <c r="C603" s="113"/>
      <c r="D603" s="77">
        <f>'계획(일최대)'!$I$41</f>
        <v>0</v>
      </c>
      <c r="E603" s="77">
        <f>'계획(일최대)'!$I$97</f>
        <v>0</v>
      </c>
      <c r="F603" s="77">
        <f>'계획(일최대)'!$I$153</f>
        <v>0</v>
      </c>
      <c r="G603" s="77">
        <f>'계획(일최대)'!$I$209</f>
        <v>0</v>
      </c>
      <c r="H603" s="77">
        <f>'계획(일최대)'!$I$265</f>
        <v>0</v>
      </c>
      <c r="I603" s="77">
        <f>'계획(일최대)'!$I$321</f>
        <v>0</v>
      </c>
      <c r="J603" s="10"/>
    </row>
    <row r="604" spans="1:10" s="5" customFormat="1" ht="21" customHeight="1">
      <c r="A604" s="117"/>
      <c r="B604" s="113" t="s">
        <v>109</v>
      </c>
      <c r="C604" s="113"/>
      <c r="D604" s="77">
        <f>'계획(일최대)'!$J$41</f>
        <v>51</v>
      </c>
      <c r="E604" s="77">
        <f>'계획(일최대)'!$J$97</f>
        <v>50</v>
      </c>
      <c r="F604" s="77">
        <f>'계획(일최대)'!$J$153</f>
        <v>98</v>
      </c>
      <c r="G604" s="77">
        <f>'계획(일최대)'!$J$209</f>
        <v>98</v>
      </c>
      <c r="H604" s="77">
        <f>'계획(일최대)'!$J$265</f>
        <v>97</v>
      </c>
      <c r="I604" s="77">
        <f>'계획(일최대)'!$J$321</f>
        <v>97</v>
      </c>
      <c r="J604" s="10"/>
    </row>
    <row r="605" spans="1:10" s="5" customFormat="1" ht="21" customHeight="1">
      <c r="A605" s="118" t="s">
        <v>111</v>
      </c>
      <c r="B605" s="112" t="s">
        <v>102</v>
      </c>
      <c r="C605" s="112"/>
      <c r="D605" s="76">
        <f t="shared" ref="D605:I605" si="200">D606+D609+D610+D613+D614+D615</f>
        <v>818</v>
      </c>
      <c r="E605" s="76">
        <f t="shared" si="200"/>
        <v>803</v>
      </c>
      <c r="F605" s="76">
        <f t="shared" si="200"/>
        <v>1568</v>
      </c>
      <c r="G605" s="76">
        <f t="shared" si="200"/>
        <v>1560</v>
      </c>
      <c r="H605" s="76">
        <f t="shared" si="200"/>
        <v>1551</v>
      </c>
      <c r="I605" s="76">
        <f t="shared" si="200"/>
        <v>1540</v>
      </c>
      <c r="J605" s="19"/>
    </row>
    <row r="606" spans="1:10" s="5" customFormat="1" ht="21" customHeight="1">
      <c r="A606" s="118"/>
      <c r="B606" s="112" t="s">
        <v>103</v>
      </c>
      <c r="C606" s="12" t="s">
        <v>96</v>
      </c>
      <c r="D606" s="76">
        <f t="shared" ref="D606:I606" si="201">SUM(D607:D608)</f>
        <v>461</v>
      </c>
      <c r="E606" s="76">
        <f t="shared" si="201"/>
        <v>447</v>
      </c>
      <c r="F606" s="76">
        <f t="shared" si="201"/>
        <v>1164</v>
      </c>
      <c r="G606" s="76">
        <f t="shared" si="201"/>
        <v>1156</v>
      </c>
      <c r="H606" s="76">
        <f t="shared" si="201"/>
        <v>1148</v>
      </c>
      <c r="I606" s="76">
        <f t="shared" si="201"/>
        <v>1137</v>
      </c>
      <c r="J606" s="19"/>
    </row>
    <row r="607" spans="1:10" s="5" customFormat="1" ht="21" customHeight="1">
      <c r="A607" s="118"/>
      <c r="B607" s="112"/>
      <c r="C607" s="12" t="s">
        <v>104</v>
      </c>
      <c r="D607" s="75">
        <f>'계획(시간최대)'!$D$41</f>
        <v>461</v>
      </c>
      <c r="E607" s="75">
        <f>'계획(시간최대)'!$D$97</f>
        <v>447</v>
      </c>
      <c r="F607" s="75">
        <f>'계획(시간최대)'!$D$153</f>
        <v>884</v>
      </c>
      <c r="G607" s="75">
        <f>'계획(시간최대)'!$D$209</f>
        <v>876</v>
      </c>
      <c r="H607" s="75">
        <f>'계획(시간최대)'!$D$265</f>
        <v>868</v>
      </c>
      <c r="I607" s="75">
        <f>'계획(시간최대)'!$D$321</f>
        <v>857</v>
      </c>
      <c r="J607" s="9"/>
    </row>
    <row r="608" spans="1:10" s="5" customFormat="1" ht="21" customHeight="1">
      <c r="A608" s="118"/>
      <c r="B608" s="112"/>
      <c r="C608" s="12" t="s">
        <v>98</v>
      </c>
      <c r="D608" s="75">
        <f>'계획(시간최대)'!$F$41</f>
        <v>0</v>
      </c>
      <c r="E608" s="75">
        <f>'계획(시간최대)'!$F$97</f>
        <v>0</v>
      </c>
      <c r="F608" s="75">
        <f>'계획(시간최대)'!$F$153</f>
        <v>280</v>
      </c>
      <c r="G608" s="75">
        <f>'계획(시간최대)'!$F$209</f>
        <v>280</v>
      </c>
      <c r="H608" s="75">
        <f>'계획(시간최대)'!$F$265</f>
        <v>280</v>
      </c>
      <c r="I608" s="75">
        <f>'계획(시간최대)'!$F$321</f>
        <v>280</v>
      </c>
      <c r="J608" s="9"/>
    </row>
    <row r="609" spans="1:10" s="5" customFormat="1" ht="21" customHeight="1">
      <c r="A609" s="118"/>
      <c r="B609" s="112" t="s">
        <v>105</v>
      </c>
      <c r="C609" s="112"/>
      <c r="D609" s="75">
        <f>'계획(시간최대)'!$E$41</f>
        <v>306</v>
      </c>
      <c r="E609" s="75">
        <f>'계획(시간최대)'!$E$97</f>
        <v>306</v>
      </c>
      <c r="F609" s="75">
        <f>'계획(시간최대)'!$E$153</f>
        <v>306</v>
      </c>
      <c r="G609" s="75">
        <f>'계획(시간최대)'!$E$209</f>
        <v>306</v>
      </c>
      <c r="H609" s="75">
        <f>'계획(시간최대)'!$E$265</f>
        <v>306</v>
      </c>
      <c r="I609" s="75">
        <f>'계획(시간최대)'!$E$321</f>
        <v>306</v>
      </c>
      <c r="J609" s="9"/>
    </row>
    <row r="610" spans="1:10" s="5" customFormat="1" ht="21" customHeight="1">
      <c r="A610" s="118"/>
      <c r="B610" s="112" t="s">
        <v>106</v>
      </c>
      <c r="C610" s="12" t="s">
        <v>96</v>
      </c>
      <c r="D610" s="76">
        <f t="shared" ref="D610:I610" si="202">SUM(D611:D612)</f>
        <v>0</v>
      </c>
      <c r="E610" s="76">
        <f t="shared" si="202"/>
        <v>0</v>
      </c>
      <c r="F610" s="76">
        <f t="shared" si="202"/>
        <v>0</v>
      </c>
      <c r="G610" s="76">
        <f t="shared" si="202"/>
        <v>0</v>
      </c>
      <c r="H610" s="76">
        <f t="shared" si="202"/>
        <v>0</v>
      </c>
      <c r="I610" s="76">
        <f t="shared" si="202"/>
        <v>0</v>
      </c>
      <c r="J610" s="19"/>
    </row>
    <row r="611" spans="1:10" s="5" customFormat="1" ht="21" customHeight="1">
      <c r="A611" s="118"/>
      <c r="B611" s="112"/>
      <c r="C611" s="12" t="s">
        <v>107</v>
      </c>
      <c r="D611" s="75">
        <v>0</v>
      </c>
      <c r="E611" s="75">
        <v>0</v>
      </c>
      <c r="F611" s="75">
        <v>0</v>
      </c>
      <c r="G611" s="75">
        <v>0</v>
      </c>
      <c r="H611" s="75">
        <v>0</v>
      </c>
      <c r="I611" s="75">
        <v>0</v>
      </c>
      <c r="J611" s="9"/>
    </row>
    <row r="612" spans="1:10" s="5" customFormat="1" ht="21" customHeight="1">
      <c r="A612" s="118"/>
      <c r="B612" s="112"/>
      <c r="C612" s="12" t="s">
        <v>103</v>
      </c>
      <c r="D612" s="75">
        <v>0</v>
      </c>
      <c r="E612" s="75">
        <v>0</v>
      </c>
      <c r="F612" s="75">
        <v>0</v>
      </c>
      <c r="G612" s="75">
        <v>0</v>
      </c>
      <c r="H612" s="75">
        <v>0</v>
      </c>
      <c r="I612" s="75">
        <v>0</v>
      </c>
      <c r="J612" s="9"/>
    </row>
    <row r="613" spans="1:10" s="5" customFormat="1" ht="21" customHeight="1">
      <c r="A613" s="118"/>
      <c r="B613" s="112" t="s">
        <v>108</v>
      </c>
      <c r="C613" s="112"/>
      <c r="D613" s="75">
        <f>'계획(시간최대)'!$H$41</f>
        <v>0</v>
      </c>
      <c r="E613" s="75">
        <f>'계획(시간최대)'!$H$97</f>
        <v>0</v>
      </c>
      <c r="F613" s="75">
        <f>'계획(시간최대)'!$H$153</f>
        <v>0</v>
      </c>
      <c r="G613" s="75">
        <f>'계획(시간최대)'!$H$209</f>
        <v>0</v>
      </c>
      <c r="H613" s="75">
        <f>'계획(시간최대)'!$H$265</f>
        <v>0</v>
      </c>
      <c r="I613" s="75">
        <f>'계획(시간최대)'!$H$321</f>
        <v>0</v>
      </c>
      <c r="J613" s="9"/>
    </row>
    <row r="614" spans="1:10" s="5" customFormat="1" ht="21" customHeight="1">
      <c r="A614" s="119"/>
      <c r="B614" s="112" t="s">
        <v>184</v>
      </c>
      <c r="C614" s="112"/>
      <c r="D614" s="75">
        <f>'계획(시간최대)'!$I$41</f>
        <v>0</v>
      </c>
      <c r="E614" s="75">
        <f>'계획(시간최대)'!$I$97</f>
        <v>0</v>
      </c>
      <c r="F614" s="75">
        <f>'계획(시간최대)'!$I$153</f>
        <v>0</v>
      </c>
      <c r="G614" s="75">
        <f>'계획(시간최대)'!$I$209</f>
        <v>0</v>
      </c>
      <c r="H614" s="75">
        <f>'계획(시간최대)'!$I$265</f>
        <v>0</v>
      </c>
      <c r="I614" s="75">
        <f>'계획(시간최대)'!$I$321</f>
        <v>0</v>
      </c>
      <c r="J614" s="20"/>
    </row>
    <row r="615" spans="1:10" s="5" customFormat="1" ht="21" customHeight="1">
      <c r="A615" s="120"/>
      <c r="B615" s="114" t="s">
        <v>109</v>
      </c>
      <c r="C615" s="114"/>
      <c r="D615" s="78">
        <f>'계획(시간최대)'!$J$41</f>
        <v>51</v>
      </c>
      <c r="E615" s="78">
        <f>'계획(시간최대)'!$J$97</f>
        <v>50</v>
      </c>
      <c r="F615" s="78">
        <f>'계획(시간최대)'!$J$153</f>
        <v>98</v>
      </c>
      <c r="G615" s="78">
        <f>'계획(시간최대)'!$J$209</f>
        <v>98</v>
      </c>
      <c r="H615" s="78">
        <f>'계획(시간최대)'!$J$265</f>
        <v>97</v>
      </c>
      <c r="I615" s="78">
        <f>'계획(시간최대)'!$J$321</f>
        <v>97</v>
      </c>
      <c r="J615" s="13"/>
    </row>
    <row r="616" spans="1:10" ht="21" customHeight="1"/>
    <row r="617" spans="1:10" ht="21" customHeight="1">
      <c r="A617" s="3" t="s">
        <v>176</v>
      </c>
    </row>
    <row r="618" spans="1:10" s="5" customFormat="1" ht="21" customHeight="1" thickBot="1">
      <c r="A618" s="115" t="s">
        <v>89</v>
      </c>
      <c r="B618" s="116"/>
      <c r="C618" s="116"/>
      <c r="D618" s="58" t="s">
        <v>228</v>
      </c>
      <c r="E618" s="58" t="s">
        <v>69</v>
      </c>
      <c r="F618" s="58" t="s">
        <v>70</v>
      </c>
      <c r="G618" s="58" t="s">
        <v>71</v>
      </c>
      <c r="H618" s="58" t="s">
        <v>72</v>
      </c>
      <c r="I618" s="58" t="s">
        <v>147</v>
      </c>
      <c r="J618" s="4" t="s">
        <v>87</v>
      </c>
    </row>
    <row r="619" spans="1:10" s="5" customFormat="1" ht="21" customHeight="1" thickTop="1">
      <c r="A619" s="121" t="s">
        <v>94</v>
      </c>
      <c r="B619" s="123" t="s">
        <v>95</v>
      </c>
      <c r="C619" s="6" t="s">
        <v>96</v>
      </c>
      <c r="D619" s="74">
        <f t="shared" ref="D619:I619" si="203">SUM(D620:D621)</f>
        <v>1793</v>
      </c>
      <c r="E619" s="74">
        <f t="shared" si="203"/>
        <v>1745</v>
      </c>
      <c r="F619" s="74">
        <f t="shared" si="203"/>
        <v>1726</v>
      </c>
      <c r="G619" s="74">
        <f t="shared" si="203"/>
        <v>1710</v>
      </c>
      <c r="H619" s="74">
        <f t="shared" si="203"/>
        <v>1690</v>
      </c>
      <c r="I619" s="74">
        <f t="shared" si="203"/>
        <v>1666</v>
      </c>
      <c r="J619" s="14"/>
    </row>
    <row r="620" spans="1:10" s="5" customFormat="1" ht="21" customHeight="1">
      <c r="A620" s="122"/>
      <c r="B620" s="111"/>
      <c r="C620" s="8" t="s">
        <v>97</v>
      </c>
      <c r="D620" s="75">
        <f>'[3]2.0처리-계획인구(총괄)'!$D$21</f>
        <v>1793</v>
      </c>
      <c r="E620" s="75">
        <f>'[3]2.0처리-계획인구(총괄)'!$G$21</f>
        <v>1745</v>
      </c>
      <c r="F620" s="75">
        <f>'[3]2.0처리-계획인구(총괄)'!$J$21</f>
        <v>1726</v>
      </c>
      <c r="G620" s="75">
        <f>'[3]2.0처리-계획인구(총괄)'!$M$21</f>
        <v>1710</v>
      </c>
      <c r="H620" s="75">
        <f>'[3]2.0처리-계획인구(총괄)'!$P$21</f>
        <v>1690</v>
      </c>
      <c r="I620" s="75">
        <f>'[3]2.0처리-계획인구(총괄)'!$S$21</f>
        <v>1666</v>
      </c>
      <c r="J620" s="9"/>
    </row>
    <row r="621" spans="1:10" s="5" customFormat="1" ht="21" customHeight="1">
      <c r="A621" s="122"/>
      <c r="B621" s="111"/>
      <c r="C621" s="8" t="s">
        <v>98</v>
      </c>
      <c r="D621" s="75">
        <f>'[3]2.0처리-계획인구(총괄)'!$E$21</f>
        <v>0</v>
      </c>
      <c r="E621" s="75">
        <f>'[3]2.0처리-계획인구(총괄)'!$H$21</f>
        <v>0</v>
      </c>
      <c r="F621" s="75">
        <f>'[3]2.0처리-계획인구(총괄)'!$K$21</f>
        <v>0</v>
      </c>
      <c r="G621" s="75">
        <f>'[3]2.0처리-계획인구(총괄)'!$N$21</f>
        <v>0</v>
      </c>
      <c r="H621" s="75">
        <f>'[3]2.0처리-계획인구(총괄)'!$Q$21</f>
        <v>0</v>
      </c>
      <c r="I621" s="75">
        <f>'[3]2.0처리-계획인구(총괄)'!$T$21</f>
        <v>0</v>
      </c>
      <c r="J621" s="9"/>
    </row>
    <row r="622" spans="1:10" s="5" customFormat="1" ht="21" customHeight="1">
      <c r="A622" s="122"/>
      <c r="B622" s="111" t="s">
        <v>99</v>
      </c>
      <c r="C622" s="111"/>
      <c r="D622" s="75">
        <f>'[3]4.0처리-처리인구(총괄)'!$C$21</f>
        <v>1434</v>
      </c>
      <c r="E622" s="75">
        <f>'[3]4.0처리-처리인구(총괄)'!$F$21</f>
        <v>1397</v>
      </c>
      <c r="F622" s="75">
        <f>'[3]4.0처리-처리인구(총괄)'!$I$21</f>
        <v>1726</v>
      </c>
      <c r="G622" s="75">
        <f>'[3]4.0처리-처리인구(총괄)'!$L$21</f>
        <v>1710</v>
      </c>
      <c r="H622" s="75">
        <f>'[3]4.0처리-처리인구(총괄)'!$O$21</f>
        <v>1690</v>
      </c>
      <c r="I622" s="75">
        <f>'[3]4.0처리-처리인구(총괄)'!$R$21</f>
        <v>1666</v>
      </c>
      <c r="J622" s="9"/>
    </row>
    <row r="623" spans="1:10" s="5" customFormat="1" ht="21" customHeight="1">
      <c r="A623" s="122"/>
      <c r="B623" s="111" t="s">
        <v>100</v>
      </c>
      <c r="C623" s="111"/>
      <c r="D623" s="79">
        <f t="shared" ref="D623:I623" si="204">ROUND(D622*100/D619,1)</f>
        <v>80</v>
      </c>
      <c r="E623" s="79">
        <f t="shared" si="204"/>
        <v>80.099999999999994</v>
      </c>
      <c r="F623" s="79">
        <f t="shared" si="204"/>
        <v>100</v>
      </c>
      <c r="G623" s="79">
        <f t="shared" si="204"/>
        <v>100</v>
      </c>
      <c r="H623" s="79">
        <f t="shared" si="204"/>
        <v>100</v>
      </c>
      <c r="I623" s="79">
        <f t="shared" si="204"/>
        <v>100</v>
      </c>
      <c r="J623" s="15"/>
    </row>
    <row r="624" spans="1:10" s="5" customFormat="1" ht="21" customHeight="1">
      <c r="A624" s="122" t="s">
        <v>101</v>
      </c>
      <c r="B624" s="112" t="s">
        <v>102</v>
      </c>
      <c r="C624" s="112"/>
      <c r="D624" s="76">
        <f t="shared" ref="D624:I624" si="205">D625+D628+D629+D632+D633+D634</f>
        <v>478</v>
      </c>
      <c r="E624" s="76">
        <f t="shared" si="205"/>
        <v>466</v>
      </c>
      <c r="F624" s="76">
        <f t="shared" si="205"/>
        <v>575</v>
      </c>
      <c r="G624" s="76">
        <f t="shared" si="205"/>
        <v>569</v>
      </c>
      <c r="H624" s="76">
        <f t="shared" si="205"/>
        <v>563</v>
      </c>
      <c r="I624" s="76">
        <f t="shared" si="205"/>
        <v>555</v>
      </c>
      <c r="J624" s="16"/>
    </row>
    <row r="625" spans="1:10" s="5" customFormat="1" ht="21" customHeight="1">
      <c r="A625" s="122"/>
      <c r="B625" s="112" t="s">
        <v>103</v>
      </c>
      <c r="C625" s="12" t="s">
        <v>96</v>
      </c>
      <c r="D625" s="76">
        <f t="shared" ref="D625:I625" si="206">SUM(D626:D627)</f>
        <v>425</v>
      </c>
      <c r="E625" s="76">
        <f t="shared" si="206"/>
        <v>414</v>
      </c>
      <c r="F625" s="76">
        <f t="shared" si="206"/>
        <v>511</v>
      </c>
      <c r="G625" s="76">
        <f t="shared" si="206"/>
        <v>506</v>
      </c>
      <c r="H625" s="76">
        <f t="shared" si="206"/>
        <v>500</v>
      </c>
      <c r="I625" s="76">
        <f t="shared" si="206"/>
        <v>493</v>
      </c>
      <c r="J625" s="16"/>
    </row>
    <row r="626" spans="1:10" s="5" customFormat="1" ht="21" customHeight="1">
      <c r="A626" s="122"/>
      <c r="B626" s="112"/>
      <c r="C626" s="12" t="s">
        <v>104</v>
      </c>
      <c r="D626" s="75">
        <f>'계획(일평균)'!$D$46</f>
        <v>425</v>
      </c>
      <c r="E626" s="75">
        <f>'계획(일평균)'!$D$102</f>
        <v>414</v>
      </c>
      <c r="F626" s="75">
        <f>'계획(일평균)'!$D$158</f>
        <v>511</v>
      </c>
      <c r="G626" s="75">
        <f>'계획(일평균)'!$D$214</f>
        <v>506</v>
      </c>
      <c r="H626" s="75">
        <f>'계획(일평균)'!$D$270</f>
        <v>500</v>
      </c>
      <c r="I626" s="75">
        <f>'계획(일평균)'!$D$326</f>
        <v>493</v>
      </c>
      <c r="J626" s="17"/>
    </row>
    <row r="627" spans="1:10" s="5" customFormat="1" ht="21" customHeight="1">
      <c r="A627" s="122"/>
      <c r="B627" s="112"/>
      <c r="C627" s="12" t="s">
        <v>98</v>
      </c>
      <c r="D627" s="75">
        <f>'계획(일평균)'!$F$46</f>
        <v>0</v>
      </c>
      <c r="E627" s="75">
        <f>'계획(일평균)'!$F$102</f>
        <v>0</v>
      </c>
      <c r="F627" s="75">
        <f>'계획(일평균)'!$F$158</f>
        <v>0</v>
      </c>
      <c r="G627" s="75">
        <f>'계획(일평균)'!$F$214</f>
        <v>0</v>
      </c>
      <c r="H627" s="75">
        <f>'계획(일평균)'!$F$270</f>
        <v>0</v>
      </c>
      <c r="I627" s="75">
        <f>'계획(일평균)'!$F$326</f>
        <v>0</v>
      </c>
      <c r="J627" s="17"/>
    </row>
    <row r="628" spans="1:10" s="5" customFormat="1" ht="21" customHeight="1">
      <c r="A628" s="122"/>
      <c r="B628" s="112" t="s">
        <v>105</v>
      </c>
      <c r="C628" s="124"/>
      <c r="D628" s="75">
        <f>'계획(일평균)'!$E$46</f>
        <v>0</v>
      </c>
      <c r="E628" s="75">
        <f>'계획(일평균)'!$E$102</f>
        <v>0</v>
      </c>
      <c r="F628" s="75">
        <f>'계획(일평균)'!$E$158</f>
        <v>0</v>
      </c>
      <c r="G628" s="75">
        <f>'계획(일평균)'!$E$214</f>
        <v>0</v>
      </c>
      <c r="H628" s="75">
        <f>'계획(일평균)'!$E$270</f>
        <v>0</v>
      </c>
      <c r="I628" s="75">
        <f>'계획(일평균)'!$E$326</f>
        <v>0</v>
      </c>
      <c r="J628" s="17"/>
    </row>
    <row r="629" spans="1:10" s="5" customFormat="1" ht="21" customHeight="1">
      <c r="A629" s="122"/>
      <c r="B629" s="112" t="s">
        <v>106</v>
      </c>
      <c r="C629" s="12" t="s">
        <v>96</v>
      </c>
      <c r="D629" s="76">
        <f t="shared" ref="D629:I629" si="207">SUM(D630:D631)</f>
        <v>0</v>
      </c>
      <c r="E629" s="76">
        <f t="shared" si="207"/>
        <v>0</v>
      </c>
      <c r="F629" s="76">
        <f t="shared" si="207"/>
        <v>0</v>
      </c>
      <c r="G629" s="76">
        <f t="shared" si="207"/>
        <v>0</v>
      </c>
      <c r="H629" s="76">
        <f t="shared" si="207"/>
        <v>0</v>
      </c>
      <c r="I629" s="76">
        <f t="shared" si="207"/>
        <v>0</v>
      </c>
      <c r="J629" s="16"/>
    </row>
    <row r="630" spans="1:10" s="5" customFormat="1" ht="21" customHeight="1">
      <c r="A630" s="122"/>
      <c r="B630" s="112"/>
      <c r="C630" s="12" t="s">
        <v>107</v>
      </c>
      <c r="D630" s="75">
        <v>0</v>
      </c>
      <c r="E630" s="75">
        <v>0</v>
      </c>
      <c r="F630" s="75">
        <v>0</v>
      </c>
      <c r="G630" s="75">
        <v>0</v>
      </c>
      <c r="H630" s="75">
        <v>0</v>
      </c>
      <c r="I630" s="75">
        <v>0</v>
      </c>
      <c r="J630" s="17"/>
    </row>
    <row r="631" spans="1:10" s="5" customFormat="1" ht="21" customHeight="1">
      <c r="A631" s="122"/>
      <c r="B631" s="112"/>
      <c r="C631" s="12" t="s">
        <v>103</v>
      </c>
      <c r="D631" s="75">
        <v>0</v>
      </c>
      <c r="E631" s="75">
        <v>0</v>
      </c>
      <c r="F631" s="75">
        <v>0</v>
      </c>
      <c r="G631" s="75">
        <v>0</v>
      </c>
      <c r="H631" s="75">
        <v>0</v>
      </c>
      <c r="I631" s="75">
        <v>0</v>
      </c>
      <c r="J631" s="17"/>
    </row>
    <row r="632" spans="1:10" s="5" customFormat="1" ht="21" customHeight="1">
      <c r="A632" s="122"/>
      <c r="B632" s="111" t="s">
        <v>108</v>
      </c>
      <c r="C632" s="111"/>
      <c r="D632" s="75">
        <f>'계획(일평균)'!$H$46</f>
        <v>0</v>
      </c>
      <c r="E632" s="75">
        <f>'계획(일평균)'!$H$102</f>
        <v>0</v>
      </c>
      <c r="F632" s="75">
        <f>'계획(일평균)'!$H$158</f>
        <v>0</v>
      </c>
      <c r="G632" s="75">
        <f>'계획(일평균)'!$H$214</f>
        <v>0</v>
      </c>
      <c r="H632" s="75">
        <f>'계획(일평균)'!$H$270</f>
        <v>0</v>
      </c>
      <c r="I632" s="75">
        <f>'계획(일평균)'!$H$326</f>
        <v>0</v>
      </c>
      <c r="J632" s="17"/>
    </row>
    <row r="633" spans="1:10" s="5" customFormat="1" ht="21" customHeight="1">
      <c r="A633" s="122"/>
      <c r="B633" s="111" t="s">
        <v>184</v>
      </c>
      <c r="C633" s="111"/>
      <c r="D633" s="75">
        <f>'계획(일평균)'!$I$46</f>
        <v>0</v>
      </c>
      <c r="E633" s="75">
        <f>'계획(일평균)'!$I$102</f>
        <v>0</v>
      </c>
      <c r="F633" s="75">
        <f>'계획(일평균)'!$I$158</f>
        <v>0</v>
      </c>
      <c r="G633" s="75">
        <f>'계획(일평균)'!$I$214</f>
        <v>0</v>
      </c>
      <c r="H633" s="75">
        <f>'계획(일평균)'!$I$270</f>
        <v>0</v>
      </c>
      <c r="I633" s="75">
        <f>'계획(일평균)'!$I$326</f>
        <v>0</v>
      </c>
      <c r="J633" s="17"/>
    </row>
    <row r="634" spans="1:10" s="5" customFormat="1" ht="21" customHeight="1">
      <c r="A634" s="122"/>
      <c r="B634" s="111" t="s">
        <v>109</v>
      </c>
      <c r="C634" s="111"/>
      <c r="D634" s="75">
        <f>'계획(일평균)'!$J$46</f>
        <v>53</v>
      </c>
      <c r="E634" s="75">
        <f>'계획(일평균)'!$J$102</f>
        <v>52</v>
      </c>
      <c r="F634" s="75">
        <f>'계획(일평균)'!$J$158</f>
        <v>64</v>
      </c>
      <c r="G634" s="75">
        <f>'계획(일평균)'!$J$214</f>
        <v>63</v>
      </c>
      <c r="H634" s="75">
        <f>'계획(일평균)'!$J$270</f>
        <v>63</v>
      </c>
      <c r="I634" s="75">
        <f>'계획(일평균)'!$J$326</f>
        <v>62</v>
      </c>
      <c r="J634" s="17"/>
    </row>
    <row r="635" spans="1:10" s="5" customFormat="1" ht="21" customHeight="1">
      <c r="A635" s="117" t="s">
        <v>110</v>
      </c>
      <c r="B635" s="113" t="s">
        <v>102</v>
      </c>
      <c r="C635" s="113"/>
      <c r="D635" s="77">
        <f t="shared" ref="D635:I635" si="208">D636+D639+D640+D643+D644+D645</f>
        <v>584</v>
      </c>
      <c r="E635" s="77">
        <f t="shared" si="208"/>
        <v>569</v>
      </c>
      <c r="F635" s="77">
        <f t="shared" si="208"/>
        <v>703</v>
      </c>
      <c r="G635" s="77">
        <f t="shared" si="208"/>
        <v>696</v>
      </c>
      <c r="H635" s="77">
        <f t="shared" si="208"/>
        <v>688</v>
      </c>
      <c r="I635" s="77">
        <f t="shared" si="208"/>
        <v>678</v>
      </c>
      <c r="J635" s="18"/>
    </row>
    <row r="636" spans="1:10" s="5" customFormat="1" ht="21" customHeight="1">
      <c r="A636" s="117"/>
      <c r="B636" s="113" t="s">
        <v>103</v>
      </c>
      <c r="C636" s="11" t="s">
        <v>96</v>
      </c>
      <c r="D636" s="77">
        <f t="shared" ref="D636:I636" si="209">SUM(D637:D638)</f>
        <v>531</v>
      </c>
      <c r="E636" s="77">
        <f t="shared" si="209"/>
        <v>517</v>
      </c>
      <c r="F636" s="77">
        <f t="shared" si="209"/>
        <v>639</v>
      </c>
      <c r="G636" s="77">
        <f t="shared" si="209"/>
        <v>633</v>
      </c>
      <c r="H636" s="77">
        <f t="shared" si="209"/>
        <v>625</v>
      </c>
      <c r="I636" s="77">
        <f t="shared" si="209"/>
        <v>616</v>
      </c>
      <c r="J636" s="18"/>
    </row>
    <row r="637" spans="1:10" s="5" customFormat="1" ht="21" customHeight="1">
      <c r="A637" s="117"/>
      <c r="B637" s="113"/>
      <c r="C637" s="11" t="s">
        <v>97</v>
      </c>
      <c r="D637" s="77">
        <f>'계획(일최대)'!$D$46</f>
        <v>531</v>
      </c>
      <c r="E637" s="77">
        <f>'계획(일최대)'!$D$102</f>
        <v>517</v>
      </c>
      <c r="F637" s="77">
        <f>'계획(일최대)'!$D$158</f>
        <v>639</v>
      </c>
      <c r="G637" s="77">
        <f>'계획(일최대)'!$D$214</f>
        <v>633</v>
      </c>
      <c r="H637" s="77">
        <f>'계획(일최대)'!$D$270</f>
        <v>625</v>
      </c>
      <c r="I637" s="77">
        <f>'계획(일최대)'!$D$326</f>
        <v>616</v>
      </c>
      <c r="J637" s="10"/>
    </row>
    <row r="638" spans="1:10" s="5" customFormat="1" ht="21" customHeight="1">
      <c r="A638" s="117"/>
      <c r="B638" s="113"/>
      <c r="C638" s="11" t="s">
        <v>56</v>
      </c>
      <c r="D638" s="77">
        <f>'계획(일최대)'!$F$46</f>
        <v>0</v>
      </c>
      <c r="E638" s="77">
        <f>'계획(일최대)'!$F$102</f>
        <v>0</v>
      </c>
      <c r="F638" s="77">
        <f>'계획(일최대)'!$F$158</f>
        <v>0</v>
      </c>
      <c r="G638" s="77">
        <f>'계획(일최대)'!$F$214</f>
        <v>0</v>
      </c>
      <c r="H638" s="77">
        <f>'계획(일최대)'!$F$270</f>
        <v>0</v>
      </c>
      <c r="I638" s="77">
        <f>'계획(일최대)'!$F$326</f>
        <v>0</v>
      </c>
      <c r="J638" s="10"/>
    </row>
    <row r="639" spans="1:10" s="5" customFormat="1" ht="21" customHeight="1">
      <c r="A639" s="117"/>
      <c r="B639" s="113" t="s">
        <v>105</v>
      </c>
      <c r="C639" s="113"/>
      <c r="D639" s="77">
        <f>'계획(일최대)'!$E$46</f>
        <v>0</v>
      </c>
      <c r="E639" s="77">
        <f>'계획(일최대)'!$E$102</f>
        <v>0</v>
      </c>
      <c r="F639" s="77">
        <f>'계획(일최대)'!$E$158</f>
        <v>0</v>
      </c>
      <c r="G639" s="77">
        <f>'계획(일최대)'!$E$214</f>
        <v>0</v>
      </c>
      <c r="H639" s="77">
        <f>'계획(일최대)'!$E$270</f>
        <v>0</v>
      </c>
      <c r="I639" s="77">
        <f>'계획(일최대)'!$E$326</f>
        <v>0</v>
      </c>
      <c r="J639" s="10"/>
    </row>
    <row r="640" spans="1:10" s="5" customFormat="1" ht="21" customHeight="1">
      <c r="A640" s="117"/>
      <c r="B640" s="113" t="s">
        <v>106</v>
      </c>
      <c r="C640" s="11" t="s">
        <v>96</v>
      </c>
      <c r="D640" s="77">
        <f t="shared" ref="D640:I640" si="210">SUM(D641:D642)</f>
        <v>0</v>
      </c>
      <c r="E640" s="77">
        <f t="shared" si="210"/>
        <v>0</v>
      </c>
      <c r="F640" s="77">
        <f t="shared" si="210"/>
        <v>0</v>
      </c>
      <c r="G640" s="77">
        <f t="shared" si="210"/>
        <v>0</v>
      </c>
      <c r="H640" s="77">
        <f t="shared" si="210"/>
        <v>0</v>
      </c>
      <c r="I640" s="77">
        <f t="shared" si="210"/>
        <v>0</v>
      </c>
      <c r="J640" s="18"/>
    </row>
    <row r="641" spans="1:10" s="5" customFormat="1" ht="21" customHeight="1">
      <c r="A641" s="117"/>
      <c r="B641" s="113"/>
      <c r="C641" s="11" t="s">
        <v>107</v>
      </c>
      <c r="D641" s="77">
        <v>0</v>
      </c>
      <c r="E641" s="77">
        <v>0</v>
      </c>
      <c r="F641" s="77">
        <v>0</v>
      </c>
      <c r="G641" s="77">
        <v>0</v>
      </c>
      <c r="H641" s="77">
        <v>0</v>
      </c>
      <c r="I641" s="77">
        <v>0</v>
      </c>
      <c r="J641" s="10"/>
    </row>
    <row r="642" spans="1:10" s="5" customFormat="1" ht="21" customHeight="1">
      <c r="A642" s="117"/>
      <c r="B642" s="113"/>
      <c r="C642" s="11" t="s">
        <v>103</v>
      </c>
      <c r="D642" s="77">
        <v>0</v>
      </c>
      <c r="E642" s="77">
        <v>0</v>
      </c>
      <c r="F642" s="77">
        <v>0</v>
      </c>
      <c r="G642" s="77">
        <v>0</v>
      </c>
      <c r="H642" s="77">
        <v>0</v>
      </c>
      <c r="I642" s="77">
        <v>0</v>
      </c>
      <c r="J642" s="10"/>
    </row>
    <row r="643" spans="1:10" s="5" customFormat="1" ht="21" customHeight="1">
      <c r="A643" s="117"/>
      <c r="B643" s="113" t="s">
        <v>108</v>
      </c>
      <c r="C643" s="113"/>
      <c r="D643" s="77">
        <f>'계획(일최대)'!$H$46</f>
        <v>0</v>
      </c>
      <c r="E643" s="77">
        <f>'계획(일최대)'!$H$102</f>
        <v>0</v>
      </c>
      <c r="F643" s="77">
        <f>'계획(일최대)'!$H$158</f>
        <v>0</v>
      </c>
      <c r="G643" s="77">
        <f>'계획(일최대)'!$H$214</f>
        <v>0</v>
      </c>
      <c r="H643" s="77">
        <f>'계획(일최대)'!$H$270</f>
        <v>0</v>
      </c>
      <c r="I643" s="77">
        <f>'계획(일최대)'!$H$326</f>
        <v>0</v>
      </c>
      <c r="J643" s="10"/>
    </row>
    <row r="644" spans="1:10" s="5" customFormat="1" ht="21" customHeight="1">
      <c r="A644" s="117"/>
      <c r="B644" s="113" t="s">
        <v>184</v>
      </c>
      <c r="C644" s="113"/>
      <c r="D644" s="77">
        <f>'계획(일최대)'!$I$46</f>
        <v>0</v>
      </c>
      <c r="E644" s="77">
        <f>'계획(일최대)'!$I$102</f>
        <v>0</v>
      </c>
      <c r="F644" s="77">
        <f>'계획(일최대)'!$I$158</f>
        <v>0</v>
      </c>
      <c r="G644" s="77">
        <f>'계획(일최대)'!$I$214</f>
        <v>0</v>
      </c>
      <c r="H644" s="77">
        <f>'계획(일최대)'!$I$270</f>
        <v>0</v>
      </c>
      <c r="I644" s="77">
        <f>'계획(일최대)'!$I$326</f>
        <v>0</v>
      </c>
      <c r="J644" s="10"/>
    </row>
    <row r="645" spans="1:10" s="5" customFormat="1" ht="21" customHeight="1">
      <c r="A645" s="117"/>
      <c r="B645" s="113" t="s">
        <v>109</v>
      </c>
      <c r="C645" s="113"/>
      <c r="D645" s="77">
        <f>'계획(일최대)'!$J$46</f>
        <v>53</v>
      </c>
      <c r="E645" s="77">
        <f>'계획(일최대)'!$J$102</f>
        <v>52</v>
      </c>
      <c r="F645" s="77">
        <f>'계획(일최대)'!$J$158</f>
        <v>64</v>
      </c>
      <c r="G645" s="77">
        <f>'계획(일최대)'!$J$214</f>
        <v>63</v>
      </c>
      <c r="H645" s="77">
        <f>'계획(일최대)'!$J$270</f>
        <v>63</v>
      </c>
      <c r="I645" s="77">
        <f>'계획(일최대)'!$J$326</f>
        <v>62</v>
      </c>
      <c r="J645" s="10"/>
    </row>
    <row r="646" spans="1:10" s="5" customFormat="1" ht="21" customHeight="1">
      <c r="A646" s="118" t="s">
        <v>111</v>
      </c>
      <c r="B646" s="112" t="s">
        <v>102</v>
      </c>
      <c r="C646" s="112"/>
      <c r="D646" s="76">
        <f t="shared" ref="D646:I646" si="211">D647+D650+D651+D654+D655+D656</f>
        <v>850</v>
      </c>
      <c r="E646" s="76">
        <f t="shared" si="211"/>
        <v>828</v>
      </c>
      <c r="F646" s="76">
        <f t="shared" si="211"/>
        <v>1023</v>
      </c>
      <c r="G646" s="76">
        <f t="shared" si="211"/>
        <v>1013</v>
      </c>
      <c r="H646" s="76">
        <f t="shared" si="211"/>
        <v>1001</v>
      </c>
      <c r="I646" s="76">
        <f t="shared" si="211"/>
        <v>986</v>
      </c>
      <c r="J646" s="16"/>
    </row>
    <row r="647" spans="1:10" s="5" customFormat="1" ht="21" customHeight="1">
      <c r="A647" s="118"/>
      <c r="B647" s="112" t="s">
        <v>103</v>
      </c>
      <c r="C647" s="12" t="s">
        <v>96</v>
      </c>
      <c r="D647" s="76">
        <f t="shared" ref="D647:I647" si="212">SUM(D648:D649)</f>
        <v>797</v>
      </c>
      <c r="E647" s="76">
        <f t="shared" si="212"/>
        <v>776</v>
      </c>
      <c r="F647" s="76">
        <f t="shared" si="212"/>
        <v>959</v>
      </c>
      <c r="G647" s="76">
        <f t="shared" si="212"/>
        <v>950</v>
      </c>
      <c r="H647" s="76">
        <f t="shared" si="212"/>
        <v>938</v>
      </c>
      <c r="I647" s="76">
        <f t="shared" si="212"/>
        <v>924</v>
      </c>
      <c r="J647" s="16"/>
    </row>
    <row r="648" spans="1:10" s="5" customFormat="1" ht="21" customHeight="1">
      <c r="A648" s="118"/>
      <c r="B648" s="112"/>
      <c r="C648" s="12" t="s">
        <v>97</v>
      </c>
      <c r="D648" s="75">
        <f>'계획(시간최대)'!$D$46</f>
        <v>797</v>
      </c>
      <c r="E648" s="75">
        <f>'계획(시간최대)'!$D$102</f>
        <v>776</v>
      </c>
      <c r="F648" s="75">
        <f>'계획(시간최대)'!$D$158</f>
        <v>959</v>
      </c>
      <c r="G648" s="75">
        <f>'계획(시간최대)'!$D$214</f>
        <v>950</v>
      </c>
      <c r="H648" s="75">
        <f>'계획(시간최대)'!$D$270</f>
        <v>938</v>
      </c>
      <c r="I648" s="75">
        <f>'계획(시간최대)'!$D$326</f>
        <v>924</v>
      </c>
      <c r="J648" s="17"/>
    </row>
    <row r="649" spans="1:10" s="5" customFormat="1" ht="21" customHeight="1">
      <c r="A649" s="118"/>
      <c r="B649" s="112"/>
      <c r="C649" s="12" t="s">
        <v>56</v>
      </c>
      <c r="D649" s="75">
        <f>'계획(시간최대)'!$F$46</f>
        <v>0</v>
      </c>
      <c r="E649" s="75">
        <f>'계획(시간최대)'!$F$102</f>
        <v>0</v>
      </c>
      <c r="F649" s="75">
        <f>'계획(시간최대)'!$F$158</f>
        <v>0</v>
      </c>
      <c r="G649" s="75">
        <f>'계획(시간최대)'!$F$214</f>
        <v>0</v>
      </c>
      <c r="H649" s="75">
        <f>'계획(시간최대)'!$F$270</f>
        <v>0</v>
      </c>
      <c r="I649" s="75">
        <f>'계획(시간최대)'!$F$326</f>
        <v>0</v>
      </c>
      <c r="J649" s="17"/>
    </row>
    <row r="650" spans="1:10" s="5" customFormat="1" ht="21" customHeight="1">
      <c r="A650" s="118"/>
      <c r="B650" s="112" t="s">
        <v>105</v>
      </c>
      <c r="C650" s="112"/>
      <c r="D650" s="75">
        <f>'계획(시간최대)'!$E$46</f>
        <v>0</v>
      </c>
      <c r="E650" s="75">
        <f>'계획(시간최대)'!$E$102</f>
        <v>0</v>
      </c>
      <c r="F650" s="75">
        <f>'계획(시간최대)'!$E$158</f>
        <v>0</v>
      </c>
      <c r="G650" s="75">
        <f>'계획(시간최대)'!$E$214</f>
        <v>0</v>
      </c>
      <c r="H650" s="75">
        <f>'계획(시간최대)'!$E$270</f>
        <v>0</v>
      </c>
      <c r="I650" s="75">
        <f>'계획(시간최대)'!$E$326</f>
        <v>0</v>
      </c>
      <c r="J650" s="17"/>
    </row>
    <row r="651" spans="1:10" s="5" customFormat="1" ht="21" customHeight="1">
      <c r="A651" s="118"/>
      <c r="B651" s="112" t="s">
        <v>106</v>
      </c>
      <c r="C651" s="12" t="s">
        <v>96</v>
      </c>
      <c r="D651" s="76">
        <f t="shared" ref="D651:I651" si="213">SUM(D652:D653)</f>
        <v>0</v>
      </c>
      <c r="E651" s="76">
        <f t="shared" si="213"/>
        <v>0</v>
      </c>
      <c r="F651" s="76">
        <f t="shared" si="213"/>
        <v>0</v>
      </c>
      <c r="G651" s="76">
        <f t="shared" si="213"/>
        <v>0</v>
      </c>
      <c r="H651" s="76">
        <f t="shared" si="213"/>
        <v>0</v>
      </c>
      <c r="I651" s="76">
        <f t="shared" si="213"/>
        <v>0</v>
      </c>
      <c r="J651" s="16"/>
    </row>
    <row r="652" spans="1:10" s="5" customFormat="1" ht="21" customHeight="1">
      <c r="A652" s="118"/>
      <c r="B652" s="112"/>
      <c r="C652" s="12" t="s">
        <v>107</v>
      </c>
      <c r="D652" s="75">
        <v>0</v>
      </c>
      <c r="E652" s="75">
        <v>0</v>
      </c>
      <c r="F652" s="75">
        <v>0</v>
      </c>
      <c r="G652" s="75">
        <v>0</v>
      </c>
      <c r="H652" s="75">
        <v>0</v>
      </c>
      <c r="I652" s="75">
        <v>0</v>
      </c>
      <c r="J652" s="17"/>
    </row>
    <row r="653" spans="1:10" s="5" customFormat="1" ht="21" customHeight="1">
      <c r="A653" s="118"/>
      <c r="B653" s="112"/>
      <c r="C653" s="12" t="s">
        <v>103</v>
      </c>
      <c r="D653" s="75">
        <v>0</v>
      </c>
      <c r="E653" s="75">
        <v>0</v>
      </c>
      <c r="F653" s="75">
        <v>0</v>
      </c>
      <c r="G653" s="75">
        <v>0</v>
      </c>
      <c r="H653" s="75">
        <v>0</v>
      </c>
      <c r="I653" s="75">
        <v>0</v>
      </c>
      <c r="J653" s="17"/>
    </row>
    <row r="654" spans="1:10" s="5" customFormat="1" ht="21" customHeight="1">
      <c r="A654" s="118"/>
      <c r="B654" s="112" t="s">
        <v>108</v>
      </c>
      <c r="C654" s="112"/>
      <c r="D654" s="75">
        <f>'계획(시간최대)'!$H$46</f>
        <v>0</v>
      </c>
      <c r="E654" s="75">
        <f>'계획(시간최대)'!$H$102</f>
        <v>0</v>
      </c>
      <c r="F654" s="75">
        <f>'계획(시간최대)'!$H$158</f>
        <v>0</v>
      </c>
      <c r="G654" s="75">
        <f>'계획(시간최대)'!$H$214</f>
        <v>0</v>
      </c>
      <c r="H654" s="75">
        <f>'계획(시간최대)'!$H$270</f>
        <v>0</v>
      </c>
      <c r="I654" s="75">
        <f>'계획(시간최대)'!$H$326</f>
        <v>0</v>
      </c>
      <c r="J654" s="17"/>
    </row>
    <row r="655" spans="1:10" s="5" customFormat="1" ht="21" customHeight="1">
      <c r="A655" s="119"/>
      <c r="B655" s="112" t="s">
        <v>184</v>
      </c>
      <c r="C655" s="112"/>
      <c r="D655" s="75">
        <f>'계획(시간최대)'!$I$46</f>
        <v>0</v>
      </c>
      <c r="E655" s="75">
        <f>'계획(시간최대)'!$I$102</f>
        <v>0</v>
      </c>
      <c r="F655" s="75">
        <f>'계획(시간최대)'!$I$158</f>
        <v>0</v>
      </c>
      <c r="G655" s="75">
        <f>'계획(시간최대)'!$I$214</f>
        <v>0</v>
      </c>
      <c r="H655" s="75">
        <f>'계획(시간최대)'!$I$270</f>
        <v>0</v>
      </c>
      <c r="I655" s="75">
        <f>'계획(시간최대)'!$I$326</f>
        <v>0</v>
      </c>
      <c r="J655" s="17"/>
    </row>
    <row r="656" spans="1:10" s="5" customFormat="1" ht="21" customHeight="1">
      <c r="A656" s="120"/>
      <c r="B656" s="114" t="s">
        <v>109</v>
      </c>
      <c r="C656" s="114"/>
      <c r="D656" s="78">
        <f>'계획(시간최대)'!$J$46</f>
        <v>53</v>
      </c>
      <c r="E656" s="78">
        <f>'계획(시간최대)'!$J$102</f>
        <v>52</v>
      </c>
      <c r="F656" s="78">
        <f>'계획(시간최대)'!$J$158</f>
        <v>64</v>
      </c>
      <c r="G656" s="78">
        <f>'계획(시간최대)'!$J$214</f>
        <v>63</v>
      </c>
      <c r="H656" s="78">
        <f>'계획(시간최대)'!$J$270</f>
        <v>63</v>
      </c>
      <c r="I656" s="78">
        <f>'계획(시간최대)'!$J$326</f>
        <v>62</v>
      </c>
      <c r="J656" s="21"/>
    </row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</sheetData>
  <mergeCells count="464">
    <mergeCell ref="A61:A71"/>
    <mergeCell ref="B61:C61"/>
    <mergeCell ref="B62:B64"/>
    <mergeCell ref="B65:C65"/>
    <mergeCell ref="B66:B68"/>
    <mergeCell ref="B69:C69"/>
    <mergeCell ref="B70:C70"/>
    <mergeCell ref="B71:C71"/>
    <mergeCell ref="A72:A82"/>
    <mergeCell ref="B72:C72"/>
    <mergeCell ref="B73:B75"/>
    <mergeCell ref="B76:C76"/>
    <mergeCell ref="B77:B79"/>
    <mergeCell ref="B80:C80"/>
    <mergeCell ref="B81:C81"/>
    <mergeCell ref="B82:C82"/>
    <mergeCell ref="A44:C44"/>
    <mergeCell ref="A45:A49"/>
    <mergeCell ref="B45:B47"/>
    <mergeCell ref="B48:C48"/>
    <mergeCell ref="B49:C49"/>
    <mergeCell ref="A50:A60"/>
    <mergeCell ref="B50:C50"/>
    <mergeCell ref="B51:B53"/>
    <mergeCell ref="B54:C54"/>
    <mergeCell ref="B55:B57"/>
    <mergeCell ref="B58:C58"/>
    <mergeCell ref="B59:C59"/>
    <mergeCell ref="B60:C60"/>
    <mergeCell ref="A9:A19"/>
    <mergeCell ref="B9:C9"/>
    <mergeCell ref="B10:B12"/>
    <mergeCell ref="B13:C13"/>
    <mergeCell ref="B14:B16"/>
    <mergeCell ref="B17:C17"/>
    <mergeCell ref="B19:C19"/>
    <mergeCell ref="B18:C18"/>
    <mergeCell ref="A3:C3"/>
    <mergeCell ref="A4:A8"/>
    <mergeCell ref="B4:B6"/>
    <mergeCell ref="B7:C7"/>
    <mergeCell ref="B8:C8"/>
    <mergeCell ref="A31:A41"/>
    <mergeCell ref="B31:C31"/>
    <mergeCell ref="B32:B34"/>
    <mergeCell ref="B35:C35"/>
    <mergeCell ref="B36:B38"/>
    <mergeCell ref="B39:C39"/>
    <mergeCell ref="B41:C41"/>
    <mergeCell ref="A20:A30"/>
    <mergeCell ref="B20:C20"/>
    <mergeCell ref="B21:B23"/>
    <mergeCell ref="B24:C24"/>
    <mergeCell ref="B25:B27"/>
    <mergeCell ref="B28:C28"/>
    <mergeCell ref="B30:C30"/>
    <mergeCell ref="B29:C29"/>
    <mergeCell ref="B40:C40"/>
    <mergeCell ref="B177:C177"/>
    <mergeCell ref="B178:B180"/>
    <mergeCell ref="B192:C192"/>
    <mergeCell ref="B194:C194"/>
    <mergeCell ref="A577:C577"/>
    <mergeCell ref="A578:A582"/>
    <mergeCell ref="B578:B580"/>
    <mergeCell ref="B581:C581"/>
    <mergeCell ref="B582:C582"/>
    <mergeCell ref="A214:A224"/>
    <mergeCell ref="B214:C214"/>
    <mergeCell ref="B215:B217"/>
    <mergeCell ref="B218:C218"/>
    <mergeCell ref="B219:B221"/>
    <mergeCell ref="B205:C205"/>
    <mergeCell ref="A208:C208"/>
    <mergeCell ref="A209:A213"/>
    <mergeCell ref="B209:B211"/>
    <mergeCell ref="B212:C212"/>
    <mergeCell ref="B213:C213"/>
    <mergeCell ref="B183:C183"/>
    <mergeCell ref="A195:A205"/>
    <mergeCell ref="B195:C195"/>
    <mergeCell ref="B196:B198"/>
    <mergeCell ref="B598:C598"/>
    <mergeCell ref="B599:B601"/>
    <mergeCell ref="B602:C602"/>
    <mergeCell ref="B604:C604"/>
    <mergeCell ref="B609:C609"/>
    <mergeCell ref="B605:C605"/>
    <mergeCell ref="A594:A604"/>
    <mergeCell ref="B594:C594"/>
    <mergeCell ref="B592:C592"/>
    <mergeCell ref="B591:C591"/>
    <mergeCell ref="B593:C593"/>
    <mergeCell ref="B127:B129"/>
    <mergeCell ref="B130:C130"/>
    <mergeCell ref="B131:C131"/>
    <mergeCell ref="A132:A142"/>
    <mergeCell ref="A127:A131"/>
    <mergeCell ref="A167:C167"/>
    <mergeCell ref="B137:B139"/>
    <mergeCell ref="B140:C140"/>
    <mergeCell ref="B142:C142"/>
    <mergeCell ref="B132:C132"/>
    <mergeCell ref="B182:C182"/>
    <mergeCell ref="B587:C587"/>
    <mergeCell ref="B588:B590"/>
    <mergeCell ref="A168:A172"/>
    <mergeCell ref="B168:B170"/>
    <mergeCell ref="B171:C171"/>
    <mergeCell ref="B172:C172"/>
    <mergeCell ref="A236:A246"/>
    <mergeCell ref="B237:B239"/>
    <mergeCell ref="B240:C240"/>
    <mergeCell ref="A184:A194"/>
    <mergeCell ref="B184:C184"/>
    <mergeCell ref="B610:B612"/>
    <mergeCell ref="B613:C613"/>
    <mergeCell ref="B615:C615"/>
    <mergeCell ref="A85:C85"/>
    <mergeCell ref="A86:A90"/>
    <mergeCell ref="B614:C614"/>
    <mergeCell ref="B100:C100"/>
    <mergeCell ref="B123:C123"/>
    <mergeCell ref="A126:C126"/>
    <mergeCell ref="A113:A123"/>
    <mergeCell ref="B603:C603"/>
    <mergeCell ref="B595:B597"/>
    <mergeCell ref="A583:A593"/>
    <mergeCell ref="B583:C583"/>
    <mergeCell ref="B584:B586"/>
    <mergeCell ref="B606:B608"/>
    <mergeCell ref="B86:B88"/>
    <mergeCell ref="B90:C90"/>
    <mergeCell ref="A605:A615"/>
    <mergeCell ref="B89:C89"/>
    <mergeCell ref="B133:B135"/>
    <mergeCell ref="B136:C136"/>
    <mergeCell ref="B106:C106"/>
    <mergeCell ref="B107:B109"/>
    <mergeCell ref="B113:C113"/>
    <mergeCell ref="B91:C91"/>
    <mergeCell ref="B92:B94"/>
    <mergeCell ref="B95:C95"/>
    <mergeCell ref="B96:B98"/>
    <mergeCell ref="A102:A112"/>
    <mergeCell ref="B102:C102"/>
    <mergeCell ref="A91:A101"/>
    <mergeCell ref="B99:C99"/>
    <mergeCell ref="B110:C110"/>
    <mergeCell ref="B112:C112"/>
    <mergeCell ref="B111:C111"/>
    <mergeCell ref="B141:C141"/>
    <mergeCell ref="B114:B116"/>
    <mergeCell ref="B117:C117"/>
    <mergeCell ref="B118:B120"/>
    <mergeCell ref="B121:C121"/>
    <mergeCell ref="A143:A153"/>
    <mergeCell ref="B143:C143"/>
    <mergeCell ref="B144:B146"/>
    <mergeCell ref="B147:C147"/>
    <mergeCell ref="B148:B150"/>
    <mergeCell ref="B151:C151"/>
    <mergeCell ref="B153:C153"/>
    <mergeCell ref="B152:C152"/>
    <mergeCell ref="B122:C122"/>
    <mergeCell ref="A154:A164"/>
    <mergeCell ref="B154:C154"/>
    <mergeCell ref="B155:B157"/>
    <mergeCell ref="B158:C158"/>
    <mergeCell ref="B159:B161"/>
    <mergeCell ref="B162:C162"/>
    <mergeCell ref="B164:C164"/>
    <mergeCell ref="B163:C163"/>
    <mergeCell ref="A225:A235"/>
    <mergeCell ref="B225:C225"/>
    <mergeCell ref="B226:B228"/>
    <mergeCell ref="B229:C229"/>
    <mergeCell ref="B230:B232"/>
    <mergeCell ref="B233:C233"/>
    <mergeCell ref="B235:C235"/>
    <mergeCell ref="B193:C193"/>
    <mergeCell ref="B204:C204"/>
    <mergeCell ref="B185:B187"/>
    <mergeCell ref="B188:C188"/>
    <mergeCell ref="B189:B191"/>
    <mergeCell ref="A173:A183"/>
    <mergeCell ref="B173:C173"/>
    <mergeCell ref="B174:B176"/>
    <mergeCell ref="B181:C181"/>
    <mergeCell ref="B199:C199"/>
    <mergeCell ref="B200:B202"/>
    <mergeCell ref="B203:C203"/>
    <mergeCell ref="B241:B243"/>
    <mergeCell ref="B244:C244"/>
    <mergeCell ref="B246:C246"/>
    <mergeCell ref="B245:C245"/>
    <mergeCell ref="A255:A265"/>
    <mergeCell ref="B255:C255"/>
    <mergeCell ref="B256:B258"/>
    <mergeCell ref="B259:C259"/>
    <mergeCell ref="B260:B262"/>
    <mergeCell ref="B265:C265"/>
    <mergeCell ref="B263:C263"/>
    <mergeCell ref="B264:C264"/>
    <mergeCell ref="B223:C223"/>
    <mergeCell ref="B234:C234"/>
    <mergeCell ref="A250:A254"/>
    <mergeCell ref="B222:C222"/>
    <mergeCell ref="B224:C224"/>
    <mergeCell ref="B253:C253"/>
    <mergeCell ref="B254:C254"/>
    <mergeCell ref="B236:C236"/>
    <mergeCell ref="A249:C249"/>
    <mergeCell ref="A266:A276"/>
    <mergeCell ref="B266:C266"/>
    <mergeCell ref="B267:B269"/>
    <mergeCell ref="B270:C270"/>
    <mergeCell ref="B271:B273"/>
    <mergeCell ref="B274:C274"/>
    <mergeCell ref="B276:C276"/>
    <mergeCell ref="B275:C275"/>
    <mergeCell ref="A277:A287"/>
    <mergeCell ref="B277:C277"/>
    <mergeCell ref="B278:B280"/>
    <mergeCell ref="B281:C281"/>
    <mergeCell ref="B282:B284"/>
    <mergeCell ref="B285:C285"/>
    <mergeCell ref="B287:C287"/>
    <mergeCell ref="B286:C286"/>
    <mergeCell ref="A290:C290"/>
    <mergeCell ref="A291:A295"/>
    <mergeCell ref="B291:B293"/>
    <mergeCell ref="B294:C294"/>
    <mergeCell ref="B295:C295"/>
    <mergeCell ref="A296:A306"/>
    <mergeCell ref="B296:C296"/>
    <mergeCell ref="B297:B299"/>
    <mergeCell ref="B300:C300"/>
    <mergeCell ref="B301:B303"/>
    <mergeCell ref="A318:A328"/>
    <mergeCell ref="B318:C318"/>
    <mergeCell ref="B319:B321"/>
    <mergeCell ref="B322:C322"/>
    <mergeCell ref="B323:B325"/>
    <mergeCell ref="B326:C326"/>
    <mergeCell ref="B328:C328"/>
    <mergeCell ref="B327:C327"/>
    <mergeCell ref="B304:C304"/>
    <mergeCell ref="B306:C306"/>
    <mergeCell ref="A307:A317"/>
    <mergeCell ref="B307:C307"/>
    <mergeCell ref="B308:B310"/>
    <mergeCell ref="B311:C311"/>
    <mergeCell ref="B312:B314"/>
    <mergeCell ref="B315:C315"/>
    <mergeCell ref="B317:C317"/>
    <mergeCell ref="B305:C305"/>
    <mergeCell ref="A331:C331"/>
    <mergeCell ref="A332:A336"/>
    <mergeCell ref="B332:B334"/>
    <mergeCell ref="B335:C335"/>
    <mergeCell ref="B336:C336"/>
    <mergeCell ref="A337:A347"/>
    <mergeCell ref="B337:C337"/>
    <mergeCell ref="B338:B340"/>
    <mergeCell ref="B341:C341"/>
    <mergeCell ref="B342:B344"/>
    <mergeCell ref="A359:A369"/>
    <mergeCell ref="B359:C359"/>
    <mergeCell ref="B360:B362"/>
    <mergeCell ref="B363:C363"/>
    <mergeCell ref="B364:B366"/>
    <mergeCell ref="B367:C367"/>
    <mergeCell ref="B369:C369"/>
    <mergeCell ref="B368:C368"/>
    <mergeCell ref="B345:C345"/>
    <mergeCell ref="B347:C347"/>
    <mergeCell ref="A348:A358"/>
    <mergeCell ref="B348:C348"/>
    <mergeCell ref="B349:B351"/>
    <mergeCell ref="B352:C352"/>
    <mergeCell ref="B353:B355"/>
    <mergeCell ref="B356:C356"/>
    <mergeCell ref="B358:C358"/>
    <mergeCell ref="B357:C357"/>
    <mergeCell ref="B376:C376"/>
    <mergeCell ref="B377:C377"/>
    <mergeCell ref="A378:A388"/>
    <mergeCell ref="B378:C378"/>
    <mergeCell ref="B379:B381"/>
    <mergeCell ref="B382:C382"/>
    <mergeCell ref="B383:B385"/>
    <mergeCell ref="B388:C388"/>
    <mergeCell ref="B387:C387"/>
    <mergeCell ref="B386:C386"/>
    <mergeCell ref="A400:A410"/>
    <mergeCell ref="B400:C400"/>
    <mergeCell ref="B401:B403"/>
    <mergeCell ref="B404:C404"/>
    <mergeCell ref="B405:B407"/>
    <mergeCell ref="B408:C408"/>
    <mergeCell ref="B410:C410"/>
    <mergeCell ref="B409:C409"/>
    <mergeCell ref="A389:A399"/>
    <mergeCell ref="B389:C389"/>
    <mergeCell ref="B390:B392"/>
    <mergeCell ref="B393:C393"/>
    <mergeCell ref="B394:B396"/>
    <mergeCell ref="B397:C397"/>
    <mergeCell ref="B399:C399"/>
    <mergeCell ref="B398:C398"/>
    <mergeCell ref="B633:C633"/>
    <mergeCell ref="A618:C618"/>
    <mergeCell ref="A619:A623"/>
    <mergeCell ref="B619:B621"/>
    <mergeCell ref="B622:C622"/>
    <mergeCell ref="B623:C623"/>
    <mergeCell ref="A624:A634"/>
    <mergeCell ref="B624:C624"/>
    <mergeCell ref="B625:B627"/>
    <mergeCell ref="B628:C628"/>
    <mergeCell ref="B629:B631"/>
    <mergeCell ref="B634:C634"/>
    <mergeCell ref="A646:A656"/>
    <mergeCell ref="B646:C646"/>
    <mergeCell ref="B647:B649"/>
    <mergeCell ref="B650:C650"/>
    <mergeCell ref="B651:B653"/>
    <mergeCell ref="B654:C654"/>
    <mergeCell ref="B656:C656"/>
    <mergeCell ref="B655:C655"/>
    <mergeCell ref="A635:A645"/>
    <mergeCell ref="B635:C635"/>
    <mergeCell ref="B636:B638"/>
    <mergeCell ref="B639:C639"/>
    <mergeCell ref="B640:B642"/>
    <mergeCell ref="B643:C643"/>
    <mergeCell ref="B645:C645"/>
    <mergeCell ref="B644:C644"/>
    <mergeCell ref="B500:C500"/>
    <mergeCell ref="B528:B530"/>
    <mergeCell ref="A471:A481"/>
    <mergeCell ref="B471:C471"/>
    <mergeCell ref="B472:B474"/>
    <mergeCell ref="B475:C475"/>
    <mergeCell ref="B476:B478"/>
    <mergeCell ref="B479:C479"/>
    <mergeCell ref="B481:C481"/>
    <mergeCell ref="B480:C480"/>
    <mergeCell ref="B482:C482"/>
    <mergeCell ref="A501:A511"/>
    <mergeCell ref="B501:C501"/>
    <mergeCell ref="B502:B504"/>
    <mergeCell ref="B505:C505"/>
    <mergeCell ref="B506:B508"/>
    <mergeCell ref="B509:C509"/>
    <mergeCell ref="B510:C510"/>
    <mergeCell ref="A496:A500"/>
    <mergeCell ref="B496:B498"/>
    <mergeCell ref="A495:C495"/>
    <mergeCell ref="A523:A533"/>
    <mergeCell ref="B523:C523"/>
    <mergeCell ref="B524:B526"/>
    <mergeCell ref="B499:C499"/>
    <mergeCell ref="A454:C454"/>
    <mergeCell ref="A455:A459"/>
    <mergeCell ref="A482:A492"/>
    <mergeCell ref="B459:C459"/>
    <mergeCell ref="A460:A470"/>
    <mergeCell ref="B460:C460"/>
    <mergeCell ref="B461:B463"/>
    <mergeCell ref="B464:C464"/>
    <mergeCell ref="B465:B467"/>
    <mergeCell ref="B470:C470"/>
    <mergeCell ref="B469:C469"/>
    <mergeCell ref="B468:C468"/>
    <mergeCell ref="B483:B485"/>
    <mergeCell ref="B486:C486"/>
    <mergeCell ref="B487:B489"/>
    <mergeCell ref="B490:C490"/>
    <mergeCell ref="B492:C492"/>
    <mergeCell ref="B491:C491"/>
    <mergeCell ref="B458:C458"/>
    <mergeCell ref="B250:B252"/>
    <mergeCell ref="B316:C316"/>
    <mergeCell ref="B346:C346"/>
    <mergeCell ref="B103:B105"/>
    <mergeCell ref="B101:C101"/>
    <mergeCell ref="B446:B448"/>
    <mergeCell ref="B449:C449"/>
    <mergeCell ref="B451:C451"/>
    <mergeCell ref="B455:B457"/>
    <mergeCell ref="A372:C372"/>
    <mergeCell ref="A373:A377"/>
    <mergeCell ref="B373:B375"/>
    <mergeCell ref="B439:C439"/>
    <mergeCell ref="B450:C450"/>
    <mergeCell ref="B428:C428"/>
    <mergeCell ref="A441:A451"/>
    <mergeCell ref="B441:C441"/>
    <mergeCell ref="B442:B444"/>
    <mergeCell ref="B445:C445"/>
    <mergeCell ref="A413:C413"/>
    <mergeCell ref="A414:A418"/>
    <mergeCell ref="B414:B416"/>
    <mergeCell ref="B417:C417"/>
    <mergeCell ref="B418:C418"/>
    <mergeCell ref="B427:C427"/>
    <mergeCell ref="B429:C429"/>
    <mergeCell ref="A430:A440"/>
    <mergeCell ref="B430:C430"/>
    <mergeCell ref="B431:B433"/>
    <mergeCell ref="B434:C434"/>
    <mergeCell ref="B435:B437"/>
    <mergeCell ref="B438:C438"/>
    <mergeCell ref="B440:C440"/>
    <mergeCell ref="A419:A429"/>
    <mergeCell ref="B419:C419"/>
    <mergeCell ref="B420:B422"/>
    <mergeCell ref="B423:C423"/>
    <mergeCell ref="B424:B426"/>
    <mergeCell ref="B527:C527"/>
    <mergeCell ref="B531:C531"/>
    <mergeCell ref="A564:A574"/>
    <mergeCell ref="A553:A563"/>
    <mergeCell ref="B553:C553"/>
    <mergeCell ref="B554:B556"/>
    <mergeCell ref="B532:C532"/>
    <mergeCell ref="B561:C561"/>
    <mergeCell ref="B563:C563"/>
    <mergeCell ref="B562:C562"/>
    <mergeCell ref="A537:A541"/>
    <mergeCell ref="B537:B539"/>
    <mergeCell ref="B540:C540"/>
    <mergeCell ref="B541:C541"/>
    <mergeCell ref="A542:A552"/>
    <mergeCell ref="B542:C542"/>
    <mergeCell ref="B543:B545"/>
    <mergeCell ref="B546:C546"/>
    <mergeCell ref="B547:B549"/>
    <mergeCell ref="B511:C511"/>
    <mergeCell ref="B572:C572"/>
    <mergeCell ref="B521:C521"/>
    <mergeCell ref="B522:C522"/>
    <mergeCell ref="B517:B519"/>
    <mergeCell ref="B632:C632"/>
    <mergeCell ref="B574:C574"/>
    <mergeCell ref="B550:C550"/>
    <mergeCell ref="B552:C552"/>
    <mergeCell ref="B551:C551"/>
    <mergeCell ref="A536:C536"/>
    <mergeCell ref="B564:C564"/>
    <mergeCell ref="B565:B567"/>
    <mergeCell ref="B568:C568"/>
    <mergeCell ref="B569:B571"/>
    <mergeCell ref="B573:C573"/>
    <mergeCell ref="B557:C557"/>
    <mergeCell ref="B558:B560"/>
    <mergeCell ref="B533:C533"/>
    <mergeCell ref="A512:A522"/>
    <mergeCell ref="B512:C512"/>
    <mergeCell ref="B513:B515"/>
    <mergeCell ref="B516:C516"/>
    <mergeCell ref="B520:C520"/>
  </mergeCells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scale="74" orientation="portrait" r:id="rId1"/>
  <rowBreaks count="15" manualBreakCount="15">
    <brk id="42" max="9" man="1"/>
    <brk id="83" max="9" man="1"/>
    <brk id="124" max="9" man="1"/>
    <brk id="165" max="9" man="1"/>
    <brk id="206" max="9" man="1"/>
    <brk id="247" max="9" man="1"/>
    <brk id="288" max="9" man="1"/>
    <brk id="329" max="9" man="1"/>
    <brk id="370" max="9" man="1"/>
    <brk id="411" max="9" man="1"/>
    <brk id="452" max="9" man="1"/>
    <brk id="493" max="9" man="1"/>
    <brk id="534" max="9" man="1"/>
    <brk id="575" max="9" man="1"/>
    <brk id="616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7"/>
  <sheetViews>
    <sheetView showGridLines="0" view="pageBreakPreview" zoomScaleNormal="100" workbookViewId="0">
      <selection activeCell="N72" sqref="N72"/>
    </sheetView>
  </sheetViews>
  <sheetFormatPr defaultColWidth="9" defaultRowHeight="15.2" customHeight="1"/>
  <cols>
    <col min="1" max="5" width="13.77734375" style="28" customWidth="1"/>
    <col min="6" max="16384" width="9" style="28"/>
  </cols>
  <sheetData>
    <row r="1" spans="1:5" s="5" customFormat="1" ht="16.5" customHeight="1">
      <c r="A1" s="23" t="s">
        <v>115</v>
      </c>
      <c r="C1" s="24"/>
    </row>
    <row r="2" spans="1:5" ht="16.5" customHeight="1" thickBot="1">
      <c r="A2" s="25" t="s">
        <v>89</v>
      </c>
      <c r="B2" s="26" t="s">
        <v>116</v>
      </c>
      <c r="C2" s="26" t="s">
        <v>117</v>
      </c>
      <c r="D2" s="26" t="s">
        <v>118</v>
      </c>
      <c r="E2" s="27" t="s">
        <v>119</v>
      </c>
    </row>
    <row r="3" spans="1:5" ht="16.5" customHeight="1" thickTop="1">
      <c r="A3" s="50" t="s">
        <v>120</v>
      </c>
      <c r="B3" s="51">
        <v>0.8</v>
      </c>
      <c r="C3" s="51">
        <v>1</v>
      </c>
      <c r="D3" s="51">
        <v>1.5</v>
      </c>
      <c r="E3" s="52"/>
    </row>
    <row r="4" spans="1:5" ht="16.5" customHeight="1">
      <c r="A4" s="53" t="s">
        <v>121</v>
      </c>
      <c r="B4" s="54">
        <v>0.8</v>
      </c>
      <c r="C4" s="54">
        <v>1</v>
      </c>
      <c r="D4" s="54">
        <v>1.5</v>
      </c>
      <c r="E4" s="55"/>
    </row>
    <row r="5" spans="1:5" ht="16.5" customHeight="1">
      <c r="A5" s="53" t="s">
        <v>122</v>
      </c>
      <c r="B5" s="54">
        <v>0.8</v>
      </c>
      <c r="C5" s="54">
        <v>1</v>
      </c>
      <c r="D5" s="54">
        <v>1.5</v>
      </c>
      <c r="E5" s="55"/>
    </row>
    <row r="6" spans="1:5" ht="16.5" customHeight="1">
      <c r="A6" s="53" t="s">
        <v>123</v>
      </c>
      <c r="B6" s="54">
        <v>1</v>
      </c>
      <c r="C6" s="54">
        <v>1</v>
      </c>
      <c r="D6" s="54">
        <v>1.5</v>
      </c>
      <c r="E6" s="55"/>
    </row>
    <row r="7" spans="1:5" ht="16.5" customHeight="1">
      <c r="A7" s="53" t="s">
        <v>124</v>
      </c>
      <c r="B7" s="54">
        <v>1</v>
      </c>
      <c r="C7" s="54">
        <v>1</v>
      </c>
      <c r="D7" s="54">
        <v>1</v>
      </c>
      <c r="E7" s="55"/>
    </row>
    <row r="8" spans="1:5" ht="16.5" customHeight="1">
      <c r="A8" s="53" t="s">
        <v>186</v>
      </c>
      <c r="B8" s="54">
        <v>1</v>
      </c>
      <c r="C8" s="54">
        <v>1</v>
      </c>
      <c r="D8" s="54">
        <v>1</v>
      </c>
      <c r="E8" s="55"/>
    </row>
    <row r="9" spans="1:5" ht="16.5" customHeight="1">
      <c r="A9" s="108" t="s">
        <v>109</v>
      </c>
      <c r="B9" s="109">
        <v>1</v>
      </c>
      <c r="C9" s="109">
        <v>1</v>
      </c>
      <c r="D9" s="109">
        <v>1</v>
      </c>
      <c r="E9" s="110"/>
    </row>
    <row r="10" spans="1:5" ht="16.5" customHeight="1"/>
    <row r="11" spans="1:5" ht="16.5" customHeight="1"/>
    <row r="12" spans="1:5" ht="16.5" customHeight="1"/>
    <row r="13" spans="1:5" ht="16.5" customHeight="1"/>
    <row r="14" spans="1:5" ht="16.5" customHeight="1"/>
    <row r="15" spans="1:5" ht="16.5" customHeight="1"/>
    <row r="16" spans="1:5" ht="16.5" customHeight="1"/>
    <row r="17" ht="16.5" customHeight="1"/>
  </sheetData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340"/>
  <sheetViews>
    <sheetView showGridLines="0" view="pageBreakPreview" topLeftCell="A55" zoomScaleNormal="100" workbookViewId="0">
      <selection activeCell="N72" sqref="N72"/>
    </sheetView>
  </sheetViews>
  <sheetFormatPr defaultColWidth="9" defaultRowHeight="15.2" customHeight="1"/>
  <cols>
    <col min="1" max="8" width="10" style="28" customWidth="1"/>
    <col min="9" max="16384" width="9" style="28"/>
  </cols>
  <sheetData>
    <row r="1" spans="1:8" s="5" customFormat="1" ht="17.100000000000001" customHeight="1">
      <c r="A1" s="23" t="s">
        <v>174</v>
      </c>
      <c r="C1" s="24"/>
    </row>
    <row r="2" spans="1:8" s="5" customFormat="1" ht="17.100000000000001" customHeight="1">
      <c r="A2" s="24" t="s">
        <v>232</v>
      </c>
    </row>
    <row r="3" spans="1:8" ht="34.5" thickBot="1">
      <c r="A3" s="25" t="s">
        <v>0</v>
      </c>
      <c r="B3" s="26" t="s">
        <v>1</v>
      </c>
      <c r="C3" s="26" t="s">
        <v>2</v>
      </c>
      <c r="D3" s="26" t="s">
        <v>47</v>
      </c>
      <c r="E3" s="26" t="s">
        <v>48</v>
      </c>
      <c r="F3" s="26" t="s">
        <v>49</v>
      </c>
      <c r="G3" s="26" t="s">
        <v>50</v>
      </c>
      <c r="H3" s="27" t="s">
        <v>51</v>
      </c>
    </row>
    <row r="4" spans="1:8" ht="16.5" customHeight="1" thickTop="1">
      <c r="A4" s="141" t="s">
        <v>4</v>
      </c>
      <c r="B4" s="142"/>
      <c r="C4" s="142"/>
      <c r="D4" s="80">
        <f>D5+D38+D44</f>
        <v>98902</v>
      </c>
      <c r="E4" s="80"/>
      <c r="F4" s="80">
        <f>F5+F38+F44</f>
        <v>36595</v>
      </c>
      <c r="G4" s="80">
        <f>G5+G38+G44</f>
        <v>3663</v>
      </c>
      <c r="H4" s="81">
        <f>H5+H38+H44</f>
        <v>40258</v>
      </c>
    </row>
    <row r="5" spans="1:8" ht="16.5" customHeight="1">
      <c r="A5" s="30" t="s">
        <v>5</v>
      </c>
      <c r="B5" s="143" t="s">
        <v>6</v>
      </c>
      <c r="C5" s="143"/>
      <c r="D5" s="82">
        <f>D6+D32</f>
        <v>93393</v>
      </c>
      <c r="E5" s="82"/>
      <c r="F5" s="82">
        <f>F6+F32</f>
        <v>34556</v>
      </c>
      <c r="G5" s="82">
        <f>G6+G32</f>
        <v>3459</v>
      </c>
      <c r="H5" s="83">
        <f>H6+H32</f>
        <v>38015</v>
      </c>
    </row>
    <row r="6" spans="1:8" ht="16.5" customHeight="1">
      <c r="A6" s="138" t="s">
        <v>131</v>
      </c>
      <c r="B6" s="139"/>
      <c r="C6" s="140"/>
      <c r="D6" s="84">
        <f>D7+D8+D9+D13+D14+D18+D21+D22+D25+D28</f>
        <v>91128</v>
      </c>
      <c r="E6" s="84"/>
      <c r="F6" s="84">
        <f>F7+F8+F9+F13+F14+F18+F21+F22+F25+F28</f>
        <v>33718</v>
      </c>
      <c r="G6" s="84">
        <f>G7+G8+G9+G13+G14+G18+G21+G22+G25+G28</f>
        <v>3375</v>
      </c>
      <c r="H6" s="85">
        <f>H7+H8+H9+H13+H14+H18+H21+H22+H25+H28</f>
        <v>37093</v>
      </c>
    </row>
    <row r="7" spans="1:8" ht="16.5" customHeight="1">
      <c r="A7" s="36"/>
      <c r="B7" s="34" t="s">
        <v>12</v>
      </c>
      <c r="C7" s="34" t="s">
        <v>9</v>
      </c>
      <c r="D7" s="86">
        <f>'[6]처리분구별-처리'!$J$8</f>
        <v>18375</v>
      </c>
      <c r="E7" s="86">
        <f>[7]발생량원단위!$D$188</f>
        <v>370</v>
      </c>
      <c r="F7" s="86">
        <f>ROUND(D7*E7/1000,0)</f>
        <v>6799</v>
      </c>
      <c r="G7" s="86">
        <f>ROUND(F7*0.1,0)</f>
        <v>680</v>
      </c>
      <c r="H7" s="87">
        <f>F7+G7</f>
        <v>7479</v>
      </c>
    </row>
    <row r="8" spans="1:8" ht="16.5" customHeight="1">
      <c r="A8" s="36"/>
      <c r="B8" s="34" t="s">
        <v>13</v>
      </c>
      <c r="C8" s="34" t="s">
        <v>9</v>
      </c>
      <c r="D8" s="86">
        <f>'[6]처리분구별-처리'!$J$9</f>
        <v>7049</v>
      </c>
      <c r="E8" s="86">
        <f>[7]발생량원단위!$D$188</f>
        <v>370</v>
      </c>
      <c r="F8" s="86">
        <f>ROUND(D8*E8/1000,0)</f>
        <v>2608</v>
      </c>
      <c r="G8" s="86">
        <f>ROUND(F8*0.1,0)</f>
        <v>261</v>
      </c>
      <c r="H8" s="87">
        <f>F8+G8</f>
        <v>2869</v>
      </c>
    </row>
    <row r="9" spans="1:8" ht="16.5" customHeight="1">
      <c r="A9" s="36"/>
      <c r="B9" s="33" t="s">
        <v>14</v>
      </c>
      <c r="C9" s="34" t="s">
        <v>8</v>
      </c>
      <c r="D9" s="86">
        <f>SUM(D10:D12)</f>
        <v>33023</v>
      </c>
      <c r="E9" s="86"/>
      <c r="F9" s="86">
        <f>SUM(F10:F12)</f>
        <v>12219</v>
      </c>
      <c r="G9" s="86">
        <f>SUM(G10:G12)</f>
        <v>1222</v>
      </c>
      <c r="H9" s="87">
        <f>SUM(H10:H12)</f>
        <v>13441</v>
      </c>
    </row>
    <row r="10" spans="1:8" ht="16.5" customHeight="1">
      <c r="A10" s="36"/>
      <c r="B10" s="37"/>
      <c r="C10" s="34" t="s">
        <v>15</v>
      </c>
      <c r="D10" s="86">
        <f>'[6]처리분구별-처리'!$J$11</f>
        <v>2396</v>
      </c>
      <c r="E10" s="86">
        <f>[7]발생량원단위!$D$188</f>
        <v>370</v>
      </c>
      <c r="F10" s="86">
        <f>ROUND(D10*E10/1000,0)</f>
        <v>887</v>
      </c>
      <c r="G10" s="86">
        <f>ROUND(F10*0.1,0)</f>
        <v>89</v>
      </c>
      <c r="H10" s="87">
        <f>F10+G10</f>
        <v>976</v>
      </c>
    </row>
    <row r="11" spans="1:8" ht="16.5" customHeight="1">
      <c r="A11" s="36"/>
      <c r="B11" s="37"/>
      <c r="C11" s="34" t="s">
        <v>16</v>
      </c>
      <c r="D11" s="86">
        <f>'[6]처리분구별-처리'!$J$12</f>
        <v>7604</v>
      </c>
      <c r="E11" s="86">
        <f>[7]발생량원단위!$D$188</f>
        <v>370</v>
      </c>
      <c r="F11" s="86">
        <f>ROUND(D11*E11/1000,0)</f>
        <v>2813</v>
      </c>
      <c r="G11" s="86">
        <f>ROUND(F11*0.1,0)</f>
        <v>281</v>
      </c>
      <c r="H11" s="87">
        <f>F11+G11</f>
        <v>3094</v>
      </c>
    </row>
    <row r="12" spans="1:8" ht="16.5" customHeight="1">
      <c r="A12" s="36"/>
      <c r="B12" s="45"/>
      <c r="C12" s="34" t="s">
        <v>17</v>
      </c>
      <c r="D12" s="86">
        <f>'[6]처리분구별-처리'!$J$13</f>
        <v>23023</v>
      </c>
      <c r="E12" s="86">
        <f>[7]발생량원단위!$D$188</f>
        <v>370</v>
      </c>
      <c r="F12" s="86">
        <f>ROUND(D12*E12/1000,0)</f>
        <v>8519</v>
      </c>
      <c r="G12" s="86">
        <f>ROUND(F12*0.1,0)</f>
        <v>852</v>
      </c>
      <c r="H12" s="87">
        <f>F12+G12</f>
        <v>9371</v>
      </c>
    </row>
    <row r="13" spans="1:8" ht="16.5" customHeight="1">
      <c r="A13" s="36"/>
      <c r="B13" s="34" t="s">
        <v>18</v>
      </c>
      <c r="C13" s="34" t="s">
        <v>19</v>
      </c>
      <c r="D13" s="86">
        <f>'[6]처리분구별-처리'!$J$14</f>
        <v>722</v>
      </c>
      <c r="E13" s="86">
        <f>[7]발생량원단위!$D$188</f>
        <v>370</v>
      </c>
      <c r="F13" s="86">
        <f>ROUND(D13*E13/1000,0)</f>
        <v>267</v>
      </c>
      <c r="G13" s="86">
        <f>ROUND(F13*0.1,0)</f>
        <v>27</v>
      </c>
      <c r="H13" s="87">
        <f>F13+G13</f>
        <v>294</v>
      </c>
    </row>
    <row r="14" spans="1:8" ht="16.5" customHeight="1">
      <c r="A14" s="36"/>
      <c r="B14" s="33" t="s">
        <v>20</v>
      </c>
      <c r="C14" s="34" t="s">
        <v>21</v>
      </c>
      <c r="D14" s="86">
        <f>SUM(D15:D17)</f>
        <v>13789</v>
      </c>
      <c r="E14" s="86"/>
      <c r="F14" s="86">
        <f>SUM(F15:F17)</f>
        <v>5102</v>
      </c>
      <c r="G14" s="86">
        <f>SUM(G15:G17)</f>
        <v>510</v>
      </c>
      <c r="H14" s="87">
        <f>SUM(H15:H17)</f>
        <v>5612</v>
      </c>
    </row>
    <row r="15" spans="1:8" ht="16.5" customHeight="1">
      <c r="A15" s="36"/>
      <c r="B15" s="37"/>
      <c r="C15" s="34" t="s">
        <v>22</v>
      </c>
      <c r="D15" s="86">
        <f>'[6]처리분구별-처리'!$J$16</f>
        <v>6657</v>
      </c>
      <c r="E15" s="86">
        <f>[7]발생량원단위!$D$188</f>
        <v>370</v>
      </c>
      <c r="F15" s="86">
        <f>ROUND(D15*E15/1000,0)</f>
        <v>2463</v>
      </c>
      <c r="G15" s="86">
        <f>ROUND(F15*0.1,0)</f>
        <v>246</v>
      </c>
      <c r="H15" s="87">
        <f>F15+G15</f>
        <v>2709</v>
      </c>
    </row>
    <row r="16" spans="1:8" ht="16.5" customHeight="1">
      <c r="A16" s="36"/>
      <c r="B16" s="37"/>
      <c r="C16" s="34" t="s">
        <v>23</v>
      </c>
      <c r="D16" s="86">
        <f>'[6]처리분구별-처리'!$J$17</f>
        <v>2850</v>
      </c>
      <c r="E16" s="86">
        <f>[7]발생량원단위!$D$188</f>
        <v>370</v>
      </c>
      <c r="F16" s="86">
        <f>ROUND(D16*E16/1000,0)</f>
        <v>1055</v>
      </c>
      <c r="G16" s="86">
        <f>ROUND(F16*0.1,0)</f>
        <v>106</v>
      </c>
      <c r="H16" s="87">
        <f>F16+G16</f>
        <v>1161</v>
      </c>
    </row>
    <row r="17" spans="1:8" ht="16.5" customHeight="1">
      <c r="A17" s="36"/>
      <c r="B17" s="45"/>
      <c r="C17" s="34" t="s">
        <v>24</v>
      </c>
      <c r="D17" s="86">
        <f>'[6]처리분구별-처리'!$J$18</f>
        <v>4282</v>
      </c>
      <c r="E17" s="86">
        <f>[7]발생량원단위!$D$188</f>
        <v>370</v>
      </c>
      <c r="F17" s="86">
        <f>ROUND(D17*E17/1000,0)</f>
        <v>1584</v>
      </c>
      <c r="G17" s="86">
        <f>ROUND(F17*0.1,0)</f>
        <v>158</v>
      </c>
      <c r="H17" s="87">
        <f>F17+G17</f>
        <v>1742</v>
      </c>
    </row>
    <row r="18" spans="1:8" ht="16.5" customHeight="1">
      <c r="A18" s="36"/>
      <c r="B18" s="33" t="s">
        <v>25</v>
      </c>
      <c r="C18" s="34" t="s">
        <v>26</v>
      </c>
      <c r="D18" s="86">
        <f>SUM(D19:D20)</f>
        <v>9419</v>
      </c>
      <c r="E18" s="86"/>
      <c r="F18" s="86">
        <f>SUM(F19:F20)</f>
        <v>3485</v>
      </c>
      <c r="G18" s="86">
        <f>SUM(G19:G20)</f>
        <v>349</v>
      </c>
      <c r="H18" s="87">
        <f>SUM(H19:H20)</f>
        <v>3834</v>
      </c>
    </row>
    <row r="19" spans="1:8" ht="16.5" customHeight="1">
      <c r="A19" s="36"/>
      <c r="B19" s="37"/>
      <c r="C19" s="34" t="s">
        <v>27</v>
      </c>
      <c r="D19" s="86">
        <f>'[6]처리분구별-처리'!$J$20</f>
        <v>9419</v>
      </c>
      <c r="E19" s="86">
        <f>[7]발생량원단위!$D$188</f>
        <v>370</v>
      </c>
      <c r="F19" s="86">
        <f>ROUND(D19*E19/1000,0)</f>
        <v>3485</v>
      </c>
      <c r="G19" s="86">
        <f>ROUND(F19*0.1,0)</f>
        <v>349</v>
      </c>
      <c r="H19" s="87">
        <f>F19+G19</f>
        <v>3834</v>
      </c>
    </row>
    <row r="20" spans="1:8" ht="16.5" customHeight="1">
      <c r="A20" s="36"/>
      <c r="B20" s="45"/>
      <c r="C20" s="34" t="s">
        <v>28</v>
      </c>
      <c r="D20" s="86">
        <f>'[6]처리분구별-처리'!$J$21</f>
        <v>0</v>
      </c>
      <c r="E20" s="86">
        <f>[7]발생량원단위!$D$188</f>
        <v>370</v>
      </c>
      <c r="F20" s="86">
        <f>ROUND(D20*E20/1000,0)</f>
        <v>0</v>
      </c>
      <c r="G20" s="86">
        <f>ROUND(F20*0.1,0)</f>
        <v>0</v>
      </c>
      <c r="H20" s="87">
        <f>F20+G20</f>
        <v>0</v>
      </c>
    </row>
    <row r="21" spans="1:8" ht="16.5" customHeight="1">
      <c r="A21" s="36"/>
      <c r="B21" s="34" t="s">
        <v>29</v>
      </c>
      <c r="C21" s="34" t="s">
        <v>30</v>
      </c>
      <c r="D21" s="86">
        <f>'[6]처리분구별-처리'!$J$22</f>
        <v>1046</v>
      </c>
      <c r="E21" s="86">
        <f>[7]발생량원단위!$D$188</f>
        <v>370</v>
      </c>
      <c r="F21" s="86">
        <f>ROUND(D21*E21/1000,0)</f>
        <v>387</v>
      </c>
      <c r="G21" s="86">
        <f>ROUND(F21*0.1,0)</f>
        <v>39</v>
      </c>
      <c r="H21" s="87">
        <f>F21+G21</f>
        <v>426</v>
      </c>
    </row>
    <row r="22" spans="1:8" ht="16.5" customHeight="1">
      <c r="A22" s="36"/>
      <c r="B22" s="33" t="s">
        <v>31</v>
      </c>
      <c r="C22" s="34" t="s">
        <v>26</v>
      </c>
      <c r="D22" s="86">
        <f>SUM(D23:D24)</f>
        <v>4123</v>
      </c>
      <c r="E22" s="86"/>
      <c r="F22" s="86">
        <f>SUM(F23:F24)</f>
        <v>1525</v>
      </c>
      <c r="G22" s="86">
        <f>SUM(G23:G24)</f>
        <v>153</v>
      </c>
      <c r="H22" s="87">
        <f>SUM(H23:H24)</f>
        <v>1678</v>
      </c>
    </row>
    <row r="23" spans="1:8" ht="16.5" customHeight="1">
      <c r="A23" s="36"/>
      <c r="B23" s="37"/>
      <c r="C23" s="34" t="s">
        <v>32</v>
      </c>
      <c r="D23" s="86">
        <f>'[6]처리분구별-처리'!$J$24</f>
        <v>511</v>
      </c>
      <c r="E23" s="86">
        <f>[7]발생량원단위!$D$188</f>
        <v>370</v>
      </c>
      <c r="F23" s="86">
        <f>ROUND(D23*E23/1000,0)</f>
        <v>189</v>
      </c>
      <c r="G23" s="86">
        <f>ROUND(F23*0.1,0)</f>
        <v>19</v>
      </c>
      <c r="H23" s="87">
        <f>F23+G23</f>
        <v>208</v>
      </c>
    </row>
    <row r="24" spans="1:8" ht="16.5" customHeight="1">
      <c r="A24" s="36"/>
      <c r="B24" s="45"/>
      <c r="C24" s="34" t="s">
        <v>33</v>
      </c>
      <c r="D24" s="86">
        <f>'[6]처리분구별-처리'!$J$25</f>
        <v>3612</v>
      </c>
      <c r="E24" s="86">
        <f>[7]발생량원단위!$D$188</f>
        <v>370</v>
      </c>
      <c r="F24" s="86">
        <f>ROUND(D24*E24/1000,0)</f>
        <v>1336</v>
      </c>
      <c r="G24" s="86">
        <f>ROUND(F24*0.1,0)</f>
        <v>134</v>
      </c>
      <c r="H24" s="87">
        <f>F24+G24</f>
        <v>1470</v>
      </c>
    </row>
    <row r="25" spans="1:8" ht="16.5" customHeight="1">
      <c r="A25" s="36"/>
      <c r="B25" s="33" t="s">
        <v>34</v>
      </c>
      <c r="C25" s="34" t="s">
        <v>35</v>
      </c>
      <c r="D25" s="86">
        <f>SUM(D26:D27)</f>
        <v>1851</v>
      </c>
      <c r="E25" s="86"/>
      <c r="F25" s="86">
        <f>SUM(F26:F27)</f>
        <v>685</v>
      </c>
      <c r="G25" s="86">
        <f>SUM(G26:G27)</f>
        <v>69</v>
      </c>
      <c r="H25" s="87">
        <f>SUM(H26:H27)</f>
        <v>754</v>
      </c>
    </row>
    <row r="26" spans="1:8" ht="16.5" customHeight="1">
      <c r="A26" s="36"/>
      <c r="B26" s="37"/>
      <c r="C26" s="34" t="s">
        <v>36</v>
      </c>
      <c r="D26" s="86">
        <f>'[6]처리분구별-처리'!$J$27</f>
        <v>1568</v>
      </c>
      <c r="E26" s="86">
        <f>[7]발생량원단위!$D$188</f>
        <v>370</v>
      </c>
      <c r="F26" s="86">
        <f>ROUND(D26*E26/1000,0)</f>
        <v>580</v>
      </c>
      <c r="G26" s="86">
        <f>ROUND(F26*0.1,0)</f>
        <v>58</v>
      </c>
      <c r="H26" s="87">
        <f>F26+G26</f>
        <v>638</v>
      </c>
    </row>
    <row r="27" spans="1:8" ht="16.5" customHeight="1">
      <c r="A27" s="36"/>
      <c r="B27" s="37"/>
      <c r="C27" s="34" t="s">
        <v>37</v>
      </c>
      <c r="D27" s="86">
        <f>'[6]처리분구별-처리'!$J$28</f>
        <v>283</v>
      </c>
      <c r="E27" s="86">
        <f>[7]발생량원단위!$D$188</f>
        <v>370</v>
      </c>
      <c r="F27" s="86">
        <f>ROUND(D27*E27/1000,0)</f>
        <v>105</v>
      </c>
      <c r="G27" s="86">
        <f>ROUND(F27*0.1,0)</f>
        <v>11</v>
      </c>
      <c r="H27" s="87">
        <f>F27+G27</f>
        <v>116</v>
      </c>
    </row>
    <row r="28" spans="1:8" ht="16.5" customHeight="1">
      <c r="A28" s="36"/>
      <c r="B28" s="33" t="s">
        <v>41</v>
      </c>
      <c r="C28" s="34" t="s">
        <v>8</v>
      </c>
      <c r="D28" s="86">
        <f>SUM(D29:D31)</f>
        <v>1731</v>
      </c>
      <c r="E28" s="86"/>
      <c r="F28" s="86">
        <f>SUM(F29:F31)</f>
        <v>641</v>
      </c>
      <c r="G28" s="86">
        <f>SUM(G29:G31)</f>
        <v>65</v>
      </c>
      <c r="H28" s="87">
        <f>SUM(H29:H31)</f>
        <v>706</v>
      </c>
    </row>
    <row r="29" spans="1:8" ht="16.5" customHeight="1">
      <c r="A29" s="36"/>
      <c r="B29" s="37"/>
      <c r="C29" s="34" t="s">
        <v>226</v>
      </c>
      <c r="D29" s="86">
        <f>'[6]처리분구별-처리'!$J$30</f>
        <v>0</v>
      </c>
      <c r="E29" s="86">
        <f>[7]발생량원단위!$D$188</f>
        <v>370</v>
      </c>
      <c r="F29" s="86">
        <f>ROUND(D29*E29/1000,0)</f>
        <v>0</v>
      </c>
      <c r="G29" s="86">
        <f>ROUND(F29*0.1,0)</f>
        <v>0</v>
      </c>
      <c r="H29" s="87">
        <f>F29+G29</f>
        <v>0</v>
      </c>
    </row>
    <row r="30" spans="1:8" ht="16.5" customHeight="1">
      <c r="A30" s="36"/>
      <c r="B30" s="37"/>
      <c r="C30" s="34" t="s">
        <v>37</v>
      </c>
      <c r="D30" s="86">
        <f>'[6]처리분구별-처리'!$J$31</f>
        <v>1232</v>
      </c>
      <c r="E30" s="86">
        <f>[7]발생량원단위!$D$188</f>
        <v>370</v>
      </c>
      <c r="F30" s="86">
        <f>ROUND(D30*E30/1000,0)</f>
        <v>456</v>
      </c>
      <c r="G30" s="86">
        <f>ROUND(F30*0.1,0)</f>
        <v>46</v>
      </c>
      <c r="H30" s="87">
        <f>F30+G30</f>
        <v>502</v>
      </c>
    </row>
    <row r="31" spans="1:8" ht="16.5" customHeight="1">
      <c r="A31" s="36"/>
      <c r="B31" s="45"/>
      <c r="C31" s="34" t="s">
        <v>38</v>
      </c>
      <c r="D31" s="86">
        <f>'[6]처리분구별-처리'!$J$32</f>
        <v>499</v>
      </c>
      <c r="E31" s="86">
        <f>[7]발생량원단위!$D$188</f>
        <v>370</v>
      </c>
      <c r="F31" s="86">
        <f>ROUND(D31*E31/1000,0)</f>
        <v>185</v>
      </c>
      <c r="G31" s="86">
        <f>ROUND(F31*0.1,0)</f>
        <v>19</v>
      </c>
      <c r="H31" s="87">
        <f>F31+G31</f>
        <v>204</v>
      </c>
    </row>
    <row r="32" spans="1:8" ht="16.5" customHeight="1">
      <c r="A32" s="138" t="s">
        <v>132</v>
      </c>
      <c r="B32" s="139"/>
      <c r="C32" s="140"/>
      <c r="D32" s="84">
        <f>D33+D34+D37</f>
        <v>2265</v>
      </c>
      <c r="E32" s="84"/>
      <c r="F32" s="84">
        <f>F33+F34+F37</f>
        <v>838</v>
      </c>
      <c r="G32" s="84">
        <f>G33+G34+G37</f>
        <v>84</v>
      </c>
      <c r="H32" s="85">
        <f>H33+H34+H37</f>
        <v>922</v>
      </c>
    </row>
    <row r="33" spans="1:8" ht="16.5" customHeight="1">
      <c r="A33" s="32"/>
      <c r="B33" s="34" t="s">
        <v>43</v>
      </c>
      <c r="C33" s="34" t="s">
        <v>42</v>
      </c>
      <c r="D33" s="86">
        <f>'[6]처리분구별-처리'!$J$34</f>
        <v>0</v>
      </c>
      <c r="E33" s="86">
        <f>[7]발생량원단위!$D$188</f>
        <v>370</v>
      </c>
      <c r="F33" s="86">
        <f>ROUND(D33*E33/1000,0)</f>
        <v>0</v>
      </c>
      <c r="G33" s="86">
        <f>ROUND(F33*0.1,0)</f>
        <v>0</v>
      </c>
      <c r="H33" s="87">
        <f>F33+G33</f>
        <v>0</v>
      </c>
    </row>
    <row r="34" spans="1:8" ht="16.5" customHeight="1">
      <c r="A34" s="36"/>
      <c r="B34" s="33" t="s">
        <v>7</v>
      </c>
      <c r="C34" s="34" t="s">
        <v>8</v>
      </c>
      <c r="D34" s="86">
        <f>SUM(D35:D36)</f>
        <v>831</v>
      </c>
      <c r="E34" s="86"/>
      <c r="F34" s="86">
        <f>SUM(F35:F36)</f>
        <v>307</v>
      </c>
      <c r="G34" s="86">
        <f>SUM(G35:G36)</f>
        <v>31</v>
      </c>
      <c r="H34" s="87">
        <f>SUM(H35:H36)</f>
        <v>338</v>
      </c>
    </row>
    <row r="35" spans="1:8" ht="16.5" customHeight="1">
      <c r="A35" s="36"/>
      <c r="B35" s="37"/>
      <c r="C35" s="34" t="s">
        <v>10</v>
      </c>
      <c r="D35" s="86">
        <f>'[6]처리분구별-처리'!$J$36</f>
        <v>831</v>
      </c>
      <c r="E35" s="86">
        <f>[7]발생량원단위!$D$188</f>
        <v>370</v>
      </c>
      <c r="F35" s="86">
        <f>ROUND(D35*E35/1000,0)</f>
        <v>307</v>
      </c>
      <c r="G35" s="86">
        <f>ROUND(F35*0.1,0)</f>
        <v>31</v>
      </c>
      <c r="H35" s="87">
        <f>F35+G35</f>
        <v>338</v>
      </c>
    </row>
    <row r="36" spans="1:8" ht="16.5" customHeight="1">
      <c r="A36" s="36"/>
      <c r="B36" s="45"/>
      <c r="C36" s="34" t="s">
        <v>11</v>
      </c>
      <c r="D36" s="86">
        <f>'[6]처리분구별-처리'!$J$37</f>
        <v>0</v>
      </c>
      <c r="E36" s="86">
        <f>[7]발생량원단위!$D$188</f>
        <v>370</v>
      </c>
      <c r="F36" s="86">
        <f>ROUND(D36*E36/1000,0)</f>
        <v>0</v>
      </c>
      <c r="G36" s="86">
        <f>ROUND(F36*0.1,0)</f>
        <v>0</v>
      </c>
      <c r="H36" s="87">
        <f>F36+G36</f>
        <v>0</v>
      </c>
    </row>
    <row r="37" spans="1:8" ht="16.5" customHeight="1">
      <c r="A37" s="49"/>
      <c r="B37" s="34" t="s">
        <v>39</v>
      </c>
      <c r="C37" s="34" t="s">
        <v>40</v>
      </c>
      <c r="D37" s="86">
        <f>'[6]처리분구별-처리'!$J$38</f>
        <v>1434</v>
      </c>
      <c r="E37" s="86">
        <f>[7]발생량원단위!$D$188</f>
        <v>370</v>
      </c>
      <c r="F37" s="86">
        <f>ROUND(D37*E37/1000,0)</f>
        <v>531</v>
      </c>
      <c r="G37" s="86">
        <f>ROUND(F37*0.1,0)</f>
        <v>53</v>
      </c>
      <c r="H37" s="87">
        <f>F37+G37</f>
        <v>584</v>
      </c>
    </row>
    <row r="38" spans="1:8" ht="16.5" customHeight="1">
      <c r="A38" s="30" t="s">
        <v>44</v>
      </c>
      <c r="B38" s="143" t="s">
        <v>6</v>
      </c>
      <c r="C38" s="143"/>
      <c r="D38" s="82">
        <f>D39+D40+D43</f>
        <v>5509</v>
      </c>
      <c r="E38" s="82"/>
      <c r="F38" s="82">
        <f t="shared" ref="F38:H38" si="0">F39+F40+F43</f>
        <v>2039</v>
      </c>
      <c r="G38" s="82">
        <f t="shared" si="0"/>
        <v>204</v>
      </c>
      <c r="H38" s="83">
        <f t="shared" si="0"/>
        <v>2243</v>
      </c>
    </row>
    <row r="39" spans="1:8" ht="16.5" customHeight="1">
      <c r="A39" s="36"/>
      <c r="B39" s="33" t="s">
        <v>234</v>
      </c>
      <c r="C39" s="34" t="s">
        <v>235</v>
      </c>
      <c r="D39" s="86">
        <f>'[6]처리분구별-처리'!$J$40</f>
        <v>4299</v>
      </c>
      <c r="E39" s="86">
        <f>[7]발생량원단위!$D$188</f>
        <v>370</v>
      </c>
      <c r="F39" s="86">
        <f>ROUND(D39*E39/1000,0)</f>
        <v>1591</v>
      </c>
      <c r="G39" s="86">
        <f>ROUND(F39*0.1,0)</f>
        <v>159</v>
      </c>
      <c r="H39" s="87">
        <f>F39+G39</f>
        <v>1750</v>
      </c>
    </row>
    <row r="40" spans="1:8" ht="16.5" customHeight="1">
      <c r="A40" s="36"/>
      <c r="B40" s="33" t="s">
        <v>244</v>
      </c>
      <c r="C40" s="34" t="s">
        <v>8</v>
      </c>
      <c r="D40" s="86">
        <f>SUM(D41:D42)</f>
        <v>1210</v>
      </c>
      <c r="E40" s="86"/>
      <c r="F40" s="86">
        <f>SUM(F41:F42)</f>
        <v>448</v>
      </c>
      <c r="G40" s="86">
        <f>SUM(G41:G42)</f>
        <v>45</v>
      </c>
      <c r="H40" s="87">
        <f>SUM(H41:H42)</f>
        <v>493</v>
      </c>
    </row>
    <row r="41" spans="1:8" ht="16.5" customHeight="1">
      <c r="A41" s="36"/>
      <c r="B41" s="37"/>
      <c r="C41" s="34" t="s">
        <v>235</v>
      </c>
      <c r="D41" s="86">
        <f>'[6]처리분구별-처리'!$J$42</f>
        <v>1210</v>
      </c>
      <c r="E41" s="86">
        <f>[7]발생량원단위!$D$188</f>
        <v>370</v>
      </c>
      <c r="F41" s="86">
        <f>ROUND(D41*E41/1000,0)</f>
        <v>448</v>
      </c>
      <c r="G41" s="86">
        <f>ROUND(F41*0.1,0)</f>
        <v>45</v>
      </c>
      <c r="H41" s="87">
        <f>F41+G41</f>
        <v>493</v>
      </c>
    </row>
    <row r="42" spans="1:8" ht="16.5" customHeight="1">
      <c r="A42" s="36"/>
      <c r="B42" s="45"/>
      <c r="C42" s="34" t="s">
        <v>236</v>
      </c>
      <c r="D42" s="86">
        <f>'[6]처리분구별-처리'!$J$43</f>
        <v>0</v>
      </c>
      <c r="E42" s="86">
        <f>[7]발생량원단위!$D$188</f>
        <v>370</v>
      </c>
      <c r="F42" s="86">
        <f>ROUND(D42*E42/1000,0)</f>
        <v>0</v>
      </c>
      <c r="G42" s="86">
        <f>ROUND(F42*0.1,0)</f>
        <v>0</v>
      </c>
      <c r="H42" s="87">
        <f>F42+G42</f>
        <v>0</v>
      </c>
    </row>
    <row r="43" spans="1:8" ht="16.5" customHeight="1">
      <c r="A43" s="49"/>
      <c r="B43" s="34" t="s">
        <v>46</v>
      </c>
      <c r="C43" s="34" t="s">
        <v>45</v>
      </c>
      <c r="D43" s="86">
        <f>'[6]처리분구별-처리'!$J$44</f>
        <v>0</v>
      </c>
      <c r="E43" s="86">
        <f>[7]발생량원단위!$D$188</f>
        <v>370</v>
      </c>
      <c r="F43" s="86">
        <f>ROUND(D43*E43/1000,0)</f>
        <v>0</v>
      </c>
      <c r="G43" s="86">
        <f>ROUND(F43*0.1,0)</f>
        <v>0</v>
      </c>
      <c r="H43" s="87">
        <f>F43+G43</f>
        <v>0</v>
      </c>
    </row>
    <row r="44" spans="1:8" ht="16.5" customHeight="1">
      <c r="A44" s="30" t="s">
        <v>133</v>
      </c>
      <c r="B44" s="136" t="s">
        <v>6</v>
      </c>
      <c r="C44" s="137"/>
      <c r="D44" s="82">
        <f>D45</f>
        <v>0</v>
      </c>
      <c r="E44" s="82"/>
      <c r="F44" s="82">
        <f>F45</f>
        <v>0</v>
      </c>
      <c r="G44" s="82">
        <f>G45</f>
        <v>0</v>
      </c>
      <c r="H44" s="83">
        <f>H45</f>
        <v>0</v>
      </c>
    </row>
    <row r="45" spans="1:8" ht="16.5" customHeight="1">
      <c r="A45" s="46"/>
      <c r="B45" s="40" t="s">
        <v>134</v>
      </c>
      <c r="C45" s="40" t="s">
        <v>45</v>
      </c>
      <c r="D45" s="91">
        <f>'[6]처리분구별-처리'!$J$46</f>
        <v>0</v>
      </c>
      <c r="E45" s="91">
        <v>200</v>
      </c>
      <c r="F45" s="91">
        <f>ROUND(D45*E45/1000,0)</f>
        <v>0</v>
      </c>
      <c r="G45" s="91">
        <f>ROUND(F45*0.1,0)</f>
        <v>0</v>
      </c>
      <c r="H45" s="92">
        <f>F45+G45</f>
        <v>0</v>
      </c>
    </row>
    <row r="46" spans="1:8" ht="16.5" customHeight="1"/>
    <row r="47" spans="1:8" s="5" customFormat="1" ht="17.100000000000001" customHeight="1">
      <c r="A47" s="24" t="s">
        <v>154</v>
      </c>
    </row>
    <row r="48" spans="1:8" ht="34.5" thickBot="1">
      <c r="A48" s="25" t="s">
        <v>0</v>
      </c>
      <c r="B48" s="26" t="s">
        <v>1</v>
      </c>
      <c r="C48" s="26" t="s">
        <v>2</v>
      </c>
      <c r="D48" s="26" t="s">
        <v>47</v>
      </c>
      <c r="E48" s="26" t="s">
        <v>48</v>
      </c>
      <c r="F48" s="26" t="s">
        <v>49</v>
      </c>
      <c r="G48" s="26" t="s">
        <v>50</v>
      </c>
      <c r="H48" s="27" t="s">
        <v>51</v>
      </c>
    </row>
    <row r="49" spans="1:8" ht="16.5" customHeight="1" thickTop="1">
      <c r="A49" s="133" t="s">
        <v>4</v>
      </c>
      <c r="B49" s="134"/>
      <c r="C49" s="135"/>
      <c r="D49" s="80">
        <f>D50+D83+D89</f>
        <v>96013</v>
      </c>
      <c r="E49" s="80"/>
      <c r="F49" s="80">
        <f>F50+F83+F89</f>
        <v>35526</v>
      </c>
      <c r="G49" s="80">
        <f>G50+G83+G89</f>
        <v>3553</v>
      </c>
      <c r="H49" s="81">
        <f>H50+H83+H89</f>
        <v>39079</v>
      </c>
    </row>
    <row r="50" spans="1:8" ht="16.5" customHeight="1">
      <c r="A50" s="30" t="s">
        <v>5</v>
      </c>
      <c r="B50" s="136" t="s">
        <v>6</v>
      </c>
      <c r="C50" s="137"/>
      <c r="D50" s="82">
        <f>D51+D77</f>
        <v>90661</v>
      </c>
      <c r="E50" s="82"/>
      <c r="F50" s="82">
        <f>F51+F77</f>
        <v>33546</v>
      </c>
      <c r="G50" s="82">
        <f>G51+G77</f>
        <v>3354</v>
      </c>
      <c r="H50" s="83">
        <f>H51+H77</f>
        <v>36900</v>
      </c>
    </row>
    <row r="51" spans="1:8" ht="16.5" customHeight="1">
      <c r="A51" s="138" t="s">
        <v>131</v>
      </c>
      <c r="B51" s="139"/>
      <c r="C51" s="140"/>
      <c r="D51" s="84">
        <f>D52+D53+D54+D58+D59+D63+D66+D67+D70+D73</f>
        <v>88458</v>
      </c>
      <c r="E51" s="84"/>
      <c r="F51" s="84">
        <f>F52+F53+F54+F58+F59+F63+F66+F67+F70+F73</f>
        <v>32731</v>
      </c>
      <c r="G51" s="84">
        <f>G52+G53+G54+G58+G59+G63+G66+G67+G70+G73</f>
        <v>3272</v>
      </c>
      <c r="H51" s="85">
        <f>H52+H53+H54+H58+H59+H63+H66+H67+H70+H73</f>
        <v>36003</v>
      </c>
    </row>
    <row r="52" spans="1:8" ht="16.5" customHeight="1">
      <c r="A52" s="36"/>
      <c r="B52" s="34" t="s">
        <v>12</v>
      </c>
      <c r="C52" s="34" t="s">
        <v>9</v>
      </c>
      <c r="D52" s="86">
        <f>'[6]처리분구별-처리'!$K$8</f>
        <v>17835</v>
      </c>
      <c r="E52" s="86">
        <f>[7]발생량원단위!$E$188</f>
        <v>370</v>
      </c>
      <c r="F52" s="86">
        <f>ROUND(D52*E52/1000,0)</f>
        <v>6599</v>
      </c>
      <c r="G52" s="86">
        <f>ROUND(F52*0.1,0)</f>
        <v>660</v>
      </c>
      <c r="H52" s="87">
        <f>F52+G52</f>
        <v>7259</v>
      </c>
    </row>
    <row r="53" spans="1:8" ht="16.5" customHeight="1">
      <c r="A53" s="36"/>
      <c r="B53" s="34" t="s">
        <v>13</v>
      </c>
      <c r="C53" s="34" t="s">
        <v>9</v>
      </c>
      <c r="D53" s="86">
        <f>'[6]처리분구별-처리'!$K$9</f>
        <v>6842</v>
      </c>
      <c r="E53" s="86">
        <f>[7]발생량원단위!$E$188</f>
        <v>370</v>
      </c>
      <c r="F53" s="86">
        <f>ROUND(D53*E53/1000,0)</f>
        <v>2532</v>
      </c>
      <c r="G53" s="86">
        <f>ROUND(F53*0.1,0)</f>
        <v>253</v>
      </c>
      <c r="H53" s="87">
        <f>F53+G53</f>
        <v>2785</v>
      </c>
    </row>
    <row r="54" spans="1:8" ht="16.5" customHeight="1">
      <c r="A54" s="36"/>
      <c r="B54" s="33" t="s">
        <v>14</v>
      </c>
      <c r="C54" s="34" t="s">
        <v>8</v>
      </c>
      <c r="D54" s="86">
        <f>SUM(D55:D57)</f>
        <v>32054</v>
      </c>
      <c r="E54" s="86"/>
      <c r="F54" s="86">
        <f>SUM(F55:F57)</f>
        <v>11860</v>
      </c>
      <c r="G54" s="86">
        <f>SUM(G55:G57)</f>
        <v>1186</v>
      </c>
      <c r="H54" s="87">
        <f>SUM(H55:H57)</f>
        <v>13046</v>
      </c>
    </row>
    <row r="55" spans="1:8" ht="16.5" customHeight="1">
      <c r="A55" s="36"/>
      <c r="B55" s="37"/>
      <c r="C55" s="34" t="s">
        <v>15</v>
      </c>
      <c r="D55" s="86">
        <f>'[6]처리분구별-처리'!$K$11</f>
        <v>2326</v>
      </c>
      <c r="E55" s="86">
        <f>[7]발생량원단위!$E$188</f>
        <v>370</v>
      </c>
      <c r="F55" s="86">
        <f>ROUND(D55*E55/1000,0)</f>
        <v>861</v>
      </c>
      <c r="G55" s="86">
        <f>ROUND(F55*0.1,0)</f>
        <v>86</v>
      </c>
      <c r="H55" s="87">
        <f>F55+G55</f>
        <v>947</v>
      </c>
    </row>
    <row r="56" spans="1:8" ht="16.5" customHeight="1">
      <c r="A56" s="36"/>
      <c r="B56" s="37"/>
      <c r="C56" s="34" t="s">
        <v>16</v>
      </c>
      <c r="D56" s="86">
        <f>'[6]처리분구별-처리'!$K$12</f>
        <v>7381</v>
      </c>
      <c r="E56" s="86">
        <f>[7]발생량원단위!$E$188</f>
        <v>370</v>
      </c>
      <c r="F56" s="86">
        <f>ROUND(D56*E56/1000,0)</f>
        <v>2731</v>
      </c>
      <c r="G56" s="86">
        <f>ROUND(F56*0.1,0)</f>
        <v>273</v>
      </c>
      <c r="H56" s="87">
        <f>F56+G56</f>
        <v>3004</v>
      </c>
    </row>
    <row r="57" spans="1:8" ht="16.5" customHeight="1">
      <c r="A57" s="36"/>
      <c r="B57" s="45"/>
      <c r="C57" s="34" t="s">
        <v>17</v>
      </c>
      <c r="D57" s="86">
        <f>'[6]처리분구별-처리'!$K$13</f>
        <v>22347</v>
      </c>
      <c r="E57" s="86">
        <f>[7]발생량원단위!$E$188</f>
        <v>370</v>
      </c>
      <c r="F57" s="86">
        <f>ROUND(D57*E57/1000,0)</f>
        <v>8268</v>
      </c>
      <c r="G57" s="86">
        <f>ROUND(F57*0.1,0)</f>
        <v>827</v>
      </c>
      <c r="H57" s="87">
        <f>F57+G57</f>
        <v>9095</v>
      </c>
    </row>
    <row r="58" spans="1:8" ht="16.5" customHeight="1">
      <c r="A58" s="36"/>
      <c r="B58" s="34" t="s">
        <v>18</v>
      </c>
      <c r="C58" s="34" t="s">
        <v>19</v>
      </c>
      <c r="D58" s="86">
        <f>'[6]처리분구별-처리'!$K$14</f>
        <v>701</v>
      </c>
      <c r="E58" s="86">
        <f>[7]발생량원단위!$E$188</f>
        <v>370</v>
      </c>
      <c r="F58" s="86">
        <f>ROUND(D58*E58/1000,0)</f>
        <v>259</v>
      </c>
      <c r="G58" s="86">
        <f>ROUND(F58*0.1,0)</f>
        <v>26</v>
      </c>
      <c r="H58" s="87">
        <f>F58+G58</f>
        <v>285</v>
      </c>
    </row>
    <row r="59" spans="1:8" ht="16.5" customHeight="1">
      <c r="A59" s="36"/>
      <c r="B59" s="33" t="s">
        <v>20</v>
      </c>
      <c r="C59" s="34" t="s">
        <v>21</v>
      </c>
      <c r="D59" s="86">
        <f>SUM(D60:D62)</f>
        <v>13383</v>
      </c>
      <c r="E59" s="86"/>
      <c r="F59" s="86">
        <f>SUM(F60:F62)</f>
        <v>4952</v>
      </c>
      <c r="G59" s="86">
        <f>SUM(G60:G62)</f>
        <v>495</v>
      </c>
      <c r="H59" s="87">
        <f>SUM(H60:H62)</f>
        <v>5447</v>
      </c>
    </row>
    <row r="60" spans="1:8" ht="16.5" customHeight="1">
      <c r="A60" s="36"/>
      <c r="B60" s="37"/>
      <c r="C60" s="34" t="s">
        <v>22</v>
      </c>
      <c r="D60" s="86">
        <f>'[6]처리분구별-처리'!$K$16</f>
        <v>6461</v>
      </c>
      <c r="E60" s="86">
        <f>[7]발생량원단위!$E$188</f>
        <v>370</v>
      </c>
      <c r="F60" s="86">
        <f>ROUND(D60*E60/1000,0)</f>
        <v>2391</v>
      </c>
      <c r="G60" s="86">
        <f>ROUND(F60*0.1,0)</f>
        <v>239</v>
      </c>
      <c r="H60" s="87">
        <f>F60+G60</f>
        <v>2630</v>
      </c>
    </row>
    <row r="61" spans="1:8" ht="16.5" customHeight="1">
      <c r="A61" s="36"/>
      <c r="B61" s="37"/>
      <c r="C61" s="34" t="s">
        <v>23</v>
      </c>
      <c r="D61" s="86">
        <f>'[6]처리분구별-처리'!$K$17</f>
        <v>2766</v>
      </c>
      <c r="E61" s="86">
        <f>[7]발생량원단위!$E$188</f>
        <v>370</v>
      </c>
      <c r="F61" s="86">
        <f>ROUND(D61*E61/1000,0)</f>
        <v>1023</v>
      </c>
      <c r="G61" s="86">
        <f>ROUND(F61*0.1,0)</f>
        <v>102</v>
      </c>
      <c r="H61" s="87">
        <f>F61+G61</f>
        <v>1125</v>
      </c>
    </row>
    <row r="62" spans="1:8" ht="16.5" customHeight="1">
      <c r="A62" s="36"/>
      <c r="B62" s="45"/>
      <c r="C62" s="34" t="s">
        <v>24</v>
      </c>
      <c r="D62" s="86">
        <f>'[6]처리분구별-처리'!$K$18</f>
        <v>4156</v>
      </c>
      <c r="E62" s="86">
        <f>[7]발생량원단위!$E$188</f>
        <v>370</v>
      </c>
      <c r="F62" s="86">
        <f>ROUND(D62*E62/1000,0)</f>
        <v>1538</v>
      </c>
      <c r="G62" s="86">
        <f>ROUND(F62*0.1,0)</f>
        <v>154</v>
      </c>
      <c r="H62" s="87">
        <f>F62+G62</f>
        <v>1692</v>
      </c>
    </row>
    <row r="63" spans="1:8" ht="16.5" customHeight="1">
      <c r="A63" s="36"/>
      <c r="B63" s="33" t="s">
        <v>25</v>
      </c>
      <c r="C63" s="34" t="s">
        <v>26</v>
      </c>
      <c r="D63" s="86">
        <f>SUM(D64:D65)</f>
        <v>9142</v>
      </c>
      <c r="E63" s="86"/>
      <c r="F63" s="86">
        <f>SUM(F64:F65)</f>
        <v>3383</v>
      </c>
      <c r="G63" s="86">
        <f>SUM(G64:G65)</f>
        <v>338</v>
      </c>
      <c r="H63" s="87">
        <f>SUM(H64:H65)</f>
        <v>3721</v>
      </c>
    </row>
    <row r="64" spans="1:8" ht="16.5" customHeight="1">
      <c r="A64" s="36"/>
      <c r="B64" s="37"/>
      <c r="C64" s="34" t="s">
        <v>27</v>
      </c>
      <c r="D64" s="86">
        <f>'[6]처리분구별-처리'!$K$20</f>
        <v>9142</v>
      </c>
      <c r="E64" s="86">
        <f>[7]발생량원단위!$E$188</f>
        <v>370</v>
      </c>
      <c r="F64" s="86">
        <f>ROUND(D64*E64/1000,0)</f>
        <v>3383</v>
      </c>
      <c r="G64" s="86">
        <f>ROUND(F64*0.1,0)</f>
        <v>338</v>
      </c>
      <c r="H64" s="87">
        <f>F64+G64</f>
        <v>3721</v>
      </c>
    </row>
    <row r="65" spans="1:8" ht="16.5" customHeight="1">
      <c r="A65" s="36"/>
      <c r="B65" s="45"/>
      <c r="C65" s="34" t="s">
        <v>28</v>
      </c>
      <c r="D65" s="86">
        <f>'[6]처리분구별-처리'!$K$21</f>
        <v>0</v>
      </c>
      <c r="E65" s="86">
        <f>[7]발생량원단위!$E$188</f>
        <v>370</v>
      </c>
      <c r="F65" s="86">
        <f>ROUND(D65*E65/1000,0)</f>
        <v>0</v>
      </c>
      <c r="G65" s="86">
        <f>ROUND(F65*0.1,0)</f>
        <v>0</v>
      </c>
      <c r="H65" s="87">
        <f>F65+G65</f>
        <v>0</v>
      </c>
    </row>
    <row r="66" spans="1:8" ht="16.5" customHeight="1">
      <c r="A66" s="36"/>
      <c r="B66" s="34" t="s">
        <v>29</v>
      </c>
      <c r="C66" s="34" t="s">
        <v>30</v>
      </c>
      <c r="D66" s="86">
        <f>'[6]처리분구별-처리'!$K$22</f>
        <v>1018</v>
      </c>
      <c r="E66" s="86">
        <f>$E$80</f>
        <v>370</v>
      </c>
      <c r="F66" s="86">
        <f>ROUND(D66*E66/1000,0)</f>
        <v>377</v>
      </c>
      <c r="G66" s="86">
        <f>ROUND(F66*0.1,0)</f>
        <v>38</v>
      </c>
      <c r="H66" s="87">
        <f>F66+G66</f>
        <v>415</v>
      </c>
    </row>
    <row r="67" spans="1:8" ht="16.5" customHeight="1">
      <c r="A67" s="36"/>
      <c r="B67" s="33" t="s">
        <v>31</v>
      </c>
      <c r="C67" s="34" t="s">
        <v>26</v>
      </c>
      <c r="D67" s="86">
        <f>SUM(D68:D69)</f>
        <v>4000</v>
      </c>
      <c r="E67" s="86"/>
      <c r="F67" s="86">
        <f>SUM(F68:F69)</f>
        <v>1480</v>
      </c>
      <c r="G67" s="86">
        <f>SUM(G68:G69)</f>
        <v>148</v>
      </c>
      <c r="H67" s="87">
        <f>SUM(H68:H69)</f>
        <v>1628</v>
      </c>
    </row>
    <row r="68" spans="1:8" ht="16.5" customHeight="1">
      <c r="A68" s="36"/>
      <c r="B68" s="37"/>
      <c r="C68" s="34" t="s">
        <v>32</v>
      </c>
      <c r="D68" s="86">
        <f>'[6]처리분구별-처리'!$K$24</f>
        <v>496</v>
      </c>
      <c r="E68" s="86">
        <f>[7]발생량원단위!$E$188</f>
        <v>370</v>
      </c>
      <c r="F68" s="86">
        <f>ROUND(D68*E68/1000,0)</f>
        <v>184</v>
      </c>
      <c r="G68" s="86">
        <f>ROUND(F68*0.1,0)</f>
        <v>18</v>
      </c>
      <c r="H68" s="87">
        <f>F68+G68</f>
        <v>202</v>
      </c>
    </row>
    <row r="69" spans="1:8" ht="16.5" customHeight="1">
      <c r="A69" s="36"/>
      <c r="B69" s="45"/>
      <c r="C69" s="34" t="s">
        <v>33</v>
      </c>
      <c r="D69" s="86">
        <f>'[6]처리분구별-처리'!$K$25</f>
        <v>3504</v>
      </c>
      <c r="E69" s="86">
        <f>[7]발생량원단위!$E$188</f>
        <v>370</v>
      </c>
      <c r="F69" s="86">
        <f>ROUND(D69*E69/1000,0)</f>
        <v>1296</v>
      </c>
      <c r="G69" s="86">
        <f>ROUND(F69*0.1,0)</f>
        <v>130</v>
      </c>
      <c r="H69" s="87">
        <f>F69+G69</f>
        <v>1426</v>
      </c>
    </row>
    <row r="70" spans="1:8" ht="16.5" customHeight="1">
      <c r="A70" s="36"/>
      <c r="B70" s="33" t="s">
        <v>34</v>
      </c>
      <c r="C70" s="34" t="s">
        <v>35</v>
      </c>
      <c r="D70" s="86">
        <f>SUM(D71:D72)</f>
        <v>1796</v>
      </c>
      <c r="E70" s="86"/>
      <c r="F70" s="86">
        <f>SUM(F71:F72)</f>
        <v>664</v>
      </c>
      <c r="G70" s="86">
        <f>SUM(G71:G72)</f>
        <v>66</v>
      </c>
      <c r="H70" s="87">
        <f>SUM(H71:H72)</f>
        <v>730</v>
      </c>
    </row>
    <row r="71" spans="1:8" ht="16.5" customHeight="1">
      <c r="A71" s="36"/>
      <c r="B71" s="37"/>
      <c r="C71" s="34" t="s">
        <v>36</v>
      </c>
      <c r="D71" s="86">
        <f>'[6]처리분구별-처리'!$K$27</f>
        <v>1522</v>
      </c>
      <c r="E71" s="86">
        <f>[7]발생량원단위!$E$188</f>
        <v>370</v>
      </c>
      <c r="F71" s="86">
        <f>ROUND(D71*E71/1000,0)</f>
        <v>563</v>
      </c>
      <c r="G71" s="86">
        <f>ROUND(F71*0.1,0)</f>
        <v>56</v>
      </c>
      <c r="H71" s="87">
        <f>F71+G71</f>
        <v>619</v>
      </c>
    </row>
    <row r="72" spans="1:8" ht="16.5" customHeight="1">
      <c r="A72" s="36"/>
      <c r="B72" s="37"/>
      <c r="C72" s="34" t="s">
        <v>37</v>
      </c>
      <c r="D72" s="86">
        <f>'[6]처리분구별-처리'!$K$28</f>
        <v>274</v>
      </c>
      <c r="E72" s="86">
        <f>[7]발생량원단위!$E$188</f>
        <v>370</v>
      </c>
      <c r="F72" s="86">
        <f>ROUND(D72*E72/1000,0)</f>
        <v>101</v>
      </c>
      <c r="G72" s="86">
        <f>ROUND(F72*0.1,0)</f>
        <v>10</v>
      </c>
      <c r="H72" s="87">
        <f>F72+G72</f>
        <v>111</v>
      </c>
    </row>
    <row r="73" spans="1:8" ht="16.5" customHeight="1">
      <c r="A73" s="36"/>
      <c r="B73" s="33" t="s">
        <v>41</v>
      </c>
      <c r="C73" s="34" t="s">
        <v>8</v>
      </c>
      <c r="D73" s="86">
        <f>SUM(D74:D76)</f>
        <v>1687</v>
      </c>
      <c r="E73" s="86"/>
      <c r="F73" s="86">
        <f>SUM(F74:F76)</f>
        <v>625</v>
      </c>
      <c r="G73" s="86">
        <f>SUM(G74:G76)</f>
        <v>62</v>
      </c>
      <c r="H73" s="87">
        <f>SUM(H74:H76)</f>
        <v>687</v>
      </c>
    </row>
    <row r="74" spans="1:8" ht="16.5" customHeight="1">
      <c r="A74" s="36"/>
      <c r="B74" s="37"/>
      <c r="C74" s="34" t="s">
        <v>226</v>
      </c>
      <c r="D74" s="86">
        <f>'[6]처리분구별-처리'!$K$30</f>
        <v>0</v>
      </c>
      <c r="E74" s="86">
        <f>[7]발생량원단위!$D$188</f>
        <v>370</v>
      </c>
      <c r="F74" s="86">
        <f>ROUND(D74*E74/1000,0)</f>
        <v>0</v>
      </c>
      <c r="G74" s="86">
        <f>ROUND(F74*0.1,0)</f>
        <v>0</v>
      </c>
      <c r="H74" s="87">
        <f>F74+G74</f>
        <v>0</v>
      </c>
    </row>
    <row r="75" spans="1:8" ht="16.5" customHeight="1">
      <c r="A75" s="36"/>
      <c r="B75" s="37"/>
      <c r="C75" s="34" t="s">
        <v>37</v>
      </c>
      <c r="D75" s="86">
        <f>'[6]처리분구별-처리'!$K$31</f>
        <v>1199</v>
      </c>
      <c r="E75" s="86">
        <f>[7]발생량원단위!$D$188</f>
        <v>370</v>
      </c>
      <c r="F75" s="86">
        <f>ROUND(D75*E75/1000,0)</f>
        <v>444</v>
      </c>
      <c r="G75" s="86">
        <f>ROUND(F75*0.1,0)</f>
        <v>44</v>
      </c>
      <c r="H75" s="87">
        <f>F75+G75</f>
        <v>488</v>
      </c>
    </row>
    <row r="76" spans="1:8" ht="16.5" customHeight="1">
      <c r="A76" s="36"/>
      <c r="B76" s="45"/>
      <c r="C76" s="34" t="s">
        <v>38</v>
      </c>
      <c r="D76" s="86">
        <f>'[6]처리분구별-처리'!$K$32</f>
        <v>488</v>
      </c>
      <c r="E76" s="86">
        <f>[7]발생량원단위!$D$188</f>
        <v>370</v>
      </c>
      <c r="F76" s="86">
        <f>ROUND(D76*E76/1000,0)</f>
        <v>181</v>
      </c>
      <c r="G76" s="86">
        <f>ROUND(F76*0.1,0)</f>
        <v>18</v>
      </c>
      <c r="H76" s="87">
        <f>F76+G76</f>
        <v>199</v>
      </c>
    </row>
    <row r="77" spans="1:8" ht="16.5" customHeight="1">
      <c r="A77" s="138" t="s">
        <v>132</v>
      </c>
      <c r="B77" s="139"/>
      <c r="C77" s="140"/>
      <c r="D77" s="84">
        <f>D78+D79+D82</f>
        <v>2203</v>
      </c>
      <c r="E77" s="84"/>
      <c r="F77" s="84">
        <f>F78+F79+F82</f>
        <v>815</v>
      </c>
      <c r="G77" s="84">
        <f>G78+G79+G82</f>
        <v>82</v>
      </c>
      <c r="H77" s="85">
        <f>H78+H79+H82</f>
        <v>897</v>
      </c>
    </row>
    <row r="78" spans="1:8" ht="16.5" customHeight="1">
      <c r="A78" s="32"/>
      <c r="B78" s="34" t="s">
        <v>43</v>
      </c>
      <c r="C78" s="34" t="s">
        <v>42</v>
      </c>
      <c r="D78" s="86">
        <f>'[6]처리분구별-처리'!$K$34</f>
        <v>0</v>
      </c>
      <c r="E78" s="86">
        <f>[7]발생량원단위!$E$188</f>
        <v>370</v>
      </c>
      <c r="F78" s="86">
        <f>ROUND(D78*E78/1000,0)</f>
        <v>0</v>
      </c>
      <c r="G78" s="86">
        <f>ROUND(F78*0.1,0)</f>
        <v>0</v>
      </c>
      <c r="H78" s="87">
        <f>F78+G78</f>
        <v>0</v>
      </c>
    </row>
    <row r="79" spans="1:8" ht="16.5" customHeight="1">
      <c r="A79" s="36"/>
      <c r="B79" s="33" t="s">
        <v>7</v>
      </c>
      <c r="C79" s="34" t="s">
        <v>8</v>
      </c>
      <c r="D79" s="86">
        <f>SUM(D80:D81)</f>
        <v>806</v>
      </c>
      <c r="E79" s="86"/>
      <c r="F79" s="86">
        <f>SUM(F80:F81)</f>
        <v>298</v>
      </c>
      <c r="G79" s="86">
        <f>SUM(G80:G81)</f>
        <v>30</v>
      </c>
      <c r="H79" s="87">
        <f>SUM(H80:H81)</f>
        <v>328</v>
      </c>
    </row>
    <row r="80" spans="1:8" ht="16.5" customHeight="1">
      <c r="A80" s="36"/>
      <c r="B80" s="37"/>
      <c r="C80" s="34" t="s">
        <v>10</v>
      </c>
      <c r="D80" s="86">
        <f>'[6]처리분구별-처리'!$K$36</f>
        <v>806</v>
      </c>
      <c r="E80" s="86">
        <f>[7]발생량원단위!$E$188</f>
        <v>370</v>
      </c>
      <c r="F80" s="86">
        <f>ROUND(D80*E80/1000,0)</f>
        <v>298</v>
      </c>
      <c r="G80" s="86">
        <f>ROUND(F80*0.1,0)</f>
        <v>30</v>
      </c>
      <c r="H80" s="87">
        <f>F80+G80</f>
        <v>328</v>
      </c>
    </row>
    <row r="81" spans="1:8" ht="16.5" customHeight="1">
      <c r="A81" s="36"/>
      <c r="B81" s="45"/>
      <c r="C81" s="34" t="s">
        <v>11</v>
      </c>
      <c r="D81" s="86">
        <f>'[6]처리분구별-처리'!$K$37</f>
        <v>0</v>
      </c>
      <c r="E81" s="86">
        <f>[7]발생량원단위!$E$188</f>
        <v>370</v>
      </c>
      <c r="F81" s="86">
        <f>ROUND(D81*E81/1000,0)</f>
        <v>0</v>
      </c>
      <c r="G81" s="86">
        <f>ROUND(F81*0.1,0)</f>
        <v>0</v>
      </c>
      <c r="H81" s="87">
        <f>F81+G81</f>
        <v>0</v>
      </c>
    </row>
    <row r="82" spans="1:8" ht="16.5" customHeight="1">
      <c r="A82" s="49"/>
      <c r="B82" s="34" t="s">
        <v>39</v>
      </c>
      <c r="C82" s="34" t="s">
        <v>40</v>
      </c>
      <c r="D82" s="86">
        <f>'[6]처리분구별-처리'!$K$38</f>
        <v>1397</v>
      </c>
      <c r="E82" s="86">
        <f>[7]발생량원단위!$E$188</f>
        <v>370</v>
      </c>
      <c r="F82" s="86">
        <f>ROUND(D82*E82/1000,0)</f>
        <v>517</v>
      </c>
      <c r="G82" s="86">
        <f>ROUND(F82*0.1,0)</f>
        <v>52</v>
      </c>
      <c r="H82" s="87">
        <f>F82+G82</f>
        <v>569</v>
      </c>
    </row>
    <row r="83" spans="1:8" ht="16.5" customHeight="1">
      <c r="A83" s="30" t="s">
        <v>44</v>
      </c>
      <c r="B83" s="136" t="s">
        <v>6</v>
      </c>
      <c r="C83" s="137"/>
      <c r="D83" s="82">
        <f>D84+D85+D88</f>
        <v>5352</v>
      </c>
      <c r="E83" s="82"/>
      <c r="F83" s="82">
        <f t="shared" ref="F83:H83" si="1">F84+F85+F88</f>
        <v>1980</v>
      </c>
      <c r="G83" s="82">
        <f t="shared" si="1"/>
        <v>199</v>
      </c>
      <c r="H83" s="83">
        <f t="shared" si="1"/>
        <v>2179</v>
      </c>
    </row>
    <row r="84" spans="1:8" ht="16.5" customHeight="1">
      <c r="A84" s="36"/>
      <c r="B84" s="33" t="s">
        <v>234</v>
      </c>
      <c r="C84" s="34" t="s">
        <v>235</v>
      </c>
      <c r="D84" s="86">
        <f>'[6]처리분구별-처리'!$K$40</f>
        <v>4177</v>
      </c>
      <c r="E84" s="86">
        <f>[7]발생량원단위!$E$188</f>
        <v>370</v>
      </c>
      <c r="F84" s="86">
        <f>ROUND(D84*E84/1000,0)</f>
        <v>1545</v>
      </c>
      <c r="G84" s="86">
        <f>ROUND(F84*0.1,0)</f>
        <v>155</v>
      </c>
      <c r="H84" s="87">
        <f>F84+G84</f>
        <v>1700</v>
      </c>
    </row>
    <row r="85" spans="1:8" ht="16.5" customHeight="1">
      <c r="A85" s="36"/>
      <c r="B85" s="33" t="s">
        <v>244</v>
      </c>
      <c r="C85" s="34" t="s">
        <v>8</v>
      </c>
      <c r="D85" s="86">
        <f>SUM(D86:D87)</f>
        <v>1175</v>
      </c>
      <c r="E85" s="86"/>
      <c r="F85" s="86">
        <f>SUM(F86:F87)</f>
        <v>435</v>
      </c>
      <c r="G85" s="86">
        <f>SUM(G86:G87)</f>
        <v>44</v>
      </c>
      <c r="H85" s="87">
        <f>SUM(H86:H87)</f>
        <v>479</v>
      </c>
    </row>
    <row r="86" spans="1:8" ht="16.5" customHeight="1">
      <c r="A86" s="36"/>
      <c r="B86" s="37"/>
      <c r="C86" s="34" t="s">
        <v>235</v>
      </c>
      <c r="D86" s="86">
        <f>'[6]처리분구별-처리'!$K$42</f>
        <v>1175</v>
      </c>
      <c r="E86" s="86">
        <f>[7]발생량원단위!$E$188</f>
        <v>370</v>
      </c>
      <c r="F86" s="86">
        <f>ROUND(D86*E86/1000,0)</f>
        <v>435</v>
      </c>
      <c r="G86" s="86">
        <f>ROUND(F86*0.1,0)</f>
        <v>44</v>
      </c>
      <c r="H86" s="87">
        <f>F86+G86</f>
        <v>479</v>
      </c>
    </row>
    <row r="87" spans="1:8" ht="16.5" customHeight="1">
      <c r="A87" s="36"/>
      <c r="B87" s="45"/>
      <c r="C87" s="34" t="s">
        <v>236</v>
      </c>
      <c r="D87" s="86">
        <f>'[6]처리분구별-처리'!$K$43</f>
        <v>0</v>
      </c>
      <c r="E87" s="86">
        <f>[7]발생량원단위!$E$188</f>
        <v>370</v>
      </c>
      <c r="F87" s="86">
        <f>ROUND(D87*E87/1000,0)</f>
        <v>0</v>
      </c>
      <c r="G87" s="86">
        <f>ROUND(F87*0.1,0)</f>
        <v>0</v>
      </c>
      <c r="H87" s="87">
        <f>F87+G87</f>
        <v>0</v>
      </c>
    </row>
    <row r="88" spans="1:8" ht="16.5" customHeight="1">
      <c r="A88" s="49"/>
      <c r="B88" s="34" t="s">
        <v>46</v>
      </c>
      <c r="C88" s="34" t="s">
        <v>45</v>
      </c>
      <c r="D88" s="86">
        <f>'[6]처리분구별-처리'!$K$44</f>
        <v>0</v>
      </c>
      <c r="E88" s="86">
        <f>[7]발생량원단위!$E$188</f>
        <v>370</v>
      </c>
      <c r="F88" s="86">
        <f>ROUND(D88*E88/1000,0)</f>
        <v>0</v>
      </c>
      <c r="G88" s="86">
        <f>ROUND(F88*0.1,0)</f>
        <v>0</v>
      </c>
      <c r="H88" s="87">
        <f>F88+G88</f>
        <v>0</v>
      </c>
    </row>
    <row r="89" spans="1:8" ht="16.5" customHeight="1">
      <c r="A89" s="30" t="s">
        <v>133</v>
      </c>
      <c r="B89" s="136" t="s">
        <v>6</v>
      </c>
      <c r="C89" s="137"/>
      <c r="D89" s="82">
        <f>D90</f>
        <v>0</v>
      </c>
      <c r="E89" s="82"/>
      <c r="F89" s="82">
        <f>F90</f>
        <v>0</v>
      </c>
      <c r="G89" s="82">
        <f>G90</f>
        <v>0</v>
      </c>
      <c r="H89" s="83">
        <f>H90</f>
        <v>0</v>
      </c>
    </row>
    <row r="90" spans="1:8" ht="16.5" customHeight="1">
      <c r="A90" s="46"/>
      <c r="B90" s="40" t="s">
        <v>134</v>
      </c>
      <c r="C90" s="40" t="s">
        <v>45</v>
      </c>
      <c r="D90" s="91">
        <f>'[6]처리분구별-처리'!$K$46</f>
        <v>0</v>
      </c>
      <c r="E90" s="91">
        <v>200</v>
      </c>
      <c r="F90" s="91">
        <f>ROUND(D90*E90/1000,0)</f>
        <v>0</v>
      </c>
      <c r="G90" s="91">
        <f>ROUND(F90*0.1,0)</f>
        <v>0</v>
      </c>
      <c r="H90" s="92">
        <f>F90+G90</f>
        <v>0</v>
      </c>
    </row>
    <row r="91" spans="1:8" ht="16.5" customHeight="1"/>
    <row r="92" spans="1:8" s="5" customFormat="1" ht="17.100000000000001" customHeight="1">
      <c r="A92" s="24" t="s">
        <v>155</v>
      </c>
    </row>
    <row r="93" spans="1:8" ht="34.5" thickBot="1">
      <c r="A93" s="25" t="s">
        <v>0</v>
      </c>
      <c r="B93" s="26" t="s">
        <v>1</v>
      </c>
      <c r="C93" s="26" t="s">
        <v>2</v>
      </c>
      <c r="D93" s="26" t="s">
        <v>47</v>
      </c>
      <c r="E93" s="26" t="s">
        <v>48</v>
      </c>
      <c r="F93" s="26" t="s">
        <v>49</v>
      </c>
      <c r="G93" s="26" t="s">
        <v>50</v>
      </c>
      <c r="H93" s="27" t="s">
        <v>51</v>
      </c>
    </row>
    <row r="94" spans="1:8" ht="16.5" customHeight="1" thickTop="1">
      <c r="A94" s="141" t="s">
        <v>4</v>
      </c>
      <c r="B94" s="142"/>
      <c r="C94" s="142"/>
      <c r="D94" s="80">
        <f>D95+D128+D134</f>
        <v>98219</v>
      </c>
      <c r="E94" s="80"/>
      <c r="F94" s="80">
        <f>F95+F128+F134</f>
        <v>36314</v>
      </c>
      <c r="G94" s="80">
        <f>G95+G128+G134</f>
        <v>3630</v>
      </c>
      <c r="H94" s="81">
        <f>H95+H128+H134</f>
        <v>39944</v>
      </c>
    </row>
    <row r="95" spans="1:8" ht="16.5" customHeight="1">
      <c r="A95" s="30" t="s">
        <v>5</v>
      </c>
      <c r="B95" s="143" t="s">
        <v>6</v>
      </c>
      <c r="C95" s="143"/>
      <c r="D95" s="82">
        <f>D96+D122</f>
        <v>92768</v>
      </c>
      <c r="E95" s="82"/>
      <c r="F95" s="82">
        <f>F96+F122</f>
        <v>34324</v>
      </c>
      <c r="G95" s="82">
        <f>G96+G122</f>
        <v>3431</v>
      </c>
      <c r="H95" s="83">
        <f>H96+H122</f>
        <v>37755</v>
      </c>
    </row>
    <row r="96" spans="1:8" ht="16.5" customHeight="1">
      <c r="A96" s="138" t="s">
        <v>131</v>
      </c>
      <c r="B96" s="139"/>
      <c r="C96" s="140"/>
      <c r="D96" s="84">
        <f>D97+D98+D99+D103+D104+D108+D111+D112+D115+D118</f>
        <v>89449</v>
      </c>
      <c r="E96" s="84"/>
      <c r="F96" s="84">
        <f>F97+F98+F99+F103+F104+F108+F111+F112+F115+F118</f>
        <v>33096</v>
      </c>
      <c r="G96" s="84">
        <f>G97+G98+G99+G103+G104+G108+G111+G112+G115+G118</f>
        <v>3308</v>
      </c>
      <c r="H96" s="85">
        <f>H97+H98+H99+H103+H104+H108+H111+H112+H115+H118</f>
        <v>36404</v>
      </c>
    </row>
    <row r="97" spans="1:8" ht="16.5" customHeight="1">
      <c r="A97" s="36"/>
      <c r="B97" s="34" t="s">
        <v>12</v>
      </c>
      <c r="C97" s="34" t="s">
        <v>9</v>
      </c>
      <c r="D97" s="86">
        <f>'[6]처리분구별-처리'!$L$8</f>
        <v>17633</v>
      </c>
      <c r="E97" s="86">
        <f>[7]발생량원단위!$F$188</f>
        <v>370</v>
      </c>
      <c r="F97" s="86">
        <f>ROUND(D97*E97/1000,0)</f>
        <v>6524</v>
      </c>
      <c r="G97" s="86">
        <f>ROUND(F97*0.1,0)</f>
        <v>652</v>
      </c>
      <c r="H97" s="87">
        <f>F97+G97</f>
        <v>7176</v>
      </c>
    </row>
    <row r="98" spans="1:8" ht="16.5" customHeight="1">
      <c r="A98" s="36"/>
      <c r="B98" s="34" t="s">
        <v>13</v>
      </c>
      <c r="C98" s="34" t="s">
        <v>9</v>
      </c>
      <c r="D98" s="86">
        <f>'[6]처리분구별-처리'!$L$9</f>
        <v>6905</v>
      </c>
      <c r="E98" s="86">
        <f>[7]발생량원단위!$F$188</f>
        <v>370</v>
      </c>
      <c r="F98" s="86">
        <f>ROUND(D98*E98/1000,0)</f>
        <v>2555</v>
      </c>
      <c r="G98" s="86">
        <f>ROUND(F98*0.1,0)</f>
        <v>256</v>
      </c>
      <c r="H98" s="87">
        <f>F98+G98</f>
        <v>2811</v>
      </c>
    </row>
    <row r="99" spans="1:8" ht="16.5" customHeight="1">
      <c r="A99" s="36"/>
      <c r="B99" s="33" t="s">
        <v>14</v>
      </c>
      <c r="C99" s="34" t="s">
        <v>8</v>
      </c>
      <c r="D99" s="86">
        <f>SUM(D100:D102)</f>
        <v>31689</v>
      </c>
      <c r="E99" s="86"/>
      <c r="F99" s="86">
        <f>SUM(F100:F102)</f>
        <v>11725</v>
      </c>
      <c r="G99" s="86">
        <f>SUM(G100:G102)</f>
        <v>1172</v>
      </c>
      <c r="H99" s="87">
        <f>SUM(H100:H102)</f>
        <v>12897</v>
      </c>
    </row>
    <row r="100" spans="1:8" ht="16.5" customHeight="1">
      <c r="A100" s="36"/>
      <c r="B100" s="37"/>
      <c r="C100" s="34" t="s">
        <v>15</v>
      </c>
      <c r="D100" s="86">
        <f>'[6]처리분구별-처리'!$L$11</f>
        <v>2299</v>
      </c>
      <c r="E100" s="86">
        <f>[7]발생량원단위!$F$188</f>
        <v>370</v>
      </c>
      <c r="F100" s="86">
        <f>ROUND(D100*E100/1000,0)</f>
        <v>851</v>
      </c>
      <c r="G100" s="86">
        <f>ROUND(F100*0.1,0)</f>
        <v>85</v>
      </c>
      <c r="H100" s="87">
        <f>F100+G100</f>
        <v>936</v>
      </c>
    </row>
    <row r="101" spans="1:8" ht="16.5" customHeight="1">
      <c r="A101" s="36"/>
      <c r="B101" s="37"/>
      <c r="C101" s="34" t="s">
        <v>16</v>
      </c>
      <c r="D101" s="86">
        <f>'[6]처리분구별-처리'!$L$12</f>
        <v>7297</v>
      </c>
      <c r="E101" s="86">
        <f>[7]발생량원단위!$F$188</f>
        <v>370</v>
      </c>
      <c r="F101" s="86">
        <f>ROUND(D101*E101/1000,0)</f>
        <v>2700</v>
      </c>
      <c r="G101" s="86">
        <f>ROUND(F101*0.1,0)</f>
        <v>270</v>
      </c>
      <c r="H101" s="87">
        <f>F101+G101</f>
        <v>2970</v>
      </c>
    </row>
    <row r="102" spans="1:8" ht="16.5" customHeight="1">
      <c r="A102" s="36"/>
      <c r="B102" s="45"/>
      <c r="C102" s="34" t="s">
        <v>17</v>
      </c>
      <c r="D102" s="86">
        <f>'[6]처리분구별-처리'!$L$13</f>
        <v>22093</v>
      </c>
      <c r="E102" s="86">
        <f>[7]발생량원단위!$F$188</f>
        <v>370</v>
      </c>
      <c r="F102" s="86">
        <f>ROUND(D102*E102/1000,0)</f>
        <v>8174</v>
      </c>
      <c r="G102" s="86">
        <f>ROUND(F102*0.1,0)</f>
        <v>817</v>
      </c>
      <c r="H102" s="87">
        <f>F102+G102</f>
        <v>8991</v>
      </c>
    </row>
    <row r="103" spans="1:8" ht="16.5" customHeight="1">
      <c r="A103" s="36"/>
      <c r="B103" s="34" t="s">
        <v>18</v>
      </c>
      <c r="C103" s="34" t="s">
        <v>19</v>
      </c>
      <c r="D103" s="86">
        <f>'[6]처리분구별-처리'!$L$14</f>
        <v>693</v>
      </c>
      <c r="E103" s="86">
        <f>[7]발생량원단위!$F$188</f>
        <v>370</v>
      </c>
      <c r="F103" s="86">
        <f>ROUND(D103*E103/1000,0)</f>
        <v>256</v>
      </c>
      <c r="G103" s="86">
        <f>ROUND(F103*0.1,0)</f>
        <v>26</v>
      </c>
      <c r="H103" s="87">
        <f>F103+G103</f>
        <v>282</v>
      </c>
    </row>
    <row r="104" spans="1:8" ht="16.5" customHeight="1">
      <c r="A104" s="36"/>
      <c r="B104" s="33" t="s">
        <v>20</v>
      </c>
      <c r="C104" s="34" t="s">
        <v>21</v>
      </c>
      <c r="D104" s="86">
        <f>SUM(D105:D107)</f>
        <v>13232</v>
      </c>
      <c r="E104" s="86"/>
      <c r="F104" s="86">
        <f>SUM(F105:F107)</f>
        <v>4896</v>
      </c>
      <c r="G104" s="86">
        <f>SUM(G105:G107)</f>
        <v>489</v>
      </c>
      <c r="H104" s="87">
        <f>SUM(H105:H107)</f>
        <v>5385</v>
      </c>
    </row>
    <row r="105" spans="1:8" ht="16.5" customHeight="1">
      <c r="A105" s="36"/>
      <c r="B105" s="37"/>
      <c r="C105" s="34" t="s">
        <v>22</v>
      </c>
      <c r="D105" s="86">
        <f>'[6]처리분구별-처리'!$L$16</f>
        <v>6388</v>
      </c>
      <c r="E105" s="86">
        <f>[7]발생량원단위!$F$188</f>
        <v>370</v>
      </c>
      <c r="F105" s="86">
        <f>ROUND(D105*E105/1000,0)</f>
        <v>2364</v>
      </c>
      <c r="G105" s="86">
        <f>ROUND(F105*0.1,0)</f>
        <v>236</v>
      </c>
      <c r="H105" s="87">
        <f>F105+G105</f>
        <v>2600</v>
      </c>
    </row>
    <row r="106" spans="1:8" ht="16.5" customHeight="1">
      <c r="A106" s="36"/>
      <c r="B106" s="37"/>
      <c r="C106" s="34" t="s">
        <v>23</v>
      </c>
      <c r="D106" s="86">
        <f>'[6]처리분구별-처리'!$L$17</f>
        <v>2735</v>
      </c>
      <c r="E106" s="86">
        <f>[7]발생량원단위!$F$188</f>
        <v>370</v>
      </c>
      <c r="F106" s="86">
        <f>ROUND(D106*E106/1000,0)</f>
        <v>1012</v>
      </c>
      <c r="G106" s="86">
        <f>ROUND(F106*0.1,0)</f>
        <v>101</v>
      </c>
      <c r="H106" s="87">
        <f>F106+G106</f>
        <v>1113</v>
      </c>
    </row>
    <row r="107" spans="1:8" ht="16.5" customHeight="1">
      <c r="A107" s="36"/>
      <c r="B107" s="45"/>
      <c r="C107" s="34" t="s">
        <v>24</v>
      </c>
      <c r="D107" s="86">
        <f>'[6]처리분구별-처리'!$L$18</f>
        <v>4109</v>
      </c>
      <c r="E107" s="86">
        <f>[7]발생량원단위!$F$188</f>
        <v>370</v>
      </c>
      <c r="F107" s="86">
        <f>ROUND(D107*E107/1000,0)</f>
        <v>1520</v>
      </c>
      <c r="G107" s="86">
        <f>ROUND(F107*0.1,0)</f>
        <v>152</v>
      </c>
      <c r="H107" s="87">
        <f>F107+G107</f>
        <v>1672</v>
      </c>
    </row>
    <row r="108" spans="1:8" ht="16.5" customHeight="1">
      <c r="A108" s="36"/>
      <c r="B108" s="33" t="s">
        <v>25</v>
      </c>
      <c r="C108" s="34" t="s">
        <v>26</v>
      </c>
      <c r="D108" s="86">
        <f>SUM(D109:D110)</f>
        <v>9364</v>
      </c>
      <c r="E108" s="86"/>
      <c r="F108" s="86">
        <f>SUM(F109:F110)</f>
        <v>3465</v>
      </c>
      <c r="G108" s="86">
        <f>SUM(G109:G110)</f>
        <v>346</v>
      </c>
      <c r="H108" s="87">
        <f>SUM(H109:H110)</f>
        <v>3811</v>
      </c>
    </row>
    <row r="109" spans="1:8" ht="16.5" customHeight="1">
      <c r="A109" s="36"/>
      <c r="B109" s="37"/>
      <c r="C109" s="34" t="s">
        <v>27</v>
      </c>
      <c r="D109" s="86">
        <f>'[6]처리분구별-처리'!$L$20</f>
        <v>9146</v>
      </c>
      <c r="E109" s="86">
        <f>[7]발생량원단위!$F$188</f>
        <v>370</v>
      </c>
      <c r="F109" s="86">
        <f>ROUND(D109*E109/1000,0)</f>
        <v>3384</v>
      </c>
      <c r="G109" s="86">
        <f>ROUND(F109*0.1,0)</f>
        <v>338</v>
      </c>
      <c r="H109" s="87">
        <f>F109+G109</f>
        <v>3722</v>
      </c>
    </row>
    <row r="110" spans="1:8" ht="16.5" customHeight="1">
      <c r="A110" s="36"/>
      <c r="B110" s="45"/>
      <c r="C110" s="34" t="s">
        <v>28</v>
      </c>
      <c r="D110" s="86">
        <f>'[6]처리분구별-처리'!$L$21</f>
        <v>218</v>
      </c>
      <c r="E110" s="86">
        <f>[7]발생량원단위!$F$188</f>
        <v>370</v>
      </c>
      <c r="F110" s="86">
        <f>ROUND(D110*E110/1000,0)</f>
        <v>81</v>
      </c>
      <c r="G110" s="86">
        <f>ROUND(F110*0.1,0)</f>
        <v>8</v>
      </c>
      <c r="H110" s="87">
        <f>F110+G110</f>
        <v>89</v>
      </c>
    </row>
    <row r="111" spans="1:8" ht="16.5" customHeight="1">
      <c r="A111" s="36"/>
      <c r="B111" s="34" t="s">
        <v>29</v>
      </c>
      <c r="C111" s="34" t="s">
        <v>30</v>
      </c>
      <c r="D111" s="86">
        <f>'[6]처리분구별-처리'!$L$22</f>
        <v>1200</v>
      </c>
      <c r="E111" s="86">
        <f>[7]발생량원단위!$F$188</f>
        <v>370</v>
      </c>
      <c r="F111" s="86">
        <f>ROUND(D111*E111/1000,0)</f>
        <v>444</v>
      </c>
      <c r="G111" s="86">
        <f>ROUND(F111*0.1,0)</f>
        <v>44</v>
      </c>
      <c r="H111" s="87">
        <f>F111+G111</f>
        <v>488</v>
      </c>
    </row>
    <row r="112" spans="1:8" ht="16.5" customHeight="1">
      <c r="A112" s="36"/>
      <c r="B112" s="33" t="s">
        <v>31</v>
      </c>
      <c r="C112" s="34" t="s">
        <v>26</v>
      </c>
      <c r="D112" s="86">
        <f>SUM(D113:D114)</f>
        <v>3955</v>
      </c>
      <c r="E112" s="86"/>
      <c r="F112" s="86">
        <f>SUM(F113:F114)</f>
        <v>1463</v>
      </c>
      <c r="G112" s="86">
        <f>SUM(G113:G114)</f>
        <v>146</v>
      </c>
      <c r="H112" s="87">
        <f>SUM(H113:H114)</f>
        <v>1609</v>
      </c>
    </row>
    <row r="113" spans="1:8" ht="16.5" customHeight="1">
      <c r="A113" s="36"/>
      <c r="B113" s="37"/>
      <c r="C113" s="34" t="s">
        <v>32</v>
      </c>
      <c r="D113" s="86">
        <f>'[6]처리분구별-처리'!$L$24</f>
        <v>490</v>
      </c>
      <c r="E113" s="86">
        <f>[7]발생량원단위!$F$188</f>
        <v>370</v>
      </c>
      <c r="F113" s="86">
        <f>ROUND(D113*E113/1000,0)</f>
        <v>181</v>
      </c>
      <c r="G113" s="86">
        <f>ROUND(F113*0.1,0)</f>
        <v>18</v>
      </c>
      <c r="H113" s="87">
        <f>F113+G113</f>
        <v>199</v>
      </c>
    </row>
    <row r="114" spans="1:8" ht="16.5" customHeight="1">
      <c r="A114" s="36"/>
      <c r="B114" s="45"/>
      <c r="C114" s="34" t="s">
        <v>33</v>
      </c>
      <c r="D114" s="86">
        <f>'[6]처리분구별-처리'!$L$25</f>
        <v>3465</v>
      </c>
      <c r="E114" s="86">
        <f>[7]발생량원단위!$F$188</f>
        <v>370</v>
      </c>
      <c r="F114" s="86">
        <f>ROUND(D114*E114/1000,0)</f>
        <v>1282</v>
      </c>
      <c r="G114" s="86">
        <f>ROUND(F114*0.1,0)</f>
        <v>128</v>
      </c>
      <c r="H114" s="87">
        <f>F114+G114</f>
        <v>1410</v>
      </c>
    </row>
    <row r="115" spans="1:8" ht="16.5" customHeight="1">
      <c r="A115" s="36"/>
      <c r="B115" s="33" t="s">
        <v>34</v>
      </c>
      <c r="C115" s="34" t="s">
        <v>35</v>
      </c>
      <c r="D115" s="86">
        <f>SUM(D116:D117)</f>
        <v>1776</v>
      </c>
      <c r="E115" s="86"/>
      <c r="F115" s="86">
        <f>SUM(F116:F117)</f>
        <v>657</v>
      </c>
      <c r="G115" s="86">
        <f>SUM(G116:G117)</f>
        <v>66</v>
      </c>
      <c r="H115" s="87">
        <f>SUM(H116:H117)</f>
        <v>723</v>
      </c>
    </row>
    <row r="116" spans="1:8" ht="16.5" customHeight="1">
      <c r="A116" s="36"/>
      <c r="B116" s="37"/>
      <c r="C116" s="34" t="s">
        <v>36</v>
      </c>
      <c r="D116" s="86">
        <f>'[6]처리분구별-처리'!$L$27</f>
        <v>1504</v>
      </c>
      <c r="E116" s="86">
        <f>[7]발생량원단위!$F$188</f>
        <v>370</v>
      </c>
      <c r="F116" s="86">
        <f>ROUND(D116*E116/1000,0)</f>
        <v>556</v>
      </c>
      <c r="G116" s="86">
        <f>ROUND(F116*0.1,0)</f>
        <v>56</v>
      </c>
      <c r="H116" s="87">
        <f>F116+G116</f>
        <v>612</v>
      </c>
    </row>
    <row r="117" spans="1:8" ht="16.5" customHeight="1">
      <c r="A117" s="36"/>
      <c r="B117" s="37"/>
      <c r="C117" s="34" t="s">
        <v>37</v>
      </c>
      <c r="D117" s="86">
        <f>'[6]처리분구별-처리'!$L$28</f>
        <v>272</v>
      </c>
      <c r="E117" s="86">
        <f>[7]발생량원단위!$F$188</f>
        <v>370</v>
      </c>
      <c r="F117" s="86">
        <f>ROUND(D117*E117/1000,0)</f>
        <v>101</v>
      </c>
      <c r="G117" s="86">
        <f>ROUND(F117*0.1,0)</f>
        <v>10</v>
      </c>
      <c r="H117" s="87">
        <f>F117+G117</f>
        <v>111</v>
      </c>
    </row>
    <row r="118" spans="1:8" ht="16.5" customHeight="1">
      <c r="A118" s="36"/>
      <c r="B118" s="33" t="s">
        <v>41</v>
      </c>
      <c r="C118" s="34" t="s">
        <v>8</v>
      </c>
      <c r="D118" s="86">
        <f>SUM(D119:D121)</f>
        <v>3002</v>
      </c>
      <c r="E118" s="86"/>
      <c r="F118" s="86">
        <f>SUM(F119:F121)</f>
        <v>1111</v>
      </c>
      <c r="G118" s="86">
        <f>SUM(G119:G121)</f>
        <v>111</v>
      </c>
      <c r="H118" s="87">
        <f>SUM(H119:H121)</f>
        <v>1222</v>
      </c>
    </row>
    <row r="119" spans="1:8" ht="16.5" customHeight="1">
      <c r="A119" s="36"/>
      <c r="B119" s="37"/>
      <c r="C119" s="34" t="s">
        <v>226</v>
      </c>
      <c r="D119" s="86">
        <f>'[6]처리분구별-처리'!$L$30</f>
        <v>0</v>
      </c>
      <c r="E119" s="86">
        <f>[7]발생량원단위!$D$188</f>
        <v>370</v>
      </c>
      <c r="F119" s="86">
        <f>ROUND(D119*E119/1000,0)</f>
        <v>0</v>
      </c>
      <c r="G119" s="86">
        <f>ROUND(F119*0.1,0)</f>
        <v>0</v>
      </c>
      <c r="H119" s="87">
        <f>F119+G119</f>
        <v>0</v>
      </c>
    </row>
    <row r="120" spans="1:8" ht="16.5" customHeight="1">
      <c r="A120" s="36"/>
      <c r="B120" s="37"/>
      <c r="C120" s="34" t="s">
        <v>37</v>
      </c>
      <c r="D120" s="86">
        <f>'[6]처리분구별-처리'!$L$31</f>
        <v>1578</v>
      </c>
      <c r="E120" s="86">
        <f>[7]발생량원단위!$D$188</f>
        <v>370</v>
      </c>
      <c r="F120" s="86">
        <f>ROUND(D120*E120/1000,0)</f>
        <v>584</v>
      </c>
      <c r="G120" s="86">
        <f>ROUND(F120*0.1,0)</f>
        <v>58</v>
      </c>
      <c r="H120" s="87">
        <f>F120+G120</f>
        <v>642</v>
      </c>
    </row>
    <row r="121" spans="1:8" ht="16.5" customHeight="1">
      <c r="A121" s="36"/>
      <c r="B121" s="45"/>
      <c r="C121" s="34" t="s">
        <v>38</v>
      </c>
      <c r="D121" s="86">
        <f>'[6]처리분구별-처리'!$L$32</f>
        <v>1424</v>
      </c>
      <c r="E121" s="86">
        <f>[7]발생량원단위!$D$188</f>
        <v>370</v>
      </c>
      <c r="F121" s="86">
        <f>ROUND(D121*E121/1000,0)</f>
        <v>527</v>
      </c>
      <c r="G121" s="86">
        <f>ROUND(F121*0.1,0)</f>
        <v>53</v>
      </c>
      <c r="H121" s="87">
        <f>F121+G121</f>
        <v>580</v>
      </c>
    </row>
    <row r="122" spans="1:8" ht="16.5" customHeight="1">
      <c r="A122" s="138" t="s">
        <v>132</v>
      </c>
      <c r="B122" s="139"/>
      <c r="C122" s="140"/>
      <c r="D122" s="84">
        <f>D123+D124+D127</f>
        <v>3319</v>
      </c>
      <c r="E122" s="84"/>
      <c r="F122" s="84">
        <f>F123+F124+F127</f>
        <v>1228</v>
      </c>
      <c r="G122" s="84">
        <f>G123+G124+G127</f>
        <v>123</v>
      </c>
      <c r="H122" s="85">
        <f>H123+H124+H127</f>
        <v>1351</v>
      </c>
    </row>
    <row r="123" spans="1:8" ht="16.5" customHeight="1">
      <c r="A123" s="32"/>
      <c r="B123" s="34" t="s">
        <v>43</v>
      </c>
      <c r="C123" s="34" t="s">
        <v>42</v>
      </c>
      <c r="D123" s="86">
        <f>'[6]처리분구별-처리'!$L$34</f>
        <v>0</v>
      </c>
      <c r="E123" s="86">
        <f>[7]발생량원단위!$F$188</f>
        <v>370</v>
      </c>
      <c r="F123" s="86">
        <f>ROUND(D123*E123/1000,0)</f>
        <v>0</v>
      </c>
      <c r="G123" s="86">
        <f>ROUND(F123*0.1,0)</f>
        <v>0</v>
      </c>
      <c r="H123" s="87">
        <f>F123+G123</f>
        <v>0</v>
      </c>
    </row>
    <row r="124" spans="1:8" ht="16.5" customHeight="1">
      <c r="A124" s="36"/>
      <c r="B124" s="33" t="s">
        <v>7</v>
      </c>
      <c r="C124" s="34" t="s">
        <v>8</v>
      </c>
      <c r="D124" s="86">
        <f>SUM(D125:D126)</f>
        <v>1593</v>
      </c>
      <c r="E124" s="86"/>
      <c r="F124" s="86">
        <f>SUM(F125:F126)</f>
        <v>589</v>
      </c>
      <c r="G124" s="86">
        <f>SUM(G125:G126)</f>
        <v>59</v>
      </c>
      <c r="H124" s="87">
        <f>SUM(H125:H126)</f>
        <v>648</v>
      </c>
    </row>
    <row r="125" spans="1:8" ht="16.5" customHeight="1">
      <c r="A125" s="36"/>
      <c r="B125" s="37"/>
      <c r="C125" s="34" t="s">
        <v>10</v>
      </c>
      <c r="D125" s="86">
        <f>'[6]처리분구별-처리'!$L$36</f>
        <v>798</v>
      </c>
      <c r="E125" s="86">
        <f>[7]발생량원단위!$F$188</f>
        <v>370</v>
      </c>
      <c r="F125" s="86">
        <f>ROUND(D125*E125/1000,0)</f>
        <v>295</v>
      </c>
      <c r="G125" s="86">
        <f>ROUND(F125*0.1,0)</f>
        <v>30</v>
      </c>
      <c r="H125" s="87">
        <f>F125+G125</f>
        <v>325</v>
      </c>
    </row>
    <row r="126" spans="1:8" ht="16.5" customHeight="1">
      <c r="A126" s="36"/>
      <c r="B126" s="45"/>
      <c r="C126" s="34" t="s">
        <v>11</v>
      </c>
      <c r="D126" s="86">
        <f>'[6]처리분구별-처리'!$L$37</f>
        <v>795</v>
      </c>
      <c r="E126" s="86">
        <f>[7]발생량원단위!$F$188</f>
        <v>370</v>
      </c>
      <c r="F126" s="86">
        <f>ROUND(D126*E126/1000,0)</f>
        <v>294</v>
      </c>
      <c r="G126" s="86">
        <f>ROUND(F126*0.1,0)</f>
        <v>29</v>
      </c>
      <c r="H126" s="87">
        <f>F126+G126</f>
        <v>323</v>
      </c>
    </row>
    <row r="127" spans="1:8" ht="16.5" customHeight="1">
      <c r="A127" s="49"/>
      <c r="B127" s="34" t="s">
        <v>39</v>
      </c>
      <c r="C127" s="34" t="s">
        <v>40</v>
      </c>
      <c r="D127" s="86">
        <f>'[6]처리분구별-처리'!$L$38</f>
        <v>1726</v>
      </c>
      <c r="E127" s="86">
        <f>[7]발생량원단위!$F$188</f>
        <v>370</v>
      </c>
      <c r="F127" s="86">
        <f>ROUND(D127*E127/1000,0)</f>
        <v>639</v>
      </c>
      <c r="G127" s="86">
        <f>ROUND(F127*0.1,0)</f>
        <v>64</v>
      </c>
      <c r="H127" s="87">
        <f>F127+G127</f>
        <v>703</v>
      </c>
    </row>
    <row r="128" spans="1:8" ht="16.5" customHeight="1">
      <c r="A128" s="30" t="s">
        <v>44</v>
      </c>
      <c r="B128" s="143" t="s">
        <v>6</v>
      </c>
      <c r="C128" s="143"/>
      <c r="D128" s="82">
        <f>D129+D130+D133</f>
        <v>5292</v>
      </c>
      <c r="E128" s="82"/>
      <c r="F128" s="82">
        <f t="shared" ref="F128:H128" si="2">F129+F130+F133</f>
        <v>1958</v>
      </c>
      <c r="G128" s="82">
        <f t="shared" si="2"/>
        <v>196</v>
      </c>
      <c r="H128" s="83">
        <f t="shared" si="2"/>
        <v>2154</v>
      </c>
    </row>
    <row r="129" spans="1:8" ht="16.5" customHeight="1">
      <c r="A129" s="36"/>
      <c r="B129" s="33" t="s">
        <v>234</v>
      </c>
      <c r="C129" s="34" t="s">
        <v>237</v>
      </c>
      <c r="D129" s="86">
        <f>'[6]처리분구별-처리'!$L$40</f>
        <v>4130</v>
      </c>
      <c r="E129" s="86">
        <f>[7]발생량원단위!$F$188</f>
        <v>370</v>
      </c>
      <c r="F129" s="86">
        <f>ROUND(D129*E129/1000,0)</f>
        <v>1528</v>
      </c>
      <c r="G129" s="86">
        <f>ROUND(F129*0.1,0)</f>
        <v>153</v>
      </c>
      <c r="H129" s="87">
        <f>F129+G129</f>
        <v>1681</v>
      </c>
    </row>
    <row r="130" spans="1:8" ht="16.5" customHeight="1">
      <c r="A130" s="36"/>
      <c r="B130" s="33" t="s">
        <v>244</v>
      </c>
      <c r="C130" s="34" t="s">
        <v>8</v>
      </c>
      <c r="D130" s="86">
        <f>SUM(D131:D132)</f>
        <v>1162</v>
      </c>
      <c r="E130" s="86"/>
      <c r="F130" s="86">
        <f>SUM(F131:F132)</f>
        <v>430</v>
      </c>
      <c r="G130" s="86">
        <f>SUM(G131:G132)</f>
        <v>43</v>
      </c>
      <c r="H130" s="87">
        <f>SUM(H131:H132)</f>
        <v>473</v>
      </c>
    </row>
    <row r="131" spans="1:8" ht="16.5" customHeight="1">
      <c r="A131" s="36"/>
      <c r="B131" s="37"/>
      <c r="C131" s="34" t="s">
        <v>45</v>
      </c>
      <c r="D131" s="86">
        <f>'[6]처리분구별-처리'!$L$42</f>
        <v>1162</v>
      </c>
      <c r="E131" s="86">
        <f>[7]발생량원단위!$F$188</f>
        <v>370</v>
      </c>
      <c r="F131" s="86">
        <f>ROUND(D131*E131/1000,0)</f>
        <v>430</v>
      </c>
      <c r="G131" s="86">
        <f>ROUND(F131*0.1,0)</f>
        <v>43</v>
      </c>
      <c r="H131" s="87">
        <f>F131+G131</f>
        <v>473</v>
      </c>
    </row>
    <row r="132" spans="1:8" ht="16.5" customHeight="1">
      <c r="A132" s="36"/>
      <c r="B132" s="45"/>
      <c r="C132" s="34" t="s">
        <v>236</v>
      </c>
      <c r="D132" s="86">
        <f>'[6]처리분구별-처리'!$L$43</f>
        <v>0</v>
      </c>
      <c r="E132" s="86">
        <f>[7]발생량원단위!$F$188</f>
        <v>370</v>
      </c>
      <c r="F132" s="86">
        <f>ROUND(D132*E132/1000,0)</f>
        <v>0</v>
      </c>
      <c r="G132" s="86">
        <f>ROUND(F132*0.1,0)</f>
        <v>0</v>
      </c>
      <c r="H132" s="87">
        <f>F132+G132</f>
        <v>0</v>
      </c>
    </row>
    <row r="133" spans="1:8" ht="16.5" customHeight="1">
      <c r="A133" s="49"/>
      <c r="B133" s="34" t="s">
        <v>46</v>
      </c>
      <c r="C133" s="34" t="s">
        <v>45</v>
      </c>
      <c r="D133" s="86">
        <f>'[6]처리분구별-처리'!$L$44</f>
        <v>0</v>
      </c>
      <c r="E133" s="86">
        <f>[7]발생량원단위!$F$188</f>
        <v>370</v>
      </c>
      <c r="F133" s="86">
        <f>ROUND(D133*E133/1000,0)</f>
        <v>0</v>
      </c>
      <c r="G133" s="86">
        <f>ROUND(F133*0.1,0)</f>
        <v>0</v>
      </c>
      <c r="H133" s="87">
        <f>F133+G133</f>
        <v>0</v>
      </c>
    </row>
    <row r="134" spans="1:8" ht="16.5" customHeight="1">
      <c r="A134" s="30" t="s">
        <v>133</v>
      </c>
      <c r="B134" s="143" t="s">
        <v>6</v>
      </c>
      <c r="C134" s="143"/>
      <c r="D134" s="82">
        <f>D135</f>
        <v>159</v>
      </c>
      <c r="E134" s="82"/>
      <c r="F134" s="82">
        <f>F135</f>
        <v>32</v>
      </c>
      <c r="G134" s="82">
        <f>G135</f>
        <v>3</v>
      </c>
      <c r="H134" s="83">
        <f>H135</f>
        <v>35</v>
      </c>
    </row>
    <row r="135" spans="1:8" ht="16.5" customHeight="1">
      <c r="A135" s="46"/>
      <c r="B135" s="40" t="s">
        <v>134</v>
      </c>
      <c r="C135" s="40" t="s">
        <v>45</v>
      </c>
      <c r="D135" s="91">
        <f>'[6]처리분구별-처리'!$L$46</f>
        <v>159</v>
      </c>
      <c r="E135" s="91">
        <v>200</v>
      </c>
      <c r="F135" s="91">
        <f>ROUND(D135*E135/1000,0)</f>
        <v>32</v>
      </c>
      <c r="G135" s="91">
        <f>ROUND(F135*0.1,0)</f>
        <v>3</v>
      </c>
      <c r="H135" s="92">
        <f>F135+G135</f>
        <v>35</v>
      </c>
    </row>
    <row r="136" spans="1:8" ht="16.5" customHeight="1"/>
    <row r="137" spans="1:8" s="5" customFormat="1" ht="17.100000000000001" customHeight="1">
      <c r="A137" s="24" t="s">
        <v>156</v>
      </c>
    </row>
    <row r="138" spans="1:8" ht="34.5" thickBot="1">
      <c r="A138" s="25" t="s">
        <v>0</v>
      </c>
      <c r="B138" s="26" t="s">
        <v>1</v>
      </c>
      <c r="C138" s="26" t="s">
        <v>2</v>
      </c>
      <c r="D138" s="26" t="s">
        <v>47</v>
      </c>
      <c r="E138" s="26" t="s">
        <v>48</v>
      </c>
      <c r="F138" s="26" t="s">
        <v>49</v>
      </c>
      <c r="G138" s="26" t="s">
        <v>50</v>
      </c>
      <c r="H138" s="27" t="s">
        <v>51</v>
      </c>
    </row>
    <row r="139" spans="1:8" ht="16.5" customHeight="1" thickTop="1">
      <c r="A139" s="141" t="s">
        <v>4</v>
      </c>
      <c r="B139" s="142"/>
      <c r="C139" s="142"/>
      <c r="D139" s="80">
        <f>D140+D173+D179</f>
        <v>99231</v>
      </c>
      <c r="E139" s="80"/>
      <c r="F139" s="80">
        <f>F140+F173+F179</f>
        <v>36692</v>
      </c>
      <c r="G139" s="80">
        <f>G140+G173+G179</f>
        <v>3668</v>
      </c>
      <c r="H139" s="81">
        <f>H140+H173+H179</f>
        <v>40360</v>
      </c>
    </row>
    <row r="140" spans="1:8" ht="16.5" customHeight="1">
      <c r="A140" s="30" t="s">
        <v>5</v>
      </c>
      <c r="B140" s="143" t="s">
        <v>6</v>
      </c>
      <c r="C140" s="143"/>
      <c r="D140" s="82">
        <f>D141+D167</f>
        <v>91933</v>
      </c>
      <c r="E140" s="82"/>
      <c r="F140" s="82">
        <f>F141+F167</f>
        <v>34018</v>
      </c>
      <c r="G140" s="82">
        <f>G141+G167</f>
        <v>3400</v>
      </c>
      <c r="H140" s="83">
        <f>H141+H167</f>
        <v>37418</v>
      </c>
    </row>
    <row r="141" spans="1:8" ht="16.5" customHeight="1">
      <c r="A141" s="138" t="s">
        <v>131</v>
      </c>
      <c r="B141" s="139"/>
      <c r="C141" s="140"/>
      <c r="D141" s="84">
        <f>D142+D143+D144+D148+D149+D153+D156+D157+D160+D163</f>
        <v>88645</v>
      </c>
      <c r="E141" s="84"/>
      <c r="F141" s="84">
        <f>F142+F143+F144+F148+F149+F153+F156+F157+F160+F163</f>
        <v>32801</v>
      </c>
      <c r="G141" s="84">
        <f>G142+G143+G144+G148+G149+G153+G156+G157+G160+G163</f>
        <v>3279</v>
      </c>
      <c r="H141" s="85">
        <f>H142+H143+H144+H148+H149+H153+H156+H157+H160+H163</f>
        <v>36080</v>
      </c>
    </row>
    <row r="142" spans="1:8" ht="16.5" customHeight="1">
      <c r="A142" s="36"/>
      <c r="B142" s="34" t="s">
        <v>12</v>
      </c>
      <c r="C142" s="34" t="s">
        <v>9</v>
      </c>
      <c r="D142" s="86">
        <f>'[6]처리분구별-처리'!$M$8</f>
        <v>17475</v>
      </c>
      <c r="E142" s="86">
        <f>[7]발생량원단위!$G$188</f>
        <v>370</v>
      </c>
      <c r="F142" s="86">
        <f>ROUND(D142*E142/1000,0)</f>
        <v>6466</v>
      </c>
      <c r="G142" s="86">
        <f>ROUND(F142*0.1,0)</f>
        <v>647</v>
      </c>
      <c r="H142" s="87">
        <f>F142+G142</f>
        <v>7113</v>
      </c>
    </row>
    <row r="143" spans="1:8" ht="16.5" customHeight="1">
      <c r="A143" s="36"/>
      <c r="B143" s="34" t="s">
        <v>13</v>
      </c>
      <c r="C143" s="34" t="s">
        <v>9</v>
      </c>
      <c r="D143" s="86">
        <f>'[6]처리분구별-처리'!$M$9</f>
        <v>6844</v>
      </c>
      <c r="E143" s="86">
        <f>[7]발생량원단위!$G$188</f>
        <v>370</v>
      </c>
      <c r="F143" s="86">
        <f>ROUND(D143*E143/1000,0)</f>
        <v>2532</v>
      </c>
      <c r="G143" s="86">
        <f>ROUND(F143*0.1,0)</f>
        <v>253</v>
      </c>
      <c r="H143" s="87">
        <f>F143+G143</f>
        <v>2785</v>
      </c>
    </row>
    <row r="144" spans="1:8" ht="16.5" customHeight="1">
      <c r="A144" s="36"/>
      <c r="B144" s="33" t="s">
        <v>14</v>
      </c>
      <c r="C144" s="34" t="s">
        <v>8</v>
      </c>
      <c r="D144" s="86">
        <f>SUM(D145:D147)</f>
        <v>31407</v>
      </c>
      <c r="E144" s="86"/>
      <c r="F144" s="86">
        <f>SUM(F145:F147)</f>
        <v>11621</v>
      </c>
      <c r="G144" s="86">
        <f>SUM(G145:G147)</f>
        <v>1162</v>
      </c>
      <c r="H144" s="87">
        <f>SUM(H145:H147)</f>
        <v>12783</v>
      </c>
    </row>
    <row r="145" spans="1:8" ht="16.5" customHeight="1">
      <c r="A145" s="36"/>
      <c r="B145" s="37"/>
      <c r="C145" s="34" t="s">
        <v>15</v>
      </c>
      <c r="D145" s="86">
        <f>'[6]처리분구별-처리'!$M$11</f>
        <v>2279</v>
      </c>
      <c r="E145" s="86">
        <f>[7]발생량원단위!$G$188</f>
        <v>370</v>
      </c>
      <c r="F145" s="86">
        <f>ROUND(D145*E145/1000,0)</f>
        <v>843</v>
      </c>
      <c r="G145" s="86">
        <f>ROUND(F145*0.1,0)</f>
        <v>84</v>
      </c>
      <c r="H145" s="87">
        <f>F145+G145</f>
        <v>927</v>
      </c>
    </row>
    <row r="146" spans="1:8" ht="16.5" customHeight="1">
      <c r="A146" s="36"/>
      <c r="B146" s="37"/>
      <c r="C146" s="34" t="s">
        <v>16</v>
      </c>
      <c r="D146" s="86">
        <f>'[6]처리분구별-처리'!$M$12</f>
        <v>7232</v>
      </c>
      <c r="E146" s="86">
        <f>[7]발생량원단위!$G$188</f>
        <v>370</v>
      </c>
      <c r="F146" s="86">
        <f>ROUND(D146*E146/1000,0)</f>
        <v>2676</v>
      </c>
      <c r="G146" s="86">
        <f>ROUND(F146*0.1,0)</f>
        <v>268</v>
      </c>
      <c r="H146" s="87">
        <f>F146+G146</f>
        <v>2944</v>
      </c>
    </row>
    <row r="147" spans="1:8" ht="16.5" customHeight="1">
      <c r="A147" s="36"/>
      <c r="B147" s="45"/>
      <c r="C147" s="34" t="s">
        <v>17</v>
      </c>
      <c r="D147" s="86">
        <f>'[6]처리분구별-처리'!$M$13</f>
        <v>21896</v>
      </c>
      <c r="E147" s="86">
        <f>[7]발생량원단위!$G$188</f>
        <v>370</v>
      </c>
      <c r="F147" s="86">
        <f>ROUND(D147*E147/1000,0)</f>
        <v>8102</v>
      </c>
      <c r="G147" s="86">
        <f>ROUND(F147*0.1,0)</f>
        <v>810</v>
      </c>
      <c r="H147" s="87">
        <f>F147+G147</f>
        <v>8912</v>
      </c>
    </row>
    <row r="148" spans="1:8" ht="16.5" customHeight="1">
      <c r="A148" s="36"/>
      <c r="B148" s="34" t="s">
        <v>18</v>
      </c>
      <c r="C148" s="34" t="s">
        <v>19</v>
      </c>
      <c r="D148" s="86">
        <f>'[6]처리분구별-처리'!$M$14</f>
        <v>687</v>
      </c>
      <c r="E148" s="86">
        <f>[7]발생량원단위!$G$188</f>
        <v>370</v>
      </c>
      <c r="F148" s="86">
        <f>ROUND(D148*E148/1000,0)</f>
        <v>254</v>
      </c>
      <c r="G148" s="86">
        <f>ROUND(F148*0.1,0)</f>
        <v>25</v>
      </c>
      <c r="H148" s="87">
        <f>F148+G148</f>
        <v>279</v>
      </c>
    </row>
    <row r="149" spans="1:8" ht="16.5" customHeight="1">
      <c r="A149" s="36"/>
      <c r="B149" s="33" t="s">
        <v>20</v>
      </c>
      <c r="C149" s="34" t="s">
        <v>21</v>
      </c>
      <c r="D149" s="86">
        <f>SUM(D150:D152)</f>
        <v>13113</v>
      </c>
      <c r="E149" s="86"/>
      <c r="F149" s="86">
        <f>SUM(F150:F152)</f>
        <v>4852</v>
      </c>
      <c r="G149" s="86">
        <f>SUM(G150:G152)</f>
        <v>485</v>
      </c>
      <c r="H149" s="87">
        <f>SUM(H150:H152)</f>
        <v>5337</v>
      </c>
    </row>
    <row r="150" spans="1:8" ht="16.5" customHeight="1">
      <c r="A150" s="36"/>
      <c r="B150" s="37"/>
      <c r="C150" s="34" t="s">
        <v>22</v>
      </c>
      <c r="D150" s="86">
        <f>'[6]처리분구별-처리'!$M$16</f>
        <v>6331</v>
      </c>
      <c r="E150" s="86">
        <f>[7]발생량원단위!$G$188</f>
        <v>370</v>
      </c>
      <c r="F150" s="86">
        <f>ROUND(D150*E150/1000,0)</f>
        <v>2342</v>
      </c>
      <c r="G150" s="86">
        <f>ROUND(F150*0.1,0)</f>
        <v>234</v>
      </c>
      <c r="H150" s="87">
        <f>F150+G150</f>
        <v>2576</v>
      </c>
    </row>
    <row r="151" spans="1:8" ht="16.5" customHeight="1">
      <c r="A151" s="36"/>
      <c r="B151" s="37"/>
      <c r="C151" s="34" t="s">
        <v>23</v>
      </c>
      <c r="D151" s="86">
        <f>'[6]처리분구별-처리'!$M$17</f>
        <v>2710</v>
      </c>
      <c r="E151" s="86">
        <f>[7]발생량원단위!$G$188</f>
        <v>370</v>
      </c>
      <c r="F151" s="86">
        <f>ROUND(D151*E151/1000,0)</f>
        <v>1003</v>
      </c>
      <c r="G151" s="86">
        <f>ROUND(F151*0.1,0)</f>
        <v>100</v>
      </c>
      <c r="H151" s="87">
        <f>F151+G151</f>
        <v>1103</v>
      </c>
    </row>
    <row r="152" spans="1:8" ht="16.5" customHeight="1">
      <c r="A152" s="36"/>
      <c r="B152" s="45"/>
      <c r="C152" s="34" t="s">
        <v>24</v>
      </c>
      <c r="D152" s="86">
        <f>'[6]처리분구별-처리'!$M$18</f>
        <v>4072</v>
      </c>
      <c r="E152" s="86">
        <f>[7]발생량원단위!$G$188</f>
        <v>370</v>
      </c>
      <c r="F152" s="86">
        <f>ROUND(D152*E152/1000,0)</f>
        <v>1507</v>
      </c>
      <c r="G152" s="86">
        <f>ROUND(F152*0.1,0)</f>
        <v>151</v>
      </c>
      <c r="H152" s="87">
        <f>F152+G152</f>
        <v>1658</v>
      </c>
    </row>
    <row r="153" spans="1:8" ht="16.5" customHeight="1">
      <c r="A153" s="36"/>
      <c r="B153" s="33" t="s">
        <v>25</v>
      </c>
      <c r="C153" s="34" t="s">
        <v>26</v>
      </c>
      <c r="D153" s="86">
        <f>SUM(D154:D155)</f>
        <v>9277</v>
      </c>
      <c r="E153" s="86"/>
      <c r="F153" s="86">
        <f>SUM(F154:F155)</f>
        <v>3433</v>
      </c>
      <c r="G153" s="86">
        <f>SUM(G154:G155)</f>
        <v>343</v>
      </c>
      <c r="H153" s="87">
        <f>SUM(H154:H155)</f>
        <v>3776</v>
      </c>
    </row>
    <row r="154" spans="1:8" ht="16.5" customHeight="1">
      <c r="A154" s="36"/>
      <c r="B154" s="37"/>
      <c r="C154" s="34" t="s">
        <v>27</v>
      </c>
      <c r="D154" s="86">
        <f>'[6]처리분구별-처리'!$M$20</f>
        <v>9064</v>
      </c>
      <c r="E154" s="86">
        <f>[7]발생량원단위!$G$188</f>
        <v>370</v>
      </c>
      <c r="F154" s="86">
        <f>ROUND(D154*E154/1000,0)</f>
        <v>3354</v>
      </c>
      <c r="G154" s="86">
        <f>ROUND(F154*0.1,0)</f>
        <v>335</v>
      </c>
      <c r="H154" s="87">
        <f>F154+G154</f>
        <v>3689</v>
      </c>
    </row>
    <row r="155" spans="1:8" ht="16.5" customHeight="1">
      <c r="A155" s="36"/>
      <c r="B155" s="45"/>
      <c r="C155" s="34" t="s">
        <v>28</v>
      </c>
      <c r="D155" s="86">
        <f>'[6]처리분구별-처리'!$M$21</f>
        <v>213</v>
      </c>
      <c r="E155" s="86">
        <f>[7]발생량원단위!$G$188</f>
        <v>370</v>
      </c>
      <c r="F155" s="86">
        <f>ROUND(D155*E155/1000,0)</f>
        <v>79</v>
      </c>
      <c r="G155" s="86">
        <f>ROUND(F155*0.1,0)</f>
        <v>8</v>
      </c>
      <c r="H155" s="87">
        <f>F155+G155</f>
        <v>87</v>
      </c>
    </row>
    <row r="156" spans="1:8" ht="16.5" customHeight="1">
      <c r="A156" s="36"/>
      <c r="B156" s="34" t="s">
        <v>29</v>
      </c>
      <c r="C156" s="34" t="s">
        <v>30</v>
      </c>
      <c r="D156" s="86">
        <f>'[6]처리분구별-처리'!$M$22</f>
        <v>1190</v>
      </c>
      <c r="E156" s="86">
        <f>[7]발생량원단위!$G$188</f>
        <v>370</v>
      </c>
      <c r="F156" s="86">
        <f>ROUND(D156*E156/1000,0)</f>
        <v>440</v>
      </c>
      <c r="G156" s="86">
        <f>ROUND(F156*0.1,0)</f>
        <v>44</v>
      </c>
      <c r="H156" s="87">
        <f>F156+G156</f>
        <v>484</v>
      </c>
    </row>
    <row r="157" spans="1:8" ht="16.5" customHeight="1">
      <c r="A157" s="36"/>
      <c r="B157" s="33" t="s">
        <v>31</v>
      </c>
      <c r="C157" s="34" t="s">
        <v>26</v>
      </c>
      <c r="D157" s="86">
        <f>SUM(D158:D159)</f>
        <v>3920</v>
      </c>
      <c r="E157" s="86"/>
      <c r="F157" s="86">
        <f>SUM(F158:F159)</f>
        <v>1451</v>
      </c>
      <c r="G157" s="86">
        <f>SUM(G158:G159)</f>
        <v>145</v>
      </c>
      <c r="H157" s="87">
        <f>SUM(H158:H159)</f>
        <v>1596</v>
      </c>
    </row>
    <row r="158" spans="1:8" ht="16.5" customHeight="1">
      <c r="A158" s="36"/>
      <c r="B158" s="37"/>
      <c r="C158" s="34" t="s">
        <v>32</v>
      </c>
      <c r="D158" s="86">
        <f>'[6]처리분구별-처리'!$M$24</f>
        <v>486</v>
      </c>
      <c r="E158" s="86">
        <f>[7]발생량원단위!$G$188</f>
        <v>370</v>
      </c>
      <c r="F158" s="86">
        <f>ROUND(D158*E158/1000,0)</f>
        <v>180</v>
      </c>
      <c r="G158" s="86">
        <f>ROUND(F158*0.1,0)</f>
        <v>18</v>
      </c>
      <c r="H158" s="87">
        <f>F158+G158</f>
        <v>198</v>
      </c>
    </row>
    <row r="159" spans="1:8" ht="16.5" customHeight="1">
      <c r="A159" s="36"/>
      <c r="B159" s="45"/>
      <c r="C159" s="34" t="s">
        <v>33</v>
      </c>
      <c r="D159" s="86">
        <f>'[6]처리분구별-처리'!$M$25</f>
        <v>3434</v>
      </c>
      <c r="E159" s="86">
        <f>[7]발생량원단위!$G$188</f>
        <v>370</v>
      </c>
      <c r="F159" s="86">
        <f>ROUND(D159*E159/1000,0)</f>
        <v>1271</v>
      </c>
      <c r="G159" s="86">
        <f>ROUND(F159*0.1,0)</f>
        <v>127</v>
      </c>
      <c r="H159" s="87">
        <f>F159+G159</f>
        <v>1398</v>
      </c>
    </row>
    <row r="160" spans="1:8" ht="16.5" customHeight="1">
      <c r="A160" s="36"/>
      <c r="B160" s="33" t="s">
        <v>34</v>
      </c>
      <c r="C160" s="34" t="s">
        <v>35</v>
      </c>
      <c r="D160" s="86">
        <f>SUM(D161:D162)</f>
        <v>1760</v>
      </c>
      <c r="E160" s="86"/>
      <c r="F160" s="86">
        <f>SUM(F161:F162)</f>
        <v>652</v>
      </c>
      <c r="G160" s="86">
        <f>SUM(G161:G162)</f>
        <v>65</v>
      </c>
      <c r="H160" s="87">
        <f>SUM(H161:H162)</f>
        <v>717</v>
      </c>
    </row>
    <row r="161" spans="1:8" ht="16.5" customHeight="1">
      <c r="A161" s="36"/>
      <c r="B161" s="37"/>
      <c r="C161" s="34" t="s">
        <v>36</v>
      </c>
      <c r="D161" s="86">
        <f>'[6]처리분구별-처리'!$M$27</f>
        <v>1491</v>
      </c>
      <c r="E161" s="86">
        <f>[7]발생량원단위!$G$188</f>
        <v>370</v>
      </c>
      <c r="F161" s="86">
        <f>ROUND(D161*E161/1000,0)</f>
        <v>552</v>
      </c>
      <c r="G161" s="86">
        <f>ROUND(F161*0.1,0)</f>
        <v>55</v>
      </c>
      <c r="H161" s="87">
        <f>F161+G161</f>
        <v>607</v>
      </c>
    </row>
    <row r="162" spans="1:8" ht="16.5" customHeight="1">
      <c r="A162" s="36"/>
      <c r="B162" s="37"/>
      <c r="C162" s="34" t="s">
        <v>37</v>
      </c>
      <c r="D162" s="86">
        <f>'[6]처리분구별-처리'!$M$28</f>
        <v>269</v>
      </c>
      <c r="E162" s="86">
        <f>[7]발생량원단위!$G$188</f>
        <v>370</v>
      </c>
      <c r="F162" s="86">
        <f>ROUND(D162*E162/1000,0)</f>
        <v>100</v>
      </c>
      <c r="G162" s="86">
        <f>ROUND(F162*0.1,0)</f>
        <v>10</v>
      </c>
      <c r="H162" s="87">
        <f>F162+G162</f>
        <v>110</v>
      </c>
    </row>
    <row r="163" spans="1:8" ht="16.5" customHeight="1">
      <c r="A163" s="36"/>
      <c r="B163" s="33" t="s">
        <v>41</v>
      </c>
      <c r="C163" s="34" t="s">
        <v>8</v>
      </c>
      <c r="D163" s="86">
        <f>SUM(D164:D166)</f>
        <v>2972</v>
      </c>
      <c r="E163" s="86"/>
      <c r="F163" s="86">
        <f>SUM(F164:F166)</f>
        <v>1100</v>
      </c>
      <c r="G163" s="86">
        <f>SUM(G164:G166)</f>
        <v>110</v>
      </c>
      <c r="H163" s="87">
        <f>SUM(H164:H166)</f>
        <v>1210</v>
      </c>
    </row>
    <row r="164" spans="1:8" ht="16.5" customHeight="1">
      <c r="A164" s="36"/>
      <c r="B164" s="37"/>
      <c r="C164" s="34" t="s">
        <v>226</v>
      </c>
      <c r="D164" s="86">
        <f>'[6]처리분구별-처리'!$M$30</f>
        <v>0</v>
      </c>
      <c r="E164" s="86">
        <f>[7]발생량원단위!$D$188</f>
        <v>370</v>
      </c>
      <c r="F164" s="86">
        <f>ROUND(D164*E164/1000,0)</f>
        <v>0</v>
      </c>
      <c r="G164" s="86">
        <f>ROUND(F164*0.1,0)</f>
        <v>0</v>
      </c>
      <c r="H164" s="87">
        <f>F164+G164</f>
        <v>0</v>
      </c>
    </row>
    <row r="165" spans="1:8" ht="16.5" customHeight="1">
      <c r="A165" s="36"/>
      <c r="B165" s="37"/>
      <c r="C165" s="34" t="s">
        <v>37</v>
      </c>
      <c r="D165" s="86">
        <f>'[6]처리분구별-처리'!$M$31</f>
        <v>1562</v>
      </c>
      <c r="E165" s="86">
        <f>[7]발생량원단위!$D$188</f>
        <v>370</v>
      </c>
      <c r="F165" s="86">
        <f>ROUND(D165*E165/1000,0)</f>
        <v>578</v>
      </c>
      <c r="G165" s="86">
        <f>ROUND(F165*0.1,0)</f>
        <v>58</v>
      </c>
      <c r="H165" s="87">
        <f>F165+G165</f>
        <v>636</v>
      </c>
    </row>
    <row r="166" spans="1:8" ht="16.5" customHeight="1">
      <c r="A166" s="36"/>
      <c r="B166" s="45"/>
      <c r="C166" s="34" t="s">
        <v>38</v>
      </c>
      <c r="D166" s="86">
        <f>'[6]처리분구별-처리'!$M$32</f>
        <v>1410</v>
      </c>
      <c r="E166" s="86">
        <f>[7]발생량원단위!$D$188</f>
        <v>370</v>
      </c>
      <c r="F166" s="86">
        <f>ROUND(D166*E166/1000,0)</f>
        <v>522</v>
      </c>
      <c r="G166" s="86">
        <f>ROUND(F166*0.1,0)</f>
        <v>52</v>
      </c>
      <c r="H166" s="87">
        <f>F166+G166</f>
        <v>574</v>
      </c>
    </row>
    <row r="167" spans="1:8" ht="16.5" customHeight="1">
      <c r="A167" s="138" t="s">
        <v>132</v>
      </c>
      <c r="B167" s="139"/>
      <c r="C167" s="140"/>
      <c r="D167" s="84">
        <f>D168+D169+D172</f>
        <v>3288</v>
      </c>
      <c r="E167" s="84"/>
      <c r="F167" s="84">
        <f>F168+F169+F172</f>
        <v>1217</v>
      </c>
      <c r="G167" s="84">
        <f>G168+G169+G172</f>
        <v>121</v>
      </c>
      <c r="H167" s="85">
        <f>H168+H169+H172</f>
        <v>1338</v>
      </c>
    </row>
    <row r="168" spans="1:8" ht="16.5" customHeight="1">
      <c r="A168" s="32"/>
      <c r="B168" s="34" t="s">
        <v>43</v>
      </c>
      <c r="C168" s="34" t="s">
        <v>42</v>
      </c>
      <c r="D168" s="86">
        <f>'[6]처리분구별-처리'!$M$34</f>
        <v>0</v>
      </c>
      <c r="E168" s="86">
        <f>[7]발생량원단위!$G$188</f>
        <v>370</v>
      </c>
      <c r="F168" s="86">
        <f>ROUND(D168*E168/1000,0)</f>
        <v>0</v>
      </c>
      <c r="G168" s="86">
        <f>ROUND(F168*0.1,0)</f>
        <v>0</v>
      </c>
      <c r="H168" s="87">
        <f>F168+G168</f>
        <v>0</v>
      </c>
    </row>
    <row r="169" spans="1:8" ht="16.5" customHeight="1">
      <c r="A169" s="36"/>
      <c r="B169" s="33" t="s">
        <v>7</v>
      </c>
      <c r="C169" s="34" t="s">
        <v>8</v>
      </c>
      <c r="D169" s="86">
        <f>SUM(D170:D171)</f>
        <v>1578</v>
      </c>
      <c r="E169" s="86"/>
      <c r="F169" s="86">
        <f>SUM(F170:F171)</f>
        <v>584</v>
      </c>
      <c r="G169" s="86">
        <f>SUM(G170:G171)</f>
        <v>58</v>
      </c>
      <c r="H169" s="87">
        <f>SUM(H170:H171)</f>
        <v>642</v>
      </c>
    </row>
    <row r="170" spans="1:8" ht="16.5" customHeight="1">
      <c r="A170" s="36"/>
      <c r="B170" s="37"/>
      <c r="C170" s="34" t="s">
        <v>10</v>
      </c>
      <c r="D170" s="86">
        <f>'[6]처리분구별-처리'!$M$36</f>
        <v>790</v>
      </c>
      <c r="E170" s="86">
        <f>[7]발생량원단위!$G$188</f>
        <v>370</v>
      </c>
      <c r="F170" s="86">
        <f>ROUND(D170*E170/1000,0)</f>
        <v>292</v>
      </c>
      <c r="G170" s="86">
        <f>ROUND(F170*0.1,0)</f>
        <v>29</v>
      </c>
      <c r="H170" s="87">
        <f>F170+G170</f>
        <v>321</v>
      </c>
    </row>
    <row r="171" spans="1:8" ht="16.5" customHeight="1">
      <c r="A171" s="36"/>
      <c r="B171" s="45"/>
      <c r="C171" s="34" t="s">
        <v>11</v>
      </c>
      <c r="D171" s="86">
        <f>'[6]처리분구별-처리'!$M$37</f>
        <v>788</v>
      </c>
      <c r="E171" s="86">
        <f>[7]발생량원단위!$G$188</f>
        <v>370</v>
      </c>
      <c r="F171" s="86">
        <f>ROUND(D171*E171/1000,0)</f>
        <v>292</v>
      </c>
      <c r="G171" s="86">
        <f>ROUND(F171*0.1,0)</f>
        <v>29</v>
      </c>
      <c r="H171" s="87">
        <f>F171+G171</f>
        <v>321</v>
      </c>
    </row>
    <row r="172" spans="1:8" ht="16.5" customHeight="1">
      <c r="A172" s="49"/>
      <c r="B172" s="34" t="s">
        <v>39</v>
      </c>
      <c r="C172" s="34" t="s">
        <v>40</v>
      </c>
      <c r="D172" s="86">
        <f>'[6]처리분구별-처리'!$M$38</f>
        <v>1710</v>
      </c>
      <c r="E172" s="86">
        <f>[7]발생량원단위!$G$188</f>
        <v>370</v>
      </c>
      <c r="F172" s="86">
        <f>ROUND(D172*E172/1000,0)</f>
        <v>633</v>
      </c>
      <c r="G172" s="86">
        <f>ROUND(F172*0.1,0)</f>
        <v>63</v>
      </c>
      <c r="H172" s="87">
        <f>F172+G172</f>
        <v>696</v>
      </c>
    </row>
    <row r="173" spans="1:8" ht="16.5" customHeight="1">
      <c r="A173" s="30" t="s">
        <v>44</v>
      </c>
      <c r="B173" s="143" t="s">
        <v>6</v>
      </c>
      <c r="C173" s="143"/>
      <c r="D173" s="82">
        <f>D174+D175+D178</f>
        <v>7140</v>
      </c>
      <c r="E173" s="82"/>
      <c r="F173" s="82">
        <f t="shared" ref="F173:H173" si="3">F174+F175+F178</f>
        <v>2642</v>
      </c>
      <c r="G173" s="82">
        <f t="shared" si="3"/>
        <v>265</v>
      </c>
      <c r="H173" s="83">
        <f t="shared" si="3"/>
        <v>2907</v>
      </c>
    </row>
    <row r="174" spans="1:8" ht="16.5" customHeight="1">
      <c r="A174" s="36"/>
      <c r="B174" s="33" t="s">
        <v>234</v>
      </c>
      <c r="C174" s="34" t="s">
        <v>237</v>
      </c>
      <c r="D174" s="86">
        <f>'[6]처리분구별-처리'!$M$40</f>
        <v>4639</v>
      </c>
      <c r="E174" s="86">
        <f>[7]발생량원단위!$G$188</f>
        <v>370</v>
      </c>
      <c r="F174" s="86">
        <f>ROUND(D174*E174/1000,0)</f>
        <v>1716</v>
      </c>
      <c r="G174" s="86">
        <f>ROUND(F174*0.1,0)</f>
        <v>172</v>
      </c>
      <c r="H174" s="87">
        <f>F174+G174</f>
        <v>1888</v>
      </c>
    </row>
    <row r="175" spans="1:8" ht="16.5" customHeight="1">
      <c r="A175" s="36"/>
      <c r="B175" s="33" t="s">
        <v>244</v>
      </c>
      <c r="C175" s="34" t="s">
        <v>8</v>
      </c>
      <c r="D175" s="86">
        <f>SUM(D176:D177)</f>
        <v>1500</v>
      </c>
      <c r="E175" s="86"/>
      <c r="F175" s="86">
        <f>SUM(F176:F177)</f>
        <v>556</v>
      </c>
      <c r="G175" s="86">
        <f>SUM(G176:G177)</f>
        <v>56</v>
      </c>
      <c r="H175" s="87">
        <f>SUM(H176:H177)</f>
        <v>612</v>
      </c>
    </row>
    <row r="176" spans="1:8" ht="16.5" customHeight="1">
      <c r="A176" s="36"/>
      <c r="B176" s="37"/>
      <c r="C176" s="34" t="s">
        <v>45</v>
      </c>
      <c r="D176" s="86">
        <f>'[6]처리분구별-처리'!$M$42</f>
        <v>1150</v>
      </c>
      <c r="E176" s="86">
        <f>[7]발생량원단위!$G$188</f>
        <v>370</v>
      </c>
      <c r="F176" s="86">
        <f>ROUND(D176*E176/1000,0)</f>
        <v>426</v>
      </c>
      <c r="G176" s="86">
        <f>ROUND(F176*0.1,0)</f>
        <v>43</v>
      </c>
      <c r="H176" s="87">
        <f>F176+G176</f>
        <v>469</v>
      </c>
    </row>
    <row r="177" spans="1:8" ht="16.5" customHeight="1">
      <c r="A177" s="36"/>
      <c r="B177" s="45"/>
      <c r="C177" s="34" t="s">
        <v>236</v>
      </c>
      <c r="D177" s="86">
        <f>'[6]처리분구별-처리'!$M$43</f>
        <v>350</v>
      </c>
      <c r="E177" s="86">
        <f>[7]발생량원단위!$G$188</f>
        <v>370</v>
      </c>
      <c r="F177" s="86">
        <f>ROUND(D177*E177/1000,0)</f>
        <v>130</v>
      </c>
      <c r="G177" s="86">
        <f>ROUND(F177*0.1,0)</f>
        <v>13</v>
      </c>
      <c r="H177" s="87">
        <f>F177+G177</f>
        <v>143</v>
      </c>
    </row>
    <row r="178" spans="1:8" ht="16.5" customHeight="1">
      <c r="A178" s="49"/>
      <c r="B178" s="34" t="s">
        <v>46</v>
      </c>
      <c r="C178" s="34" t="s">
        <v>45</v>
      </c>
      <c r="D178" s="86">
        <f>'[6]처리분구별-처리'!$M$44</f>
        <v>1001</v>
      </c>
      <c r="E178" s="86">
        <f>[7]발생량원단위!$G$188</f>
        <v>370</v>
      </c>
      <c r="F178" s="86">
        <f>ROUND(D178*E178/1000,0)</f>
        <v>370</v>
      </c>
      <c r="G178" s="86">
        <f>ROUND(F178*0.1,0)</f>
        <v>37</v>
      </c>
      <c r="H178" s="87">
        <f>F178+G178</f>
        <v>407</v>
      </c>
    </row>
    <row r="179" spans="1:8" ht="16.5" customHeight="1">
      <c r="A179" s="30" t="s">
        <v>133</v>
      </c>
      <c r="B179" s="143" t="s">
        <v>6</v>
      </c>
      <c r="C179" s="143"/>
      <c r="D179" s="82">
        <f>D180</f>
        <v>158</v>
      </c>
      <c r="E179" s="82"/>
      <c r="F179" s="82">
        <f>F180</f>
        <v>32</v>
      </c>
      <c r="G179" s="82">
        <f>G180</f>
        <v>3</v>
      </c>
      <c r="H179" s="83">
        <f>H180</f>
        <v>35</v>
      </c>
    </row>
    <row r="180" spans="1:8" ht="16.5" customHeight="1">
      <c r="A180" s="46"/>
      <c r="B180" s="40" t="s">
        <v>134</v>
      </c>
      <c r="C180" s="40" t="s">
        <v>45</v>
      </c>
      <c r="D180" s="91">
        <f>'[6]처리분구별-처리'!$M$46</f>
        <v>158</v>
      </c>
      <c r="E180" s="91">
        <v>200</v>
      </c>
      <c r="F180" s="91">
        <f>ROUND(D180*E180/1000,0)</f>
        <v>32</v>
      </c>
      <c r="G180" s="91">
        <f>ROUND(F180*0.1,0)</f>
        <v>3</v>
      </c>
      <c r="H180" s="92">
        <f>F180+G180</f>
        <v>35</v>
      </c>
    </row>
    <row r="181" spans="1:8" ht="16.5" customHeight="1"/>
    <row r="182" spans="1:8" s="5" customFormat="1" ht="17.100000000000001" customHeight="1">
      <c r="A182" s="24" t="s">
        <v>157</v>
      </c>
    </row>
    <row r="183" spans="1:8" ht="34.5" thickBot="1">
      <c r="A183" s="25" t="s">
        <v>0</v>
      </c>
      <c r="B183" s="26" t="s">
        <v>1</v>
      </c>
      <c r="C183" s="26" t="s">
        <v>2</v>
      </c>
      <c r="D183" s="26" t="s">
        <v>47</v>
      </c>
      <c r="E183" s="26" t="s">
        <v>48</v>
      </c>
      <c r="F183" s="26" t="s">
        <v>49</v>
      </c>
      <c r="G183" s="26" t="s">
        <v>50</v>
      </c>
      <c r="H183" s="27" t="s">
        <v>51</v>
      </c>
    </row>
    <row r="184" spans="1:8" ht="16.5" customHeight="1" thickTop="1">
      <c r="A184" s="141" t="s">
        <v>4</v>
      </c>
      <c r="B184" s="142"/>
      <c r="C184" s="142"/>
      <c r="D184" s="80">
        <f>D185+D218+D224</f>
        <v>98318</v>
      </c>
      <c r="E184" s="80"/>
      <c r="F184" s="80">
        <f>F185+F218+F224</f>
        <v>36348</v>
      </c>
      <c r="G184" s="80">
        <f>G185+G218+G224</f>
        <v>3637</v>
      </c>
      <c r="H184" s="81">
        <f>H185+H218+H224</f>
        <v>39985</v>
      </c>
    </row>
    <row r="185" spans="1:8" ht="16.5" customHeight="1">
      <c r="A185" s="30" t="s">
        <v>5</v>
      </c>
      <c r="B185" s="143" t="s">
        <v>6</v>
      </c>
      <c r="C185" s="143"/>
      <c r="D185" s="82">
        <f>D186+D212</f>
        <v>91093</v>
      </c>
      <c r="E185" s="82"/>
      <c r="F185" s="82">
        <f>F186+F212</f>
        <v>33701</v>
      </c>
      <c r="G185" s="82">
        <f>G186+G212</f>
        <v>3372</v>
      </c>
      <c r="H185" s="83">
        <f>H186+H212</f>
        <v>37073</v>
      </c>
    </row>
    <row r="186" spans="1:8" ht="16.5" customHeight="1">
      <c r="A186" s="138" t="s">
        <v>131</v>
      </c>
      <c r="B186" s="139"/>
      <c r="C186" s="140"/>
      <c r="D186" s="84">
        <f>D187+D188+D189+D193+D194+D198+D201+D202+D205+D208</f>
        <v>87841</v>
      </c>
      <c r="E186" s="84"/>
      <c r="F186" s="84">
        <f>F187+F188+F189+F193+F194+F198+F201+F202+F205+F208</f>
        <v>32498</v>
      </c>
      <c r="G186" s="84">
        <f>G187+G188+G189+G193+G194+G198+G201+G202+G205+G208</f>
        <v>3251</v>
      </c>
      <c r="H186" s="85">
        <f>H187+H188+H189+H193+H194+H198+H201+H202+H205+H208</f>
        <v>35749</v>
      </c>
    </row>
    <row r="187" spans="1:8" ht="16.5" customHeight="1">
      <c r="A187" s="36"/>
      <c r="B187" s="34" t="s">
        <v>12</v>
      </c>
      <c r="C187" s="34" t="s">
        <v>9</v>
      </c>
      <c r="D187" s="86">
        <f>'[6]처리분구별-처리'!$N$8</f>
        <v>17317</v>
      </c>
      <c r="E187" s="86">
        <f>[7]발생량원단위!$H$188</f>
        <v>370</v>
      </c>
      <c r="F187" s="86">
        <f>ROUND(D187*E187/1000,0)</f>
        <v>6407</v>
      </c>
      <c r="G187" s="86">
        <f>ROUND(F187*0.1,0)</f>
        <v>641</v>
      </c>
      <c r="H187" s="87">
        <f>F187+G187</f>
        <v>7048</v>
      </c>
    </row>
    <row r="188" spans="1:8" ht="16.5" customHeight="1">
      <c r="A188" s="36"/>
      <c r="B188" s="34" t="s">
        <v>13</v>
      </c>
      <c r="C188" s="34" t="s">
        <v>9</v>
      </c>
      <c r="D188" s="86">
        <f>'[6]처리분구별-처리'!$N$9</f>
        <v>6782</v>
      </c>
      <c r="E188" s="86">
        <f>[7]발생량원단위!$H$188</f>
        <v>370</v>
      </c>
      <c r="F188" s="86">
        <f>ROUND(D188*E188/1000,0)</f>
        <v>2509</v>
      </c>
      <c r="G188" s="86">
        <f>ROUND(F188*0.1,0)</f>
        <v>251</v>
      </c>
      <c r="H188" s="87">
        <f>F188+G188</f>
        <v>2760</v>
      </c>
    </row>
    <row r="189" spans="1:8" ht="16.5" customHeight="1">
      <c r="A189" s="36"/>
      <c r="B189" s="33" t="s">
        <v>14</v>
      </c>
      <c r="C189" s="34" t="s">
        <v>8</v>
      </c>
      <c r="D189" s="86">
        <f>SUM(D190:D192)</f>
        <v>31121</v>
      </c>
      <c r="E189" s="86"/>
      <c r="F189" s="86">
        <f>SUM(F190:F192)</f>
        <v>11514</v>
      </c>
      <c r="G189" s="86">
        <f>SUM(G190:G192)</f>
        <v>1152</v>
      </c>
      <c r="H189" s="87">
        <f>SUM(H190:H192)</f>
        <v>12666</v>
      </c>
    </row>
    <row r="190" spans="1:8" ht="16.5" customHeight="1">
      <c r="A190" s="36"/>
      <c r="B190" s="37"/>
      <c r="C190" s="34" t="s">
        <v>15</v>
      </c>
      <c r="D190" s="86">
        <f>'[6]처리분구별-처리'!$N$11</f>
        <v>2258</v>
      </c>
      <c r="E190" s="86">
        <f>[7]발생량원단위!$H$188</f>
        <v>370</v>
      </c>
      <c r="F190" s="86">
        <f>ROUND(D190*E190/1000,0)</f>
        <v>835</v>
      </c>
      <c r="G190" s="86">
        <f>ROUND(F190*0.1,0)</f>
        <v>84</v>
      </c>
      <c r="H190" s="87">
        <f>F190+G190</f>
        <v>919</v>
      </c>
    </row>
    <row r="191" spans="1:8" ht="16.5" customHeight="1">
      <c r="A191" s="36"/>
      <c r="B191" s="37"/>
      <c r="C191" s="34" t="s">
        <v>16</v>
      </c>
      <c r="D191" s="86">
        <f>'[6]처리분구별-처리'!$N$12</f>
        <v>7166</v>
      </c>
      <c r="E191" s="86">
        <f>[7]발생량원단위!$H$188</f>
        <v>370</v>
      </c>
      <c r="F191" s="86">
        <f>ROUND(D191*E191/1000,0)</f>
        <v>2651</v>
      </c>
      <c r="G191" s="86">
        <f>ROUND(F191*0.1,0)</f>
        <v>265</v>
      </c>
      <c r="H191" s="87">
        <f>F191+G191</f>
        <v>2916</v>
      </c>
    </row>
    <row r="192" spans="1:8" ht="16.5" customHeight="1">
      <c r="A192" s="36"/>
      <c r="B192" s="45"/>
      <c r="C192" s="34" t="s">
        <v>17</v>
      </c>
      <c r="D192" s="86">
        <f>'[6]처리분구별-처리'!$N$13</f>
        <v>21697</v>
      </c>
      <c r="E192" s="86">
        <f>[7]발생량원단위!$H$188</f>
        <v>370</v>
      </c>
      <c r="F192" s="86">
        <f>ROUND(D192*E192/1000,0)</f>
        <v>8028</v>
      </c>
      <c r="G192" s="86">
        <f>ROUND(F192*0.1,0)</f>
        <v>803</v>
      </c>
      <c r="H192" s="87">
        <f>F192+G192</f>
        <v>8831</v>
      </c>
    </row>
    <row r="193" spans="1:8" ht="16.5" customHeight="1">
      <c r="A193" s="36"/>
      <c r="B193" s="34" t="s">
        <v>18</v>
      </c>
      <c r="C193" s="34" t="s">
        <v>19</v>
      </c>
      <c r="D193" s="86">
        <f>'[6]처리분구별-처리'!$N$14</f>
        <v>680</v>
      </c>
      <c r="E193" s="86">
        <f>[7]발생량원단위!$H$188</f>
        <v>370</v>
      </c>
      <c r="F193" s="86">
        <f>ROUND(D193*E193/1000,0)</f>
        <v>252</v>
      </c>
      <c r="G193" s="86">
        <f>ROUND(F193*0.1,0)</f>
        <v>25</v>
      </c>
      <c r="H193" s="87">
        <f>F193+G193</f>
        <v>277</v>
      </c>
    </row>
    <row r="194" spans="1:8" ht="16.5" customHeight="1">
      <c r="A194" s="36"/>
      <c r="B194" s="33" t="s">
        <v>20</v>
      </c>
      <c r="C194" s="34" t="s">
        <v>21</v>
      </c>
      <c r="D194" s="86">
        <f>SUM(D195:D197)</f>
        <v>12995</v>
      </c>
      <c r="E194" s="86"/>
      <c r="F194" s="86">
        <f>SUM(F195:F197)</f>
        <v>4808</v>
      </c>
      <c r="G194" s="86">
        <f>SUM(G195:G197)</f>
        <v>480</v>
      </c>
      <c r="H194" s="87">
        <f>SUM(H195:H197)</f>
        <v>5288</v>
      </c>
    </row>
    <row r="195" spans="1:8" ht="16.5" customHeight="1">
      <c r="A195" s="36"/>
      <c r="B195" s="37"/>
      <c r="C195" s="34" t="s">
        <v>22</v>
      </c>
      <c r="D195" s="86">
        <f>'[6]처리분구별-처리'!$N$16</f>
        <v>6273</v>
      </c>
      <c r="E195" s="86">
        <f>[7]발생량원단위!$H$188</f>
        <v>370</v>
      </c>
      <c r="F195" s="86">
        <f>ROUND(D195*E195/1000,0)</f>
        <v>2321</v>
      </c>
      <c r="G195" s="86">
        <f>ROUND(F195*0.1,0)</f>
        <v>232</v>
      </c>
      <c r="H195" s="87">
        <f>F195+G195</f>
        <v>2553</v>
      </c>
    </row>
    <row r="196" spans="1:8" ht="16.5" customHeight="1">
      <c r="A196" s="36"/>
      <c r="B196" s="37"/>
      <c r="C196" s="34" t="s">
        <v>23</v>
      </c>
      <c r="D196" s="86">
        <f>'[6]처리분구별-처리'!$N$17</f>
        <v>2686</v>
      </c>
      <c r="E196" s="86">
        <f>[7]발생량원단위!$H$188</f>
        <v>370</v>
      </c>
      <c r="F196" s="86">
        <f>ROUND(D196*E196/1000,0)</f>
        <v>994</v>
      </c>
      <c r="G196" s="86">
        <f>ROUND(F196*0.1,0)</f>
        <v>99</v>
      </c>
      <c r="H196" s="87">
        <f>F196+G196</f>
        <v>1093</v>
      </c>
    </row>
    <row r="197" spans="1:8" ht="16.5" customHeight="1">
      <c r="A197" s="36"/>
      <c r="B197" s="45"/>
      <c r="C197" s="34" t="s">
        <v>24</v>
      </c>
      <c r="D197" s="86">
        <f>'[6]처리분구별-처리'!$N$18</f>
        <v>4036</v>
      </c>
      <c r="E197" s="86">
        <f>[7]발생량원단위!$H$188</f>
        <v>370</v>
      </c>
      <c r="F197" s="86">
        <f>ROUND(D197*E197/1000,0)</f>
        <v>1493</v>
      </c>
      <c r="G197" s="86">
        <f>ROUND(F197*0.1,0)</f>
        <v>149</v>
      </c>
      <c r="H197" s="87">
        <f>F197+G197</f>
        <v>1642</v>
      </c>
    </row>
    <row r="198" spans="1:8" ht="16.5" customHeight="1">
      <c r="A198" s="36"/>
      <c r="B198" s="33" t="s">
        <v>25</v>
      </c>
      <c r="C198" s="34" t="s">
        <v>26</v>
      </c>
      <c r="D198" s="86">
        <f>SUM(D199:D200)</f>
        <v>9194</v>
      </c>
      <c r="E198" s="86"/>
      <c r="F198" s="86">
        <f>SUM(F199:F200)</f>
        <v>3401</v>
      </c>
      <c r="G198" s="86">
        <f>SUM(G199:G200)</f>
        <v>340</v>
      </c>
      <c r="H198" s="87">
        <f>SUM(H199:H200)</f>
        <v>3741</v>
      </c>
    </row>
    <row r="199" spans="1:8" ht="16.5" customHeight="1">
      <c r="A199" s="36"/>
      <c r="B199" s="37"/>
      <c r="C199" s="34" t="s">
        <v>27</v>
      </c>
      <c r="D199" s="86">
        <f>'[6]처리분구별-처리'!$N$20</f>
        <v>8982</v>
      </c>
      <c r="E199" s="86">
        <f>[7]발생량원단위!$H$188</f>
        <v>370</v>
      </c>
      <c r="F199" s="86">
        <f>ROUND(D199*E199/1000,0)</f>
        <v>3323</v>
      </c>
      <c r="G199" s="86">
        <f>ROUND(F199*0.1,0)</f>
        <v>332</v>
      </c>
      <c r="H199" s="87">
        <f>F199+G199</f>
        <v>3655</v>
      </c>
    </row>
    <row r="200" spans="1:8" ht="16.5" customHeight="1">
      <c r="A200" s="36"/>
      <c r="B200" s="45"/>
      <c r="C200" s="34" t="s">
        <v>28</v>
      </c>
      <c r="D200" s="86">
        <f>'[6]처리분구별-처리'!$N$21</f>
        <v>212</v>
      </c>
      <c r="E200" s="86">
        <f>[7]발생량원단위!$H$188</f>
        <v>370</v>
      </c>
      <c r="F200" s="86">
        <f>ROUND(D200*E200/1000,0)</f>
        <v>78</v>
      </c>
      <c r="G200" s="86">
        <f>ROUND(F200*0.1,0)</f>
        <v>8</v>
      </c>
      <c r="H200" s="87">
        <f>F200+G200</f>
        <v>86</v>
      </c>
    </row>
    <row r="201" spans="1:8" ht="16.5" customHeight="1">
      <c r="A201" s="36"/>
      <c r="B201" s="34" t="s">
        <v>29</v>
      </c>
      <c r="C201" s="34" t="s">
        <v>30</v>
      </c>
      <c r="D201" s="86">
        <f>'[6]처리분구별-처리'!$N$22</f>
        <v>1176</v>
      </c>
      <c r="E201" s="86">
        <f>[7]발생량원단위!$H$188</f>
        <v>370</v>
      </c>
      <c r="F201" s="86">
        <f>ROUND(D201*E201/1000,0)</f>
        <v>435</v>
      </c>
      <c r="G201" s="86">
        <f>ROUND(F201*0.1,0)</f>
        <v>44</v>
      </c>
      <c r="H201" s="87">
        <f>F201+G201</f>
        <v>479</v>
      </c>
    </row>
    <row r="202" spans="1:8" ht="16.5" customHeight="1">
      <c r="A202" s="36"/>
      <c r="B202" s="33" t="s">
        <v>31</v>
      </c>
      <c r="C202" s="34" t="s">
        <v>26</v>
      </c>
      <c r="D202" s="86">
        <f>SUM(D203:D204)</f>
        <v>3886</v>
      </c>
      <c r="E202" s="86"/>
      <c r="F202" s="86">
        <f>SUM(F203:F204)</f>
        <v>1437</v>
      </c>
      <c r="G202" s="86">
        <f>SUM(G203:G204)</f>
        <v>144</v>
      </c>
      <c r="H202" s="87">
        <f>SUM(H203:H204)</f>
        <v>1581</v>
      </c>
    </row>
    <row r="203" spans="1:8" ht="16.5" customHeight="1">
      <c r="A203" s="36"/>
      <c r="B203" s="37"/>
      <c r="C203" s="34" t="s">
        <v>32</v>
      </c>
      <c r="D203" s="86">
        <f>'[6]처리분구별-처리'!$N$24</f>
        <v>482</v>
      </c>
      <c r="E203" s="86">
        <f>[7]발생량원단위!$H$188</f>
        <v>370</v>
      </c>
      <c r="F203" s="86">
        <f>ROUND(D203*E203/1000,0)</f>
        <v>178</v>
      </c>
      <c r="G203" s="86">
        <f>ROUND(F203*0.1,0)</f>
        <v>18</v>
      </c>
      <c r="H203" s="87">
        <f>F203+G203</f>
        <v>196</v>
      </c>
    </row>
    <row r="204" spans="1:8" ht="16.5" customHeight="1">
      <c r="A204" s="36"/>
      <c r="B204" s="45"/>
      <c r="C204" s="34" t="s">
        <v>33</v>
      </c>
      <c r="D204" s="86">
        <f>'[6]처리분구별-처리'!$N$25</f>
        <v>3404</v>
      </c>
      <c r="E204" s="86">
        <f>[7]발생량원단위!$H$188</f>
        <v>370</v>
      </c>
      <c r="F204" s="86">
        <f>ROUND(D204*E204/1000,0)</f>
        <v>1259</v>
      </c>
      <c r="G204" s="86">
        <f>ROUND(F204*0.1,0)</f>
        <v>126</v>
      </c>
      <c r="H204" s="87">
        <f>F204+G204</f>
        <v>1385</v>
      </c>
    </row>
    <row r="205" spans="1:8" ht="16.5" customHeight="1">
      <c r="A205" s="36"/>
      <c r="B205" s="33" t="s">
        <v>34</v>
      </c>
      <c r="C205" s="34" t="s">
        <v>35</v>
      </c>
      <c r="D205" s="86">
        <f>SUM(D206:D207)</f>
        <v>1744</v>
      </c>
      <c r="E205" s="86"/>
      <c r="F205" s="86">
        <f>SUM(F206:F207)</f>
        <v>645</v>
      </c>
      <c r="G205" s="86">
        <f>SUM(G206:G207)</f>
        <v>65</v>
      </c>
      <c r="H205" s="87">
        <f>SUM(H206:H207)</f>
        <v>710</v>
      </c>
    </row>
    <row r="206" spans="1:8" ht="16.5" customHeight="1">
      <c r="A206" s="36"/>
      <c r="B206" s="37"/>
      <c r="C206" s="34" t="s">
        <v>36</v>
      </c>
      <c r="D206" s="86">
        <f>'[6]처리분구별-처리'!$N$27</f>
        <v>1477</v>
      </c>
      <c r="E206" s="86">
        <f>[7]발생량원단위!$H$188</f>
        <v>370</v>
      </c>
      <c r="F206" s="86">
        <f>ROUND(D206*E206/1000,0)</f>
        <v>546</v>
      </c>
      <c r="G206" s="86">
        <f>ROUND(F206*0.1,0)</f>
        <v>55</v>
      </c>
      <c r="H206" s="87">
        <f>F206+G206</f>
        <v>601</v>
      </c>
    </row>
    <row r="207" spans="1:8" ht="16.5" customHeight="1">
      <c r="A207" s="36"/>
      <c r="B207" s="37"/>
      <c r="C207" s="34" t="s">
        <v>37</v>
      </c>
      <c r="D207" s="86">
        <f>'[6]처리분구별-처리'!$N$28</f>
        <v>267</v>
      </c>
      <c r="E207" s="86">
        <f>[7]발생량원단위!$H$188</f>
        <v>370</v>
      </c>
      <c r="F207" s="86">
        <f>ROUND(D207*E207/1000,0)</f>
        <v>99</v>
      </c>
      <c r="G207" s="86">
        <f>ROUND(F207*0.1,0)</f>
        <v>10</v>
      </c>
      <c r="H207" s="87">
        <f>F207+G207</f>
        <v>109</v>
      </c>
    </row>
    <row r="208" spans="1:8" ht="16.5" customHeight="1">
      <c r="A208" s="36"/>
      <c r="B208" s="33" t="s">
        <v>41</v>
      </c>
      <c r="C208" s="34" t="s">
        <v>8</v>
      </c>
      <c r="D208" s="86">
        <f>SUM(D209:D211)</f>
        <v>2946</v>
      </c>
      <c r="E208" s="86"/>
      <c r="F208" s="86">
        <f>SUM(F209:F211)</f>
        <v>1090</v>
      </c>
      <c r="G208" s="86">
        <f>SUM(G209:G211)</f>
        <v>109</v>
      </c>
      <c r="H208" s="87">
        <f>SUM(H209:H211)</f>
        <v>1199</v>
      </c>
    </row>
    <row r="209" spans="1:8" ht="16.5" customHeight="1">
      <c r="A209" s="36"/>
      <c r="B209" s="37"/>
      <c r="C209" s="34" t="s">
        <v>227</v>
      </c>
      <c r="D209" s="86">
        <f>'[6]처리분구별-처리'!$N$30</f>
        <v>0</v>
      </c>
      <c r="E209" s="86">
        <f>[7]발생량원단위!$D$188</f>
        <v>370</v>
      </c>
      <c r="F209" s="86">
        <f>ROUND(D209*E209/1000,0)</f>
        <v>0</v>
      </c>
      <c r="G209" s="86">
        <f>ROUND(F209*0.1,0)</f>
        <v>0</v>
      </c>
      <c r="H209" s="87">
        <f>F209+G209</f>
        <v>0</v>
      </c>
    </row>
    <row r="210" spans="1:8" ht="16.5" customHeight="1">
      <c r="A210" s="36"/>
      <c r="B210" s="37"/>
      <c r="C210" s="34" t="s">
        <v>37</v>
      </c>
      <c r="D210" s="86">
        <f>'[6]처리분구별-처리'!$N$31</f>
        <v>1547</v>
      </c>
      <c r="E210" s="86">
        <f>[7]발생량원단위!$D$188</f>
        <v>370</v>
      </c>
      <c r="F210" s="86">
        <f>ROUND(D210*E210/1000,0)</f>
        <v>572</v>
      </c>
      <c r="G210" s="86">
        <f>ROUND(F210*0.1,0)</f>
        <v>57</v>
      </c>
      <c r="H210" s="87">
        <f>F210+G210</f>
        <v>629</v>
      </c>
    </row>
    <row r="211" spans="1:8" ht="16.5" customHeight="1">
      <c r="A211" s="36"/>
      <c r="B211" s="45"/>
      <c r="C211" s="34" t="s">
        <v>38</v>
      </c>
      <c r="D211" s="86">
        <f>'[6]처리분구별-처리'!$N$32</f>
        <v>1399</v>
      </c>
      <c r="E211" s="86">
        <f>[7]발생량원단위!$D$188</f>
        <v>370</v>
      </c>
      <c r="F211" s="86">
        <f>ROUND(D211*E211/1000,0)</f>
        <v>518</v>
      </c>
      <c r="G211" s="86">
        <f>ROUND(F211*0.1,0)</f>
        <v>52</v>
      </c>
      <c r="H211" s="87">
        <f>F211+G211</f>
        <v>570</v>
      </c>
    </row>
    <row r="212" spans="1:8" ht="16.5" customHeight="1">
      <c r="A212" s="138" t="s">
        <v>132</v>
      </c>
      <c r="B212" s="139"/>
      <c r="C212" s="140"/>
      <c r="D212" s="84">
        <f>D213+D214+D217</f>
        <v>3252</v>
      </c>
      <c r="E212" s="84"/>
      <c r="F212" s="84">
        <f>F213+F214+F217</f>
        <v>1203</v>
      </c>
      <c r="G212" s="84">
        <f>G213+G214+G217</f>
        <v>121</v>
      </c>
      <c r="H212" s="85">
        <f>H213+H214+H217</f>
        <v>1324</v>
      </c>
    </row>
    <row r="213" spans="1:8" ht="16.5" customHeight="1">
      <c r="A213" s="32"/>
      <c r="B213" s="34" t="s">
        <v>43</v>
      </c>
      <c r="C213" s="34" t="s">
        <v>42</v>
      </c>
      <c r="D213" s="86">
        <f>'[6]처리분구별-처리'!$N$34</f>
        <v>0</v>
      </c>
      <c r="E213" s="86">
        <f>[7]발생량원단위!$H$188</f>
        <v>370</v>
      </c>
      <c r="F213" s="86">
        <f>ROUND(D213*E213/1000,0)</f>
        <v>0</v>
      </c>
      <c r="G213" s="86">
        <f>ROUND(F213*0.1,0)</f>
        <v>0</v>
      </c>
      <c r="H213" s="87">
        <f>F213+G213</f>
        <v>0</v>
      </c>
    </row>
    <row r="214" spans="1:8" ht="16.5" customHeight="1">
      <c r="A214" s="36"/>
      <c r="B214" s="33" t="s">
        <v>7</v>
      </c>
      <c r="C214" s="34" t="s">
        <v>8</v>
      </c>
      <c r="D214" s="86">
        <f>SUM(D215:D216)</f>
        <v>1562</v>
      </c>
      <c r="E214" s="86"/>
      <c r="F214" s="86">
        <f>SUM(F215:F216)</f>
        <v>578</v>
      </c>
      <c r="G214" s="86">
        <f>SUM(G215:G216)</f>
        <v>58</v>
      </c>
      <c r="H214" s="87">
        <f>SUM(H215:H216)</f>
        <v>636</v>
      </c>
    </row>
    <row r="215" spans="1:8" ht="16.5" customHeight="1">
      <c r="A215" s="36"/>
      <c r="B215" s="37"/>
      <c r="C215" s="34" t="s">
        <v>10</v>
      </c>
      <c r="D215" s="86">
        <f>'[6]처리분구별-처리'!$N$36</f>
        <v>782</v>
      </c>
      <c r="E215" s="86">
        <f>[7]발생량원단위!$H$188</f>
        <v>370</v>
      </c>
      <c r="F215" s="86">
        <f>ROUND(D215*E215/1000,0)</f>
        <v>289</v>
      </c>
      <c r="G215" s="86">
        <f>ROUND(F215*0.1,0)</f>
        <v>29</v>
      </c>
      <c r="H215" s="87">
        <f>F215+G215</f>
        <v>318</v>
      </c>
    </row>
    <row r="216" spans="1:8" ht="16.5" customHeight="1">
      <c r="A216" s="36"/>
      <c r="B216" s="45"/>
      <c r="C216" s="34" t="s">
        <v>11</v>
      </c>
      <c r="D216" s="86">
        <f>'[6]처리분구별-처리'!$N$37</f>
        <v>780</v>
      </c>
      <c r="E216" s="86">
        <f>[7]발생량원단위!$H$188</f>
        <v>370</v>
      </c>
      <c r="F216" s="86">
        <f>ROUND(D216*E216/1000,0)</f>
        <v>289</v>
      </c>
      <c r="G216" s="86">
        <f>ROUND(F216*0.1,0)</f>
        <v>29</v>
      </c>
      <c r="H216" s="87">
        <f>F216+G216</f>
        <v>318</v>
      </c>
    </row>
    <row r="217" spans="1:8" ht="16.5" customHeight="1">
      <c r="A217" s="49"/>
      <c r="B217" s="34" t="s">
        <v>39</v>
      </c>
      <c r="C217" s="34" t="s">
        <v>40</v>
      </c>
      <c r="D217" s="86">
        <f>'[6]처리분구별-처리'!$N$38</f>
        <v>1690</v>
      </c>
      <c r="E217" s="86">
        <f>[7]발생량원단위!$H$188</f>
        <v>370</v>
      </c>
      <c r="F217" s="86">
        <f>ROUND(D217*E217/1000,0)</f>
        <v>625</v>
      </c>
      <c r="G217" s="86">
        <f>ROUND(F217*0.1,0)</f>
        <v>63</v>
      </c>
      <c r="H217" s="87">
        <f>F217+G217</f>
        <v>688</v>
      </c>
    </row>
    <row r="218" spans="1:8" ht="16.5" customHeight="1">
      <c r="A218" s="30" t="s">
        <v>44</v>
      </c>
      <c r="B218" s="143" t="s">
        <v>6</v>
      </c>
      <c r="C218" s="143"/>
      <c r="D218" s="82">
        <f>D219+D220+D223</f>
        <v>7070</v>
      </c>
      <c r="E218" s="82"/>
      <c r="F218" s="82">
        <f t="shared" ref="F218:H218" si="4">F219+F220+F223</f>
        <v>2616</v>
      </c>
      <c r="G218" s="82">
        <f t="shared" si="4"/>
        <v>262</v>
      </c>
      <c r="H218" s="83">
        <f t="shared" si="4"/>
        <v>2878</v>
      </c>
    </row>
    <row r="219" spans="1:8" ht="16.5" customHeight="1">
      <c r="A219" s="36"/>
      <c r="B219" s="33" t="s">
        <v>234</v>
      </c>
      <c r="C219" s="34" t="s">
        <v>237</v>
      </c>
      <c r="D219" s="86">
        <f>'[6]처리분구별-처리'!$N$40</f>
        <v>4592</v>
      </c>
      <c r="E219" s="86">
        <f>[7]발생량원단위!$H$188</f>
        <v>370</v>
      </c>
      <c r="F219" s="86">
        <f>ROUND(D219*E219/1000,0)</f>
        <v>1699</v>
      </c>
      <c r="G219" s="86">
        <f>ROUND(F219*0.1,0)</f>
        <v>170</v>
      </c>
      <c r="H219" s="87">
        <f>F219+G219</f>
        <v>1869</v>
      </c>
    </row>
    <row r="220" spans="1:8" ht="16.5" customHeight="1">
      <c r="A220" s="36"/>
      <c r="B220" s="33" t="s">
        <v>244</v>
      </c>
      <c r="C220" s="34" t="s">
        <v>8</v>
      </c>
      <c r="D220" s="86">
        <f>SUM(D221:D222)</f>
        <v>1487</v>
      </c>
      <c r="E220" s="86"/>
      <c r="F220" s="86">
        <f>SUM(F221:F222)</f>
        <v>550</v>
      </c>
      <c r="G220" s="86">
        <f>SUM(G221:G222)</f>
        <v>55</v>
      </c>
      <c r="H220" s="87">
        <f>SUM(H221:H222)</f>
        <v>605</v>
      </c>
    </row>
    <row r="221" spans="1:8" ht="16.5" customHeight="1">
      <c r="A221" s="36"/>
      <c r="B221" s="37"/>
      <c r="C221" s="34" t="s">
        <v>45</v>
      </c>
      <c r="D221" s="86">
        <f>'[6]처리분구별-처리'!$N$42</f>
        <v>1140</v>
      </c>
      <c r="E221" s="86">
        <f>[7]발생량원단위!$H$188</f>
        <v>370</v>
      </c>
      <c r="F221" s="86">
        <f>ROUND(D221*E221/1000,0)</f>
        <v>422</v>
      </c>
      <c r="G221" s="86">
        <f>ROUND(F221*0.1,0)</f>
        <v>42</v>
      </c>
      <c r="H221" s="87">
        <f>F221+G221</f>
        <v>464</v>
      </c>
    </row>
    <row r="222" spans="1:8" ht="16.5" customHeight="1">
      <c r="A222" s="36"/>
      <c r="B222" s="45"/>
      <c r="C222" s="34" t="s">
        <v>236</v>
      </c>
      <c r="D222" s="86">
        <f>'[6]처리분구별-처리'!$N$43</f>
        <v>347</v>
      </c>
      <c r="E222" s="86">
        <f>[7]발생량원단위!$H$188</f>
        <v>370</v>
      </c>
      <c r="F222" s="86">
        <f>ROUND(D222*E222/1000,0)</f>
        <v>128</v>
      </c>
      <c r="G222" s="86">
        <f>ROUND(F222*0.1,0)</f>
        <v>13</v>
      </c>
      <c r="H222" s="87">
        <f>F222+G222</f>
        <v>141</v>
      </c>
    </row>
    <row r="223" spans="1:8" ht="16.5" customHeight="1">
      <c r="A223" s="49"/>
      <c r="B223" s="34" t="s">
        <v>46</v>
      </c>
      <c r="C223" s="34" t="s">
        <v>45</v>
      </c>
      <c r="D223" s="86">
        <f>'[6]처리분구별-처리'!$N$44</f>
        <v>991</v>
      </c>
      <c r="E223" s="86">
        <f>[7]발생량원단위!$H$188</f>
        <v>370</v>
      </c>
      <c r="F223" s="86">
        <f>ROUND(D223*E223/1000,0)</f>
        <v>367</v>
      </c>
      <c r="G223" s="86">
        <f>ROUND(F223*0.1,0)</f>
        <v>37</v>
      </c>
      <c r="H223" s="87">
        <f>F223+G223</f>
        <v>404</v>
      </c>
    </row>
    <row r="224" spans="1:8" ht="16.5" customHeight="1">
      <c r="A224" s="30" t="s">
        <v>133</v>
      </c>
      <c r="B224" s="143" t="s">
        <v>6</v>
      </c>
      <c r="C224" s="143"/>
      <c r="D224" s="82">
        <f>D225</f>
        <v>155</v>
      </c>
      <c r="E224" s="82"/>
      <c r="F224" s="82">
        <f>F225</f>
        <v>31</v>
      </c>
      <c r="G224" s="82">
        <f>G225</f>
        <v>3</v>
      </c>
      <c r="H224" s="83">
        <f>H225</f>
        <v>34</v>
      </c>
    </row>
    <row r="225" spans="1:8" ht="16.5" customHeight="1">
      <c r="A225" s="46"/>
      <c r="B225" s="40" t="s">
        <v>134</v>
      </c>
      <c r="C225" s="40" t="s">
        <v>45</v>
      </c>
      <c r="D225" s="91">
        <f>'[6]처리분구별-처리'!$N$46</f>
        <v>155</v>
      </c>
      <c r="E225" s="91">
        <v>200</v>
      </c>
      <c r="F225" s="91">
        <f>ROUND(D225*E225/1000,0)</f>
        <v>31</v>
      </c>
      <c r="G225" s="91">
        <f>ROUND(F225*0.1,0)</f>
        <v>3</v>
      </c>
      <c r="H225" s="92">
        <f>F225+G225</f>
        <v>34</v>
      </c>
    </row>
    <row r="226" spans="1:8" ht="16.5" customHeight="1"/>
    <row r="227" spans="1:8" s="5" customFormat="1" ht="17.100000000000001" customHeight="1">
      <c r="A227" s="24" t="s">
        <v>158</v>
      </c>
    </row>
    <row r="228" spans="1:8" ht="34.5" thickBot="1">
      <c r="A228" s="25" t="s">
        <v>0</v>
      </c>
      <c r="B228" s="26" t="s">
        <v>1</v>
      </c>
      <c r="C228" s="26" t="s">
        <v>2</v>
      </c>
      <c r="D228" s="26" t="s">
        <v>47</v>
      </c>
      <c r="E228" s="26" t="s">
        <v>48</v>
      </c>
      <c r="F228" s="26" t="s">
        <v>49</v>
      </c>
      <c r="G228" s="26" t="s">
        <v>50</v>
      </c>
      <c r="H228" s="27" t="s">
        <v>51</v>
      </c>
    </row>
    <row r="229" spans="1:8" ht="16.5" customHeight="1" thickTop="1">
      <c r="A229" s="141" t="s">
        <v>4</v>
      </c>
      <c r="B229" s="142"/>
      <c r="C229" s="142"/>
      <c r="D229" s="80">
        <f>D230+D263+D269</f>
        <v>96882</v>
      </c>
      <c r="E229" s="80"/>
      <c r="F229" s="80">
        <f>F230+F263+F269</f>
        <v>35821</v>
      </c>
      <c r="G229" s="80">
        <f>G230+G263+G269</f>
        <v>3585</v>
      </c>
      <c r="H229" s="81">
        <f>H230+H263+H269</f>
        <v>39406</v>
      </c>
    </row>
    <row r="230" spans="1:8" ht="16.5" customHeight="1">
      <c r="A230" s="30" t="s">
        <v>5</v>
      </c>
      <c r="B230" s="143" t="s">
        <v>6</v>
      </c>
      <c r="C230" s="143"/>
      <c r="D230" s="82">
        <f>D231+D257</f>
        <v>89762</v>
      </c>
      <c r="E230" s="82"/>
      <c r="F230" s="82">
        <f>F231+F257</f>
        <v>33212</v>
      </c>
      <c r="G230" s="82">
        <f>G231+G257</f>
        <v>3323</v>
      </c>
      <c r="H230" s="83">
        <f>H231+H257</f>
        <v>36535</v>
      </c>
    </row>
    <row r="231" spans="1:8" ht="16.5" customHeight="1">
      <c r="A231" s="138" t="s">
        <v>131</v>
      </c>
      <c r="B231" s="139"/>
      <c r="C231" s="140"/>
      <c r="D231" s="84">
        <f>D232+D233+D234+D238+D239+D243+D246+D247+D250+D253</f>
        <v>86554</v>
      </c>
      <c r="E231" s="84"/>
      <c r="F231" s="84">
        <f>F232+F233+F234+F238+F239+F243+F246+F247+F250+F253</f>
        <v>32025</v>
      </c>
      <c r="G231" s="84">
        <f>G232+G233+G234+G238+G239+G243+G246+G247+G250+G253</f>
        <v>3203</v>
      </c>
      <c r="H231" s="85">
        <f>H232+H233+H234+H238+H239+H243+H246+H247+H250+H253</f>
        <v>35228</v>
      </c>
    </row>
    <row r="232" spans="1:8" ht="16.5" customHeight="1">
      <c r="A232" s="36"/>
      <c r="B232" s="34" t="s">
        <v>12</v>
      </c>
      <c r="C232" s="34" t="s">
        <v>9</v>
      </c>
      <c r="D232" s="86">
        <f>'[6]처리분구별-처리'!$O$8</f>
        <v>17064</v>
      </c>
      <c r="E232" s="86">
        <f>[7]발생량원단위!$I$188</f>
        <v>370</v>
      </c>
      <c r="F232" s="86">
        <f>ROUND(D232*E232/1000,0)</f>
        <v>6314</v>
      </c>
      <c r="G232" s="86">
        <f>ROUND(F232*0.1,0)</f>
        <v>631</v>
      </c>
      <c r="H232" s="87">
        <f>F232+G232</f>
        <v>6945</v>
      </c>
    </row>
    <row r="233" spans="1:8" ht="16.5" customHeight="1">
      <c r="A233" s="36"/>
      <c r="B233" s="34" t="s">
        <v>13</v>
      </c>
      <c r="C233" s="34" t="s">
        <v>9</v>
      </c>
      <c r="D233" s="86">
        <f>'[6]처리분구별-처리'!$O$9</f>
        <v>6682</v>
      </c>
      <c r="E233" s="86">
        <f>[7]발생량원단위!$I$188</f>
        <v>370</v>
      </c>
      <c r="F233" s="86">
        <f>ROUND(D233*E233/1000,0)</f>
        <v>2472</v>
      </c>
      <c r="G233" s="86">
        <f>ROUND(F233*0.1,0)</f>
        <v>247</v>
      </c>
      <c r="H233" s="87">
        <f>F233+G233</f>
        <v>2719</v>
      </c>
    </row>
    <row r="234" spans="1:8" ht="16.5" customHeight="1">
      <c r="A234" s="36"/>
      <c r="B234" s="33" t="s">
        <v>14</v>
      </c>
      <c r="C234" s="34" t="s">
        <v>8</v>
      </c>
      <c r="D234" s="86">
        <f>SUM(D235:D237)</f>
        <v>30666</v>
      </c>
      <c r="E234" s="86"/>
      <c r="F234" s="86">
        <f>SUM(F235:F237)</f>
        <v>11347</v>
      </c>
      <c r="G234" s="86">
        <f>SUM(G235:G237)</f>
        <v>1134</v>
      </c>
      <c r="H234" s="87">
        <f>SUM(H235:H237)</f>
        <v>12481</v>
      </c>
    </row>
    <row r="235" spans="1:8" ht="16.5" customHeight="1">
      <c r="A235" s="36"/>
      <c r="B235" s="37"/>
      <c r="C235" s="34" t="s">
        <v>15</v>
      </c>
      <c r="D235" s="86">
        <f>'[6]처리분구별-처리'!$O$11</f>
        <v>2225</v>
      </c>
      <c r="E235" s="86">
        <f>[7]발생량원단위!$I$188</f>
        <v>370</v>
      </c>
      <c r="F235" s="86">
        <f>ROUND(D235*E235/1000,0)</f>
        <v>823</v>
      </c>
      <c r="G235" s="86">
        <f>ROUND(F235*0.1,0)</f>
        <v>82</v>
      </c>
      <c r="H235" s="87">
        <f>F235+G235</f>
        <v>905</v>
      </c>
    </row>
    <row r="236" spans="1:8" ht="16.5" customHeight="1">
      <c r="A236" s="36"/>
      <c r="B236" s="37"/>
      <c r="C236" s="34" t="s">
        <v>16</v>
      </c>
      <c r="D236" s="86">
        <f>'[6]처리분구별-처리'!$O$12</f>
        <v>7061</v>
      </c>
      <c r="E236" s="86">
        <f>[7]발생량원단위!$I$188</f>
        <v>370</v>
      </c>
      <c r="F236" s="86">
        <f>ROUND(D236*E236/1000,0)</f>
        <v>2613</v>
      </c>
      <c r="G236" s="86">
        <f>ROUND(F236*0.1,0)</f>
        <v>261</v>
      </c>
      <c r="H236" s="87">
        <f>F236+G236</f>
        <v>2874</v>
      </c>
    </row>
    <row r="237" spans="1:8" ht="16.5" customHeight="1">
      <c r="A237" s="36"/>
      <c r="B237" s="45"/>
      <c r="C237" s="34" t="s">
        <v>17</v>
      </c>
      <c r="D237" s="86">
        <f>'[6]처리분구별-처리'!$O$13</f>
        <v>21380</v>
      </c>
      <c r="E237" s="86">
        <f>[7]발생량원단위!$I$188</f>
        <v>370</v>
      </c>
      <c r="F237" s="86">
        <f>ROUND(D237*E237/1000,0)</f>
        <v>7911</v>
      </c>
      <c r="G237" s="86">
        <f>ROUND(F237*0.1,0)</f>
        <v>791</v>
      </c>
      <c r="H237" s="87">
        <f>F237+G237</f>
        <v>8702</v>
      </c>
    </row>
    <row r="238" spans="1:8" ht="16.5" customHeight="1">
      <c r="A238" s="36"/>
      <c r="B238" s="34" t="s">
        <v>18</v>
      </c>
      <c r="C238" s="34" t="s">
        <v>19</v>
      </c>
      <c r="D238" s="86">
        <f>'[6]처리분구별-처리'!$O$14</f>
        <v>670</v>
      </c>
      <c r="E238" s="86">
        <f>[7]발생량원단위!$I$188</f>
        <v>370</v>
      </c>
      <c r="F238" s="86">
        <f>ROUND(D238*E238/1000,0)</f>
        <v>248</v>
      </c>
      <c r="G238" s="86">
        <f>ROUND(F238*0.1,0)</f>
        <v>25</v>
      </c>
      <c r="H238" s="87">
        <f>F238+G238</f>
        <v>273</v>
      </c>
    </row>
    <row r="239" spans="1:8" ht="16.5" customHeight="1">
      <c r="A239" s="36"/>
      <c r="B239" s="33" t="s">
        <v>20</v>
      </c>
      <c r="C239" s="34" t="s">
        <v>8</v>
      </c>
      <c r="D239" s="86">
        <f>SUM(D240:D242)</f>
        <v>12805</v>
      </c>
      <c r="E239" s="86"/>
      <c r="F239" s="86">
        <f>SUM(F240:F242)</f>
        <v>4737</v>
      </c>
      <c r="G239" s="86">
        <f>SUM(G240:G242)</f>
        <v>474</v>
      </c>
      <c r="H239" s="87">
        <f>SUM(H240:H242)</f>
        <v>5211</v>
      </c>
    </row>
    <row r="240" spans="1:8" ht="16.5" customHeight="1">
      <c r="A240" s="36"/>
      <c r="B240" s="37"/>
      <c r="C240" s="34" t="s">
        <v>15</v>
      </c>
      <c r="D240" s="86">
        <f>'[6]처리분구별-처리'!$O$16</f>
        <v>6182</v>
      </c>
      <c r="E240" s="86">
        <f>[7]발생량원단위!$I$188</f>
        <v>370</v>
      </c>
      <c r="F240" s="86">
        <f>ROUND(D240*E240/1000,0)</f>
        <v>2287</v>
      </c>
      <c r="G240" s="86">
        <f>ROUND(F240*0.1,0)</f>
        <v>229</v>
      </c>
      <c r="H240" s="87">
        <f>F240+G240</f>
        <v>2516</v>
      </c>
    </row>
    <row r="241" spans="1:8" ht="16.5" customHeight="1">
      <c r="A241" s="36"/>
      <c r="B241" s="37"/>
      <c r="C241" s="34" t="s">
        <v>16</v>
      </c>
      <c r="D241" s="86">
        <f>'[6]처리분구별-처리'!$O$17</f>
        <v>2647</v>
      </c>
      <c r="E241" s="86">
        <f>[7]발생량원단위!$I$188</f>
        <v>370</v>
      </c>
      <c r="F241" s="86">
        <f>ROUND(D241*E241/1000,0)</f>
        <v>979</v>
      </c>
      <c r="G241" s="86">
        <f>ROUND(F241*0.1,0)</f>
        <v>98</v>
      </c>
      <c r="H241" s="87">
        <f>F241+G241</f>
        <v>1077</v>
      </c>
    </row>
    <row r="242" spans="1:8" ht="16.5" customHeight="1">
      <c r="A242" s="36"/>
      <c r="B242" s="45"/>
      <c r="C242" s="34" t="s">
        <v>24</v>
      </c>
      <c r="D242" s="86">
        <f>'[6]처리분구별-처리'!$O$18</f>
        <v>3976</v>
      </c>
      <c r="E242" s="86">
        <f>[7]발생량원단위!$I$188</f>
        <v>370</v>
      </c>
      <c r="F242" s="86">
        <f>ROUND(D242*E242/1000,0)</f>
        <v>1471</v>
      </c>
      <c r="G242" s="86">
        <f>ROUND(F242*0.1,0)</f>
        <v>147</v>
      </c>
      <c r="H242" s="87">
        <f>F242+G242</f>
        <v>1618</v>
      </c>
    </row>
    <row r="243" spans="1:8" ht="16.5" customHeight="1">
      <c r="A243" s="36"/>
      <c r="B243" s="33" t="s">
        <v>25</v>
      </c>
      <c r="C243" s="34" t="s">
        <v>8</v>
      </c>
      <c r="D243" s="86">
        <f>SUM(D244:D245)</f>
        <v>9059</v>
      </c>
      <c r="E243" s="86"/>
      <c r="F243" s="86">
        <f>SUM(F244:F245)</f>
        <v>3352</v>
      </c>
      <c r="G243" s="86">
        <f>SUM(G244:G245)</f>
        <v>336</v>
      </c>
      <c r="H243" s="87">
        <f>SUM(H244:H245)</f>
        <v>3688</v>
      </c>
    </row>
    <row r="244" spans="1:8" ht="16.5" customHeight="1">
      <c r="A244" s="36"/>
      <c r="B244" s="37"/>
      <c r="C244" s="34" t="s">
        <v>27</v>
      </c>
      <c r="D244" s="86">
        <f>'[6]처리분구별-처리'!$O$20</f>
        <v>8850</v>
      </c>
      <c r="E244" s="86">
        <f>[7]발생량원단위!$I$188</f>
        <v>370</v>
      </c>
      <c r="F244" s="86">
        <f>ROUND(D244*E244/1000,0)</f>
        <v>3275</v>
      </c>
      <c r="G244" s="86">
        <f>ROUND(F244*0.1,0)</f>
        <v>328</v>
      </c>
      <c r="H244" s="87">
        <f>F244+G244</f>
        <v>3603</v>
      </c>
    </row>
    <row r="245" spans="1:8" ht="16.5" customHeight="1">
      <c r="A245" s="36"/>
      <c r="B245" s="45"/>
      <c r="C245" s="34" t="s">
        <v>28</v>
      </c>
      <c r="D245" s="86">
        <f>'[6]처리분구별-처리'!$O$21</f>
        <v>209</v>
      </c>
      <c r="E245" s="86">
        <f>[7]발생량원단위!$I$188</f>
        <v>370</v>
      </c>
      <c r="F245" s="86">
        <f>ROUND(D245*E245/1000,0)</f>
        <v>77</v>
      </c>
      <c r="G245" s="86">
        <f>ROUND(F245*0.1,0)</f>
        <v>8</v>
      </c>
      <c r="H245" s="87">
        <f>F245+G245</f>
        <v>85</v>
      </c>
    </row>
    <row r="246" spans="1:8" ht="16.5" customHeight="1">
      <c r="A246" s="36"/>
      <c r="B246" s="34" t="s">
        <v>29</v>
      </c>
      <c r="C246" s="34" t="s">
        <v>30</v>
      </c>
      <c r="D246" s="86">
        <f>'[6]처리분구별-처리'!$O$22</f>
        <v>1160</v>
      </c>
      <c r="E246" s="86">
        <f>[7]발생량원단위!$I$188</f>
        <v>370</v>
      </c>
      <c r="F246" s="86">
        <f>ROUND(D246*E246/1000,0)</f>
        <v>429</v>
      </c>
      <c r="G246" s="86">
        <f>ROUND(F246*0.1,0)</f>
        <v>43</v>
      </c>
      <c r="H246" s="87">
        <f>F246+G246</f>
        <v>472</v>
      </c>
    </row>
    <row r="247" spans="1:8" ht="16.5" customHeight="1">
      <c r="A247" s="36"/>
      <c r="B247" s="33" t="s">
        <v>31</v>
      </c>
      <c r="C247" s="34" t="s">
        <v>8</v>
      </c>
      <c r="D247" s="86">
        <f>SUM(D248:D249)</f>
        <v>3829</v>
      </c>
      <c r="E247" s="86"/>
      <c r="F247" s="86">
        <f>SUM(F248:F249)</f>
        <v>1417</v>
      </c>
      <c r="G247" s="86">
        <f>SUM(G248:G249)</f>
        <v>142</v>
      </c>
      <c r="H247" s="87">
        <f>SUM(H248:H249)</f>
        <v>1559</v>
      </c>
    </row>
    <row r="248" spans="1:8" ht="16.5" customHeight="1">
      <c r="A248" s="36"/>
      <c r="B248" s="37"/>
      <c r="C248" s="34" t="s">
        <v>32</v>
      </c>
      <c r="D248" s="86">
        <f>'[6]처리분구별-처리'!$O$24</f>
        <v>475</v>
      </c>
      <c r="E248" s="86">
        <f>[7]발생량원단위!$I$188</f>
        <v>370</v>
      </c>
      <c r="F248" s="86">
        <f>ROUND(D248*E248/1000,0)</f>
        <v>176</v>
      </c>
      <c r="G248" s="86">
        <f>ROUND(F248*0.1,0)</f>
        <v>18</v>
      </c>
      <c r="H248" s="87">
        <f>F248+G248</f>
        <v>194</v>
      </c>
    </row>
    <row r="249" spans="1:8" ht="16.5" customHeight="1">
      <c r="A249" s="36"/>
      <c r="B249" s="45"/>
      <c r="C249" s="34" t="s">
        <v>33</v>
      </c>
      <c r="D249" s="86">
        <f>'[6]처리분구별-처리'!$O$25</f>
        <v>3354</v>
      </c>
      <c r="E249" s="86">
        <f>[7]발생량원단위!$I$188</f>
        <v>370</v>
      </c>
      <c r="F249" s="86">
        <f>ROUND(D249*E249/1000,0)</f>
        <v>1241</v>
      </c>
      <c r="G249" s="86">
        <f>ROUND(F249*0.1,0)</f>
        <v>124</v>
      </c>
      <c r="H249" s="87">
        <f>F249+G249</f>
        <v>1365</v>
      </c>
    </row>
    <row r="250" spans="1:8" ht="16.5" customHeight="1">
      <c r="A250" s="36"/>
      <c r="B250" s="33" t="s">
        <v>34</v>
      </c>
      <c r="C250" s="34" t="s">
        <v>8</v>
      </c>
      <c r="D250" s="86">
        <f>SUM(D251:D252)</f>
        <v>1719</v>
      </c>
      <c r="E250" s="86"/>
      <c r="F250" s="86">
        <f>SUM(F251:F252)</f>
        <v>636</v>
      </c>
      <c r="G250" s="86">
        <f>SUM(G251:G252)</f>
        <v>64</v>
      </c>
      <c r="H250" s="87">
        <f>SUM(H251:H252)</f>
        <v>700</v>
      </c>
    </row>
    <row r="251" spans="1:8" ht="16.5" customHeight="1">
      <c r="A251" s="36"/>
      <c r="B251" s="37"/>
      <c r="C251" s="34" t="s">
        <v>27</v>
      </c>
      <c r="D251" s="86">
        <f>'[6]처리분구별-처리'!$O$27</f>
        <v>1456</v>
      </c>
      <c r="E251" s="86">
        <f>[7]발생량원단위!$I$188</f>
        <v>370</v>
      </c>
      <c r="F251" s="86">
        <f>ROUND(D251*E251/1000,0)</f>
        <v>539</v>
      </c>
      <c r="G251" s="86">
        <f>ROUND(F251*0.1,0)</f>
        <v>54</v>
      </c>
      <c r="H251" s="87">
        <f>F251+G251</f>
        <v>593</v>
      </c>
    </row>
    <row r="252" spans="1:8" ht="16.5" customHeight="1">
      <c r="A252" s="36"/>
      <c r="B252" s="37"/>
      <c r="C252" s="34" t="s">
        <v>37</v>
      </c>
      <c r="D252" s="86">
        <f>'[6]처리분구별-처리'!$O$28</f>
        <v>263</v>
      </c>
      <c r="E252" s="86">
        <f>[7]발생량원단위!$I$188</f>
        <v>370</v>
      </c>
      <c r="F252" s="86">
        <f>ROUND(D252*E252/1000,0)</f>
        <v>97</v>
      </c>
      <c r="G252" s="86">
        <f>ROUND(F252*0.1,0)</f>
        <v>10</v>
      </c>
      <c r="H252" s="87">
        <f>F252+G252</f>
        <v>107</v>
      </c>
    </row>
    <row r="253" spans="1:8" ht="16.5" customHeight="1">
      <c r="A253" s="36"/>
      <c r="B253" s="33" t="s">
        <v>41</v>
      </c>
      <c r="C253" s="34" t="s">
        <v>8</v>
      </c>
      <c r="D253" s="86">
        <f>SUM(D254:D256)</f>
        <v>2900</v>
      </c>
      <c r="E253" s="86"/>
      <c r="F253" s="86">
        <f>SUM(F254:F256)</f>
        <v>1073</v>
      </c>
      <c r="G253" s="86">
        <f>SUM(G254:G256)</f>
        <v>107</v>
      </c>
      <c r="H253" s="87">
        <f>SUM(H254:H256)</f>
        <v>1180</v>
      </c>
    </row>
    <row r="254" spans="1:8" ht="16.5" customHeight="1">
      <c r="A254" s="36"/>
      <c r="B254" s="37"/>
      <c r="C254" s="34" t="s">
        <v>226</v>
      </c>
      <c r="D254" s="86">
        <f>'[6]처리분구별-처리'!$O$30</f>
        <v>0</v>
      </c>
      <c r="E254" s="86">
        <f>[7]발생량원단위!$D$188</f>
        <v>370</v>
      </c>
      <c r="F254" s="86">
        <f>ROUND(D254*E254/1000,0)</f>
        <v>0</v>
      </c>
      <c r="G254" s="86">
        <f>ROUND(F254*0.1,0)</f>
        <v>0</v>
      </c>
      <c r="H254" s="87">
        <f>F254+G254</f>
        <v>0</v>
      </c>
    </row>
    <row r="255" spans="1:8" ht="16.5" customHeight="1">
      <c r="A255" s="36"/>
      <c r="B255" s="37"/>
      <c r="C255" s="34" t="s">
        <v>37</v>
      </c>
      <c r="D255" s="86">
        <f>'[6]처리분구별-처리'!$O$31</f>
        <v>1523</v>
      </c>
      <c r="E255" s="86">
        <f>[7]발생량원단위!$D$188</f>
        <v>370</v>
      </c>
      <c r="F255" s="86">
        <f>ROUND(D255*E255/1000,0)</f>
        <v>564</v>
      </c>
      <c r="G255" s="86">
        <f>ROUND(F255*0.1,0)</f>
        <v>56</v>
      </c>
      <c r="H255" s="87">
        <f>F255+G255</f>
        <v>620</v>
      </c>
    </row>
    <row r="256" spans="1:8" ht="16.5" customHeight="1">
      <c r="A256" s="36"/>
      <c r="B256" s="45"/>
      <c r="C256" s="34" t="s">
        <v>38</v>
      </c>
      <c r="D256" s="86">
        <f>'[6]처리분구별-처리'!$O$32</f>
        <v>1377</v>
      </c>
      <c r="E256" s="86">
        <f>[7]발생량원단위!$D$188</f>
        <v>370</v>
      </c>
      <c r="F256" s="86">
        <f>ROUND(D256*E256/1000,0)</f>
        <v>509</v>
      </c>
      <c r="G256" s="86">
        <f>ROUND(F256*0.1,0)</f>
        <v>51</v>
      </c>
      <c r="H256" s="87">
        <f>F256+G256</f>
        <v>560</v>
      </c>
    </row>
    <row r="257" spans="1:8" ht="16.5" customHeight="1">
      <c r="A257" s="138" t="s">
        <v>132</v>
      </c>
      <c r="B257" s="139"/>
      <c r="C257" s="140"/>
      <c r="D257" s="84">
        <f>D258+D259+D262</f>
        <v>3208</v>
      </c>
      <c r="E257" s="84"/>
      <c r="F257" s="84">
        <f>F258+F259+F262</f>
        <v>1187</v>
      </c>
      <c r="G257" s="84">
        <f>G258+G259+G262</f>
        <v>120</v>
      </c>
      <c r="H257" s="85">
        <f>H258+H259+H262</f>
        <v>1307</v>
      </c>
    </row>
    <row r="258" spans="1:8" ht="16.5" customHeight="1">
      <c r="A258" s="32"/>
      <c r="B258" s="34" t="s">
        <v>43</v>
      </c>
      <c r="C258" s="34" t="s">
        <v>42</v>
      </c>
      <c r="D258" s="86">
        <f>'[6]처리분구별-처리'!$O$34</f>
        <v>0</v>
      </c>
      <c r="E258" s="86">
        <f>[7]발생량원단위!$I$188</f>
        <v>370</v>
      </c>
      <c r="F258" s="86">
        <f>ROUND(D258*E258/1000,0)</f>
        <v>0</v>
      </c>
      <c r="G258" s="86">
        <f>ROUND(F258*0.1,0)</f>
        <v>0</v>
      </c>
      <c r="H258" s="87">
        <f>F258+G258</f>
        <v>0</v>
      </c>
    </row>
    <row r="259" spans="1:8" ht="16.5" customHeight="1">
      <c r="A259" s="36"/>
      <c r="B259" s="33" t="s">
        <v>7</v>
      </c>
      <c r="C259" s="34" t="s">
        <v>8</v>
      </c>
      <c r="D259" s="86">
        <f>SUM(D260:D261)</f>
        <v>1542</v>
      </c>
      <c r="E259" s="86"/>
      <c r="F259" s="86">
        <f>SUM(F260:F261)</f>
        <v>571</v>
      </c>
      <c r="G259" s="86">
        <f>SUM(G260:G261)</f>
        <v>58</v>
      </c>
      <c r="H259" s="87">
        <f>SUM(H260:H261)</f>
        <v>629</v>
      </c>
    </row>
    <row r="260" spans="1:8" ht="16.5" customHeight="1">
      <c r="A260" s="36"/>
      <c r="B260" s="37"/>
      <c r="C260" s="34" t="s">
        <v>10</v>
      </c>
      <c r="D260" s="86">
        <f>'[6]처리분구별-처리'!$O$36</f>
        <v>772</v>
      </c>
      <c r="E260" s="86">
        <f>[7]발생량원단위!$I$188</f>
        <v>370</v>
      </c>
      <c r="F260" s="86">
        <f>ROUND(D260*E260/1000,0)</f>
        <v>286</v>
      </c>
      <c r="G260" s="86">
        <f>ROUND(F260*0.1,0)</f>
        <v>29</v>
      </c>
      <c r="H260" s="87">
        <f>F260+G260</f>
        <v>315</v>
      </c>
    </row>
    <row r="261" spans="1:8" ht="16.5" customHeight="1">
      <c r="A261" s="36"/>
      <c r="B261" s="45"/>
      <c r="C261" s="34" t="s">
        <v>11</v>
      </c>
      <c r="D261" s="86">
        <f>'[6]처리분구별-처리'!$O$37</f>
        <v>770</v>
      </c>
      <c r="E261" s="86">
        <f>[7]발생량원단위!$I$188</f>
        <v>370</v>
      </c>
      <c r="F261" s="86">
        <f>ROUND(D261*E261/1000,0)</f>
        <v>285</v>
      </c>
      <c r="G261" s="86">
        <f>ROUND(F261*0.1,0)</f>
        <v>29</v>
      </c>
      <c r="H261" s="87">
        <f>F261+G261</f>
        <v>314</v>
      </c>
    </row>
    <row r="262" spans="1:8" ht="16.5" customHeight="1">
      <c r="A262" s="49"/>
      <c r="B262" s="34" t="s">
        <v>39</v>
      </c>
      <c r="C262" s="34" t="s">
        <v>40</v>
      </c>
      <c r="D262" s="86">
        <f>'[6]처리분구별-처리'!$O$38</f>
        <v>1666</v>
      </c>
      <c r="E262" s="86">
        <f>[7]발생량원단위!$I$188</f>
        <v>370</v>
      </c>
      <c r="F262" s="86">
        <f>ROUND(D262*E262/1000,0)</f>
        <v>616</v>
      </c>
      <c r="G262" s="86">
        <f>ROUND(F262*0.1,0)</f>
        <v>62</v>
      </c>
      <c r="H262" s="87">
        <f>F262+G262</f>
        <v>678</v>
      </c>
    </row>
    <row r="263" spans="1:8" ht="16.5" customHeight="1">
      <c r="A263" s="30" t="s">
        <v>44</v>
      </c>
      <c r="B263" s="143" t="s">
        <v>6</v>
      </c>
      <c r="C263" s="143"/>
      <c r="D263" s="82">
        <f>D264+D265+D268</f>
        <v>6970</v>
      </c>
      <c r="E263" s="82"/>
      <c r="F263" s="82">
        <f t="shared" ref="F263:H263" si="5">F264+F265+F268</f>
        <v>2579</v>
      </c>
      <c r="G263" s="82">
        <f t="shared" si="5"/>
        <v>259</v>
      </c>
      <c r="H263" s="83">
        <f t="shared" si="5"/>
        <v>2838</v>
      </c>
    </row>
    <row r="264" spans="1:8" ht="16.5" customHeight="1">
      <c r="A264" s="36"/>
      <c r="B264" s="33" t="s">
        <v>234</v>
      </c>
      <c r="C264" s="34" t="s">
        <v>237</v>
      </c>
      <c r="D264" s="86">
        <f>'[6]처리분구별-처리'!$O$40</f>
        <v>4526</v>
      </c>
      <c r="E264" s="86">
        <f>[7]발생량원단위!$I$188</f>
        <v>370</v>
      </c>
      <c r="F264" s="86">
        <f>ROUND(D264*E264/1000,0)</f>
        <v>1675</v>
      </c>
      <c r="G264" s="86">
        <f>ROUND(F264*0.1,0)</f>
        <v>168</v>
      </c>
      <c r="H264" s="87">
        <f>F264+G264</f>
        <v>1843</v>
      </c>
    </row>
    <row r="265" spans="1:8" ht="16.5" customHeight="1">
      <c r="A265" s="36"/>
      <c r="B265" s="33" t="s">
        <v>244</v>
      </c>
      <c r="C265" s="34" t="s">
        <v>8</v>
      </c>
      <c r="D265" s="86">
        <f>SUM(D266:D267)</f>
        <v>1467</v>
      </c>
      <c r="E265" s="86"/>
      <c r="F265" s="86">
        <f>SUM(F266:F267)</f>
        <v>543</v>
      </c>
      <c r="G265" s="86">
        <f>SUM(G266:G267)</f>
        <v>55</v>
      </c>
      <c r="H265" s="87">
        <f>SUM(H266:H267)</f>
        <v>598</v>
      </c>
    </row>
    <row r="266" spans="1:8" ht="16.5" customHeight="1">
      <c r="A266" s="36"/>
      <c r="B266" s="37"/>
      <c r="C266" s="34" t="s">
        <v>45</v>
      </c>
      <c r="D266" s="86">
        <f>'[6]처리분구별-처리'!$O$42</f>
        <v>1125</v>
      </c>
      <c r="E266" s="86">
        <f>[7]발생량원단위!$I$188</f>
        <v>370</v>
      </c>
      <c r="F266" s="86">
        <f>ROUND(D266*E266/1000,0)</f>
        <v>416</v>
      </c>
      <c r="G266" s="86">
        <f>ROUND(F266*0.1,0)</f>
        <v>42</v>
      </c>
      <c r="H266" s="87">
        <f>F266+G266</f>
        <v>458</v>
      </c>
    </row>
    <row r="267" spans="1:8" ht="16.5" customHeight="1">
      <c r="A267" s="36"/>
      <c r="B267" s="45"/>
      <c r="C267" s="34" t="s">
        <v>236</v>
      </c>
      <c r="D267" s="86">
        <f>'[6]처리분구별-처리'!$O$43</f>
        <v>342</v>
      </c>
      <c r="E267" s="86">
        <f>[7]발생량원단위!$I$188</f>
        <v>370</v>
      </c>
      <c r="F267" s="86">
        <f>ROUND(D267*E267/1000,0)</f>
        <v>127</v>
      </c>
      <c r="G267" s="86">
        <f>ROUND(F267*0.1,0)</f>
        <v>13</v>
      </c>
      <c r="H267" s="87">
        <f>F267+G267</f>
        <v>140</v>
      </c>
    </row>
    <row r="268" spans="1:8" ht="16.5" customHeight="1">
      <c r="A268" s="49"/>
      <c r="B268" s="34" t="s">
        <v>46</v>
      </c>
      <c r="C268" s="34" t="s">
        <v>45</v>
      </c>
      <c r="D268" s="86">
        <f>'[6]처리분구별-처리'!$O$44</f>
        <v>977</v>
      </c>
      <c r="E268" s="86">
        <f>[7]발생량원단위!$I$188</f>
        <v>370</v>
      </c>
      <c r="F268" s="86">
        <f>ROUND(D268*E268/1000,0)</f>
        <v>361</v>
      </c>
      <c r="G268" s="86">
        <f>ROUND(F268*0.1,0)</f>
        <v>36</v>
      </c>
      <c r="H268" s="87">
        <f>F268+G268</f>
        <v>397</v>
      </c>
    </row>
    <row r="269" spans="1:8" ht="16.5" customHeight="1">
      <c r="A269" s="30" t="s">
        <v>133</v>
      </c>
      <c r="B269" s="143" t="s">
        <v>6</v>
      </c>
      <c r="C269" s="143"/>
      <c r="D269" s="82">
        <f>D270</f>
        <v>150</v>
      </c>
      <c r="E269" s="82"/>
      <c r="F269" s="82">
        <f>F270</f>
        <v>30</v>
      </c>
      <c r="G269" s="82">
        <f>G270</f>
        <v>3</v>
      </c>
      <c r="H269" s="83">
        <f>H270</f>
        <v>33</v>
      </c>
    </row>
    <row r="270" spans="1:8" ht="16.5" customHeight="1">
      <c r="A270" s="46"/>
      <c r="B270" s="40" t="s">
        <v>134</v>
      </c>
      <c r="C270" s="40" t="s">
        <v>45</v>
      </c>
      <c r="D270" s="91">
        <f>'[6]처리분구별-처리'!$O$46</f>
        <v>150</v>
      </c>
      <c r="E270" s="91">
        <v>200</v>
      </c>
      <c r="F270" s="91">
        <f>ROUND(D270*E270/1000,0)</f>
        <v>30</v>
      </c>
      <c r="G270" s="91">
        <f>ROUND(F270*0.1,0)</f>
        <v>3</v>
      </c>
      <c r="H270" s="92">
        <f>F270+G270</f>
        <v>33</v>
      </c>
    </row>
    <row r="271" spans="1:8" ht="16.5" customHeight="1"/>
    <row r="272" spans="1:8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</sheetData>
  <mergeCells count="36">
    <mergeCell ref="B269:C269"/>
    <mergeCell ref="A229:C229"/>
    <mergeCell ref="B230:C230"/>
    <mergeCell ref="A231:C231"/>
    <mergeCell ref="A257:C257"/>
    <mergeCell ref="B263:C263"/>
    <mergeCell ref="A51:C51"/>
    <mergeCell ref="A96:C96"/>
    <mergeCell ref="A141:C141"/>
    <mergeCell ref="A77:C77"/>
    <mergeCell ref="A122:C122"/>
    <mergeCell ref="B89:C89"/>
    <mergeCell ref="B134:C134"/>
    <mergeCell ref="A4:C4"/>
    <mergeCell ref="B5:C5"/>
    <mergeCell ref="B38:C38"/>
    <mergeCell ref="A49:C49"/>
    <mergeCell ref="B50:C50"/>
    <mergeCell ref="A6:C6"/>
    <mergeCell ref="A32:C32"/>
    <mergeCell ref="B44:C44"/>
    <mergeCell ref="B224:C224"/>
    <mergeCell ref="B83:C83"/>
    <mergeCell ref="A94:C94"/>
    <mergeCell ref="B95:C95"/>
    <mergeCell ref="B128:C128"/>
    <mergeCell ref="B218:C218"/>
    <mergeCell ref="A139:C139"/>
    <mergeCell ref="B140:C140"/>
    <mergeCell ref="B173:C173"/>
    <mergeCell ref="A184:C184"/>
    <mergeCell ref="B185:C185"/>
    <mergeCell ref="A212:C212"/>
    <mergeCell ref="A186:C186"/>
    <mergeCell ref="A167:C167"/>
    <mergeCell ref="B179:C17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rowBreaks count="5" manualBreakCount="5">
    <brk id="46" max="7" man="1"/>
    <brk id="91" max="7" man="1"/>
    <brk id="136" max="7" man="1"/>
    <brk id="181" max="7" man="1"/>
    <brk id="226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G340"/>
  <sheetViews>
    <sheetView showGridLines="0" view="pageBreakPreview" topLeftCell="A230" zoomScaleNormal="100" workbookViewId="0">
      <selection activeCell="N72" sqref="N72"/>
    </sheetView>
  </sheetViews>
  <sheetFormatPr defaultColWidth="9" defaultRowHeight="15.2" customHeight="1"/>
  <cols>
    <col min="1" max="7" width="11.77734375" style="28" customWidth="1"/>
    <col min="8" max="16384" width="9" style="28"/>
  </cols>
  <sheetData>
    <row r="1" spans="1:7" s="5" customFormat="1" ht="17.100000000000001" customHeight="1">
      <c r="A1" s="23" t="s">
        <v>52</v>
      </c>
      <c r="C1" s="24"/>
    </row>
    <row r="2" spans="1:7" s="5" customFormat="1" ht="17.100000000000001" customHeight="1">
      <c r="A2" s="24" t="s">
        <v>231</v>
      </c>
    </row>
    <row r="3" spans="1:7" ht="34.5" thickBot="1">
      <c r="A3" s="25" t="s">
        <v>0</v>
      </c>
      <c r="B3" s="26" t="s">
        <v>1</v>
      </c>
      <c r="C3" s="26" t="s">
        <v>2</v>
      </c>
      <c r="D3" s="26" t="s">
        <v>126</v>
      </c>
      <c r="E3" s="26" t="s">
        <v>50</v>
      </c>
      <c r="F3" s="48" t="s">
        <v>54</v>
      </c>
      <c r="G3" s="27" t="s">
        <v>125</v>
      </c>
    </row>
    <row r="4" spans="1:7" ht="16.5" customHeight="1" thickTop="1">
      <c r="A4" s="141" t="s">
        <v>4</v>
      </c>
      <c r="B4" s="142"/>
      <c r="C4" s="142"/>
      <c r="D4" s="80">
        <f>D5+D38+D44</f>
        <v>877</v>
      </c>
      <c r="E4" s="80">
        <f>E5+E38+E44</f>
        <v>87</v>
      </c>
      <c r="F4" s="80">
        <f>F5+F38+F44</f>
        <v>964</v>
      </c>
      <c r="G4" s="81"/>
    </row>
    <row r="5" spans="1:7" ht="16.5" customHeight="1">
      <c r="A5" s="30" t="s">
        <v>5</v>
      </c>
      <c r="B5" s="143" t="s">
        <v>6</v>
      </c>
      <c r="C5" s="143"/>
      <c r="D5" s="82">
        <f>D6+D32</f>
        <v>877</v>
      </c>
      <c r="E5" s="82">
        <f>E6+E32</f>
        <v>87</v>
      </c>
      <c r="F5" s="82">
        <f>F6+F32</f>
        <v>964</v>
      </c>
      <c r="G5" s="83"/>
    </row>
    <row r="6" spans="1:7" ht="16.5" customHeight="1">
      <c r="A6" s="138" t="s">
        <v>139</v>
      </c>
      <c r="B6" s="139"/>
      <c r="C6" s="140"/>
      <c r="D6" s="84">
        <f>D7+D8+D9+D13+D14+D18+D21+D22+D25+D28</f>
        <v>673</v>
      </c>
      <c r="E6" s="84">
        <f>E7+E8+E9+E13+E14+E18+E21+E22+E25+E28</f>
        <v>67</v>
      </c>
      <c r="F6" s="84">
        <f>F7+F8+F9+F13+F14+F18+F21+F22+F25+F28</f>
        <v>740</v>
      </c>
      <c r="G6" s="85"/>
    </row>
    <row r="7" spans="1:7" ht="16.5" customHeight="1">
      <c r="A7" s="36"/>
      <c r="B7" s="34" t="s">
        <v>12</v>
      </c>
      <c r="C7" s="34" t="s">
        <v>9</v>
      </c>
      <c r="D7" s="86">
        <f>'[8]발생량원단위(지하수요금)'!$H117</f>
        <v>54</v>
      </c>
      <c r="E7" s="86">
        <f>ROUND(D7*0.1,0)</f>
        <v>5</v>
      </c>
      <c r="F7" s="89">
        <f>D7+E7</f>
        <v>59</v>
      </c>
      <c r="G7" s="87"/>
    </row>
    <row r="8" spans="1:7" ht="16.5" customHeight="1">
      <c r="A8" s="36"/>
      <c r="B8" s="34" t="s">
        <v>13</v>
      </c>
      <c r="C8" s="34" t="s">
        <v>9</v>
      </c>
      <c r="D8" s="86">
        <f>'[8]발생량원단위(지하수요금)'!$H118</f>
        <v>55</v>
      </c>
      <c r="E8" s="86">
        <f>ROUND(D8*0.1,0)</f>
        <v>6</v>
      </c>
      <c r="F8" s="89">
        <f>D8+E8</f>
        <v>61</v>
      </c>
      <c r="G8" s="87"/>
    </row>
    <row r="9" spans="1:7" ht="16.5" customHeight="1">
      <c r="A9" s="36"/>
      <c r="B9" s="33" t="s">
        <v>14</v>
      </c>
      <c r="C9" s="34" t="s">
        <v>8</v>
      </c>
      <c r="D9" s="86">
        <f>'[8]발생량원단위(지하수요금)'!$H119</f>
        <v>277</v>
      </c>
      <c r="E9" s="86">
        <f>SUM(E10:E12)</f>
        <v>27</v>
      </c>
      <c r="F9" s="89">
        <f>SUM(F10:F12)</f>
        <v>304</v>
      </c>
      <c r="G9" s="87"/>
    </row>
    <row r="10" spans="1:7" ht="16.5" customHeight="1">
      <c r="A10" s="36"/>
      <c r="B10" s="37"/>
      <c r="C10" s="34" t="s">
        <v>15</v>
      </c>
      <c r="D10" s="86">
        <f>'[8]발생량원단위(지하수요금)'!$H120</f>
        <v>24</v>
      </c>
      <c r="E10" s="86">
        <f>ROUND(D10*0.1,0)</f>
        <v>2</v>
      </c>
      <c r="F10" s="89">
        <f>D10+E10</f>
        <v>26</v>
      </c>
      <c r="G10" s="87"/>
    </row>
    <row r="11" spans="1:7" ht="16.5" customHeight="1">
      <c r="A11" s="36"/>
      <c r="B11" s="37"/>
      <c r="C11" s="34" t="s">
        <v>16</v>
      </c>
      <c r="D11" s="86">
        <f>'[8]발생량원단위(지하수요금)'!$H121</f>
        <v>40</v>
      </c>
      <c r="E11" s="86">
        <f>ROUND(D11*0.1,0)</f>
        <v>4</v>
      </c>
      <c r="F11" s="89">
        <f>D11+E11</f>
        <v>44</v>
      </c>
      <c r="G11" s="87"/>
    </row>
    <row r="12" spans="1:7" ht="16.5" customHeight="1">
      <c r="A12" s="36"/>
      <c r="B12" s="45"/>
      <c r="C12" s="34" t="s">
        <v>17</v>
      </c>
      <c r="D12" s="86">
        <f>'[8]발생량원단위(지하수요금)'!$H122</f>
        <v>213</v>
      </c>
      <c r="E12" s="86">
        <f>ROUND(D12*0.1,0)</f>
        <v>21</v>
      </c>
      <c r="F12" s="89">
        <f>D12+E12</f>
        <v>234</v>
      </c>
      <c r="G12" s="87"/>
    </row>
    <row r="13" spans="1:7" ht="16.5" customHeight="1">
      <c r="A13" s="36"/>
      <c r="B13" s="34" t="s">
        <v>18</v>
      </c>
      <c r="C13" s="34" t="s">
        <v>19</v>
      </c>
      <c r="D13" s="86">
        <f>'[8]발생량원단위(지하수요금)'!$H123</f>
        <v>0</v>
      </c>
      <c r="E13" s="86">
        <f>ROUND(D13*0.1,0)</f>
        <v>0</v>
      </c>
      <c r="F13" s="89">
        <f>D13+E13</f>
        <v>0</v>
      </c>
      <c r="G13" s="87"/>
    </row>
    <row r="14" spans="1:7" ht="16.5" customHeight="1">
      <c r="A14" s="36"/>
      <c r="B14" s="33" t="s">
        <v>20</v>
      </c>
      <c r="C14" s="34" t="s">
        <v>21</v>
      </c>
      <c r="D14" s="86">
        <f>'[8]발생량원단위(지하수요금)'!$H124</f>
        <v>193</v>
      </c>
      <c r="E14" s="86">
        <f>SUM(E15:E17)</f>
        <v>19</v>
      </c>
      <c r="F14" s="89">
        <f>SUM(F15:F17)</f>
        <v>212</v>
      </c>
      <c r="G14" s="87"/>
    </row>
    <row r="15" spans="1:7" ht="16.5" customHeight="1">
      <c r="A15" s="36"/>
      <c r="B15" s="37"/>
      <c r="C15" s="34" t="s">
        <v>22</v>
      </c>
      <c r="D15" s="86">
        <f>'[8]발생량원단위(지하수요금)'!$H125</f>
        <v>129</v>
      </c>
      <c r="E15" s="86">
        <f>ROUND(D15*0.1,0)</f>
        <v>13</v>
      </c>
      <c r="F15" s="89">
        <f>D15+E15</f>
        <v>142</v>
      </c>
      <c r="G15" s="87"/>
    </row>
    <row r="16" spans="1:7" ht="16.5" customHeight="1">
      <c r="A16" s="36"/>
      <c r="B16" s="37"/>
      <c r="C16" s="34" t="s">
        <v>23</v>
      </c>
      <c r="D16" s="86">
        <f>'[8]발생량원단위(지하수요금)'!$H126</f>
        <v>1</v>
      </c>
      <c r="E16" s="86">
        <f>ROUND(D16*0.1,0)</f>
        <v>0</v>
      </c>
      <c r="F16" s="89">
        <f>D16+E16</f>
        <v>1</v>
      </c>
      <c r="G16" s="87"/>
    </row>
    <row r="17" spans="1:7" ht="16.5" customHeight="1">
      <c r="A17" s="36"/>
      <c r="B17" s="45"/>
      <c r="C17" s="34" t="s">
        <v>24</v>
      </c>
      <c r="D17" s="86">
        <f>'[8]발생량원단위(지하수요금)'!$H127</f>
        <v>63</v>
      </c>
      <c r="E17" s="86">
        <f>ROUND(D17*0.1,0)</f>
        <v>6</v>
      </c>
      <c r="F17" s="89">
        <f>D17+E17</f>
        <v>69</v>
      </c>
      <c r="G17" s="87"/>
    </row>
    <row r="18" spans="1:7" ht="16.5" customHeight="1">
      <c r="A18" s="36"/>
      <c r="B18" s="33" t="s">
        <v>25</v>
      </c>
      <c r="C18" s="34" t="s">
        <v>26</v>
      </c>
      <c r="D18" s="86">
        <f>'[8]발생량원단위(지하수요금)'!$H128</f>
        <v>76</v>
      </c>
      <c r="E18" s="86">
        <f>SUM(E19:E20)</f>
        <v>8</v>
      </c>
      <c r="F18" s="89">
        <f>SUM(F19:F20)</f>
        <v>84</v>
      </c>
      <c r="G18" s="87"/>
    </row>
    <row r="19" spans="1:7" ht="16.5" customHeight="1">
      <c r="A19" s="36"/>
      <c r="B19" s="37"/>
      <c r="C19" s="34" t="s">
        <v>27</v>
      </c>
      <c r="D19" s="86">
        <f>'[8]발생량원단위(지하수요금)'!$H129</f>
        <v>76</v>
      </c>
      <c r="E19" s="86">
        <f>ROUND(D19*0.1,0)</f>
        <v>8</v>
      </c>
      <c r="F19" s="89">
        <f>D19+E19</f>
        <v>84</v>
      </c>
      <c r="G19" s="87"/>
    </row>
    <row r="20" spans="1:7" ht="16.5" customHeight="1">
      <c r="A20" s="36"/>
      <c r="B20" s="45"/>
      <c r="C20" s="34" t="s">
        <v>28</v>
      </c>
      <c r="D20" s="86">
        <f>'[8]발생량원단위(지하수요금)'!$H130</f>
        <v>0</v>
      </c>
      <c r="E20" s="86">
        <f>ROUND(D20*0.1,0)</f>
        <v>0</v>
      </c>
      <c r="F20" s="89">
        <f>D20+E20</f>
        <v>0</v>
      </c>
      <c r="G20" s="87"/>
    </row>
    <row r="21" spans="1:7" ht="16.5" customHeight="1">
      <c r="A21" s="36"/>
      <c r="B21" s="34" t="s">
        <v>29</v>
      </c>
      <c r="C21" s="34" t="s">
        <v>30</v>
      </c>
      <c r="D21" s="86">
        <f>'[8]발생량원단위(지하수요금)'!$H131</f>
        <v>0</v>
      </c>
      <c r="E21" s="86">
        <f>ROUND(D21*0.1,0)</f>
        <v>0</v>
      </c>
      <c r="F21" s="89">
        <f>D21+E21</f>
        <v>0</v>
      </c>
      <c r="G21" s="87"/>
    </row>
    <row r="22" spans="1:7" ht="16.5" customHeight="1">
      <c r="A22" s="36"/>
      <c r="B22" s="33" t="s">
        <v>31</v>
      </c>
      <c r="C22" s="34" t="s">
        <v>26</v>
      </c>
      <c r="D22" s="86">
        <f>'[8]발생량원단위(지하수요금)'!$H132</f>
        <v>0</v>
      </c>
      <c r="E22" s="86">
        <f>SUM(E23:E24)</f>
        <v>0</v>
      </c>
      <c r="F22" s="89">
        <f>SUM(F23:F24)</f>
        <v>0</v>
      </c>
      <c r="G22" s="87"/>
    </row>
    <row r="23" spans="1:7" ht="16.5" customHeight="1">
      <c r="A23" s="36"/>
      <c r="B23" s="37"/>
      <c r="C23" s="34" t="s">
        <v>32</v>
      </c>
      <c r="D23" s="86">
        <f>'[8]발생량원단위(지하수요금)'!$H133</f>
        <v>0</v>
      </c>
      <c r="E23" s="86">
        <f>ROUND(D23*0.1,0)</f>
        <v>0</v>
      </c>
      <c r="F23" s="89">
        <f>D23+E23</f>
        <v>0</v>
      </c>
      <c r="G23" s="87"/>
    </row>
    <row r="24" spans="1:7" ht="16.5" customHeight="1">
      <c r="A24" s="36"/>
      <c r="B24" s="45"/>
      <c r="C24" s="34" t="s">
        <v>33</v>
      </c>
      <c r="D24" s="86">
        <f>'[8]발생량원단위(지하수요금)'!$H134</f>
        <v>0</v>
      </c>
      <c r="E24" s="86">
        <f>ROUND(D24*0.1,0)</f>
        <v>0</v>
      </c>
      <c r="F24" s="89">
        <f>D24+E24</f>
        <v>0</v>
      </c>
      <c r="G24" s="87"/>
    </row>
    <row r="25" spans="1:7" ht="16.5" customHeight="1">
      <c r="A25" s="36"/>
      <c r="B25" s="33" t="s">
        <v>34</v>
      </c>
      <c r="C25" s="34" t="s">
        <v>35</v>
      </c>
      <c r="D25" s="86">
        <f>'[8]발생량원단위(지하수요금)'!$H135</f>
        <v>0</v>
      </c>
      <c r="E25" s="86">
        <f>SUM(E26:E27)</f>
        <v>0</v>
      </c>
      <c r="F25" s="89">
        <f>SUM(F26:F27)</f>
        <v>0</v>
      </c>
      <c r="G25" s="87"/>
    </row>
    <row r="26" spans="1:7" ht="16.5" customHeight="1">
      <c r="A26" s="36"/>
      <c r="B26" s="37"/>
      <c r="C26" s="34" t="s">
        <v>36</v>
      </c>
      <c r="D26" s="86">
        <f>'[8]발생량원단위(지하수요금)'!$H136</f>
        <v>0</v>
      </c>
      <c r="E26" s="86">
        <f>ROUND(D26*0.1,0)</f>
        <v>0</v>
      </c>
      <c r="F26" s="89">
        <f>D26+E26</f>
        <v>0</v>
      </c>
      <c r="G26" s="87"/>
    </row>
    <row r="27" spans="1:7" ht="16.5" customHeight="1">
      <c r="A27" s="36"/>
      <c r="B27" s="37"/>
      <c r="C27" s="34" t="s">
        <v>37</v>
      </c>
      <c r="D27" s="86">
        <f>'[8]발생량원단위(지하수요금)'!$H137</f>
        <v>0</v>
      </c>
      <c r="E27" s="86">
        <f>ROUND(D27*0.1,0)</f>
        <v>0</v>
      </c>
      <c r="F27" s="89">
        <f>D27+E27</f>
        <v>0</v>
      </c>
      <c r="G27" s="87"/>
    </row>
    <row r="28" spans="1:7" ht="16.5" customHeight="1">
      <c r="A28" s="36"/>
      <c r="B28" s="33" t="s">
        <v>41</v>
      </c>
      <c r="C28" s="34" t="s">
        <v>8</v>
      </c>
      <c r="D28" s="86">
        <f>'[8]발생량원단위(지하수요금)'!$H138</f>
        <v>18</v>
      </c>
      <c r="E28" s="86">
        <f>SUM(E29:E31)</f>
        <v>2</v>
      </c>
      <c r="F28" s="89">
        <f>SUM(F29:F31)</f>
        <v>20</v>
      </c>
      <c r="G28" s="87"/>
    </row>
    <row r="29" spans="1:7" ht="16.5" customHeight="1">
      <c r="A29" s="36"/>
      <c r="B29" s="37"/>
      <c r="C29" s="34" t="s">
        <v>226</v>
      </c>
      <c r="D29" s="86">
        <f>'[8]발생량원단위(지하수요금)'!$H139</f>
        <v>0</v>
      </c>
      <c r="E29" s="86">
        <f>ROUND(D29*0.1,0)</f>
        <v>0</v>
      </c>
      <c r="F29" s="89">
        <f>D29+E29</f>
        <v>0</v>
      </c>
      <c r="G29" s="87"/>
    </row>
    <row r="30" spans="1:7" ht="16.5" customHeight="1">
      <c r="A30" s="36"/>
      <c r="B30" s="37"/>
      <c r="C30" s="34" t="s">
        <v>37</v>
      </c>
      <c r="D30" s="86">
        <f>'[8]발생량원단위(지하수요금)'!$H140</f>
        <v>0</v>
      </c>
      <c r="E30" s="86">
        <f>ROUND(D30*0.1,0)</f>
        <v>0</v>
      </c>
      <c r="F30" s="89">
        <f>D30+E30</f>
        <v>0</v>
      </c>
      <c r="G30" s="87"/>
    </row>
    <row r="31" spans="1:7" ht="16.5" customHeight="1">
      <c r="A31" s="36"/>
      <c r="B31" s="45"/>
      <c r="C31" s="34" t="s">
        <v>38</v>
      </c>
      <c r="D31" s="86">
        <f>'[8]발생량원단위(지하수요금)'!$H141</f>
        <v>18</v>
      </c>
      <c r="E31" s="86">
        <f>ROUND(D31*0.1,0)</f>
        <v>2</v>
      </c>
      <c r="F31" s="89">
        <f>D31+E31</f>
        <v>20</v>
      </c>
      <c r="G31" s="87"/>
    </row>
    <row r="32" spans="1:7" ht="16.5" customHeight="1">
      <c r="A32" s="138" t="s">
        <v>137</v>
      </c>
      <c r="B32" s="139"/>
      <c r="C32" s="140"/>
      <c r="D32" s="84">
        <f>D33+D34+D37</f>
        <v>204</v>
      </c>
      <c r="E32" s="84">
        <f>E33+E34+E37</f>
        <v>20</v>
      </c>
      <c r="F32" s="84">
        <f>F33+F34+F37</f>
        <v>224</v>
      </c>
      <c r="G32" s="85"/>
    </row>
    <row r="33" spans="1:7" ht="16.5" customHeight="1">
      <c r="A33" s="32"/>
      <c r="B33" s="34" t="s">
        <v>43</v>
      </c>
      <c r="C33" s="34" t="s">
        <v>42</v>
      </c>
      <c r="D33" s="86">
        <f>'[8]발생량원단위(지하수요금)'!$H143</f>
        <v>0</v>
      </c>
      <c r="E33" s="86">
        <f>ROUND(D33*0.1,0)</f>
        <v>0</v>
      </c>
      <c r="F33" s="89">
        <f>D33+E33</f>
        <v>0</v>
      </c>
      <c r="G33" s="87"/>
    </row>
    <row r="34" spans="1:7" ht="16.5" customHeight="1">
      <c r="A34" s="36"/>
      <c r="B34" s="33" t="s">
        <v>7</v>
      </c>
      <c r="C34" s="34" t="s">
        <v>8</v>
      </c>
      <c r="D34" s="86">
        <f>'[8]발생량원단위(지하수요금)'!$H144</f>
        <v>204</v>
      </c>
      <c r="E34" s="86">
        <f>SUM(E35:E36)</f>
        <v>20</v>
      </c>
      <c r="F34" s="89">
        <f>SUM(F35:F36)</f>
        <v>224</v>
      </c>
      <c r="G34" s="87"/>
    </row>
    <row r="35" spans="1:7" ht="16.5" customHeight="1">
      <c r="A35" s="36"/>
      <c r="B35" s="37"/>
      <c r="C35" s="34" t="s">
        <v>10</v>
      </c>
      <c r="D35" s="86">
        <f>'[8]발생량원단위(지하수요금)'!$H145</f>
        <v>204</v>
      </c>
      <c r="E35" s="86">
        <f>ROUND(D35*0.1,0)</f>
        <v>20</v>
      </c>
      <c r="F35" s="89">
        <f>D35+E35</f>
        <v>224</v>
      </c>
      <c r="G35" s="87"/>
    </row>
    <row r="36" spans="1:7" ht="16.5" customHeight="1">
      <c r="A36" s="36"/>
      <c r="B36" s="45"/>
      <c r="C36" s="34" t="s">
        <v>11</v>
      </c>
      <c r="D36" s="86">
        <f>'[8]발생량원단위(지하수요금)'!$H146</f>
        <v>0</v>
      </c>
      <c r="E36" s="86">
        <f>ROUND(D36*0.1,0)</f>
        <v>0</v>
      </c>
      <c r="F36" s="89">
        <f>D36+E36</f>
        <v>0</v>
      </c>
      <c r="G36" s="87"/>
    </row>
    <row r="37" spans="1:7" ht="16.5" customHeight="1">
      <c r="A37" s="36"/>
      <c r="B37" s="34" t="s">
        <v>39</v>
      </c>
      <c r="C37" s="34" t="s">
        <v>40</v>
      </c>
      <c r="D37" s="86">
        <f>'[8]발생량원단위(지하수요금)'!$H147</f>
        <v>0</v>
      </c>
      <c r="E37" s="86">
        <f>ROUND(D37*0.1,0)</f>
        <v>0</v>
      </c>
      <c r="F37" s="89">
        <f>D37+E37</f>
        <v>0</v>
      </c>
      <c r="G37" s="87"/>
    </row>
    <row r="38" spans="1:7" ht="16.5" customHeight="1">
      <c r="A38" s="30" t="s">
        <v>44</v>
      </c>
      <c r="B38" s="143" t="s">
        <v>6</v>
      </c>
      <c r="C38" s="143"/>
      <c r="D38" s="82">
        <f>D39+D40+D43</f>
        <v>0</v>
      </c>
      <c r="E38" s="82">
        <f t="shared" ref="E38:F38" si="0">E39+E40+E43</f>
        <v>0</v>
      </c>
      <c r="F38" s="90">
        <f t="shared" si="0"/>
        <v>0</v>
      </c>
      <c r="G38" s="83"/>
    </row>
    <row r="39" spans="1:7" ht="16.5" customHeight="1">
      <c r="A39" s="36"/>
      <c r="B39" s="33" t="s">
        <v>234</v>
      </c>
      <c r="C39" s="34" t="s">
        <v>237</v>
      </c>
      <c r="D39" s="86">
        <f>'[8]발생량원단위(지하수요금)'!$H149</f>
        <v>0</v>
      </c>
      <c r="E39" s="86">
        <f>ROUND(D39*0.1,0)</f>
        <v>0</v>
      </c>
      <c r="F39" s="89">
        <f>D39+E39</f>
        <v>0</v>
      </c>
      <c r="G39" s="87"/>
    </row>
    <row r="40" spans="1:7" ht="16.5" customHeight="1">
      <c r="A40" s="36"/>
      <c r="B40" s="33" t="s">
        <v>244</v>
      </c>
      <c r="C40" s="34" t="s">
        <v>8</v>
      </c>
      <c r="D40" s="86">
        <f>'[8]발생량원단위(지하수요금)'!$H150</f>
        <v>0</v>
      </c>
      <c r="E40" s="86">
        <f>SUM(E41:E42)</f>
        <v>0</v>
      </c>
      <c r="F40" s="89">
        <f>SUM(F41:F42)</f>
        <v>0</v>
      </c>
      <c r="G40" s="87"/>
    </row>
    <row r="41" spans="1:7" ht="16.5" customHeight="1">
      <c r="A41" s="36"/>
      <c r="B41" s="37"/>
      <c r="C41" s="34" t="s">
        <v>45</v>
      </c>
      <c r="D41" s="86">
        <f>'[8]발생량원단위(지하수요금)'!$H151</f>
        <v>0</v>
      </c>
      <c r="E41" s="86">
        <f>ROUND(D41*0.1,0)</f>
        <v>0</v>
      </c>
      <c r="F41" s="89">
        <f>D41+E41</f>
        <v>0</v>
      </c>
      <c r="G41" s="87"/>
    </row>
    <row r="42" spans="1:7" ht="16.5" customHeight="1">
      <c r="A42" s="36"/>
      <c r="B42" s="45"/>
      <c r="C42" s="34" t="s">
        <v>236</v>
      </c>
      <c r="D42" s="86">
        <f>'[8]발생량원단위(지하수요금)'!$H152</f>
        <v>0</v>
      </c>
      <c r="E42" s="86">
        <f>ROUND(D42*0.1,0)</f>
        <v>0</v>
      </c>
      <c r="F42" s="89">
        <f>D42+E42</f>
        <v>0</v>
      </c>
      <c r="G42" s="87"/>
    </row>
    <row r="43" spans="1:7" ht="16.5" customHeight="1">
      <c r="A43" s="49"/>
      <c r="B43" s="34" t="s">
        <v>46</v>
      </c>
      <c r="C43" s="34" t="s">
        <v>45</v>
      </c>
      <c r="D43" s="86">
        <f>'[8]발생량원단위(지하수요금)'!$H153</f>
        <v>0</v>
      </c>
      <c r="E43" s="86">
        <f>ROUND(D43*0.1,0)</f>
        <v>0</v>
      </c>
      <c r="F43" s="89">
        <f>D43+E43</f>
        <v>0</v>
      </c>
      <c r="G43" s="87"/>
    </row>
    <row r="44" spans="1:7" ht="16.5" customHeight="1">
      <c r="A44" s="30" t="s">
        <v>140</v>
      </c>
      <c r="B44" s="143" t="s">
        <v>6</v>
      </c>
      <c r="C44" s="143"/>
      <c r="D44" s="82">
        <f>D45</f>
        <v>0</v>
      </c>
      <c r="E44" s="82">
        <f>E45</f>
        <v>0</v>
      </c>
      <c r="F44" s="82">
        <f>F45</f>
        <v>0</v>
      </c>
      <c r="G44" s="83"/>
    </row>
    <row r="45" spans="1:7" ht="16.5" customHeight="1">
      <c r="A45" s="46"/>
      <c r="B45" s="40" t="s">
        <v>134</v>
      </c>
      <c r="C45" s="40" t="s">
        <v>45</v>
      </c>
      <c r="D45" s="91">
        <f>'[8]발생량원단위(지하수요금)'!$H155</f>
        <v>0</v>
      </c>
      <c r="E45" s="91">
        <f>ROUND(D45*0.1,0)</f>
        <v>0</v>
      </c>
      <c r="F45" s="105">
        <f>D45+E45</f>
        <v>0</v>
      </c>
      <c r="G45" s="92"/>
    </row>
    <row r="46" spans="1:7" ht="16.5" customHeight="1"/>
    <row r="47" spans="1:7" s="5" customFormat="1" ht="17.100000000000001" customHeight="1">
      <c r="A47" s="24" t="s">
        <v>159</v>
      </c>
    </row>
    <row r="48" spans="1:7" ht="34.5" thickBot="1">
      <c r="A48" s="25" t="s">
        <v>0</v>
      </c>
      <c r="B48" s="26" t="s">
        <v>1</v>
      </c>
      <c r="C48" s="26" t="s">
        <v>2</v>
      </c>
      <c r="D48" s="26" t="s">
        <v>126</v>
      </c>
      <c r="E48" s="26" t="s">
        <v>50</v>
      </c>
      <c r="F48" s="48" t="s">
        <v>54</v>
      </c>
      <c r="G48" s="27" t="s">
        <v>125</v>
      </c>
    </row>
    <row r="49" spans="1:7" ht="16.5" customHeight="1" thickTop="1">
      <c r="A49" s="141" t="s">
        <v>4</v>
      </c>
      <c r="B49" s="142"/>
      <c r="C49" s="142"/>
      <c r="D49" s="80">
        <f>D50+D83+D89</f>
        <v>877</v>
      </c>
      <c r="E49" s="80">
        <f>E50+E83+E89</f>
        <v>87</v>
      </c>
      <c r="F49" s="80">
        <f>F50+F83+F89</f>
        <v>964</v>
      </c>
      <c r="G49" s="81"/>
    </row>
    <row r="50" spans="1:7" ht="16.5" customHeight="1">
      <c r="A50" s="30" t="s">
        <v>5</v>
      </c>
      <c r="B50" s="143" t="s">
        <v>6</v>
      </c>
      <c r="C50" s="143"/>
      <c r="D50" s="82">
        <f>D51+D77</f>
        <v>877</v>
      </c>
      <c r="E50" s="82">
        <f>E51+E77</f>
        <v>87</v>
      </c>
      <c r="F50" s="82">
        <f>F51+F77</f>
        <v>964</v>
      </c>
      <c r="G50" s="83"/>
    </row>
    <row r="51" spans="1:7" ht="16.5" customHeight="1">
      <c r="A51" s="138" t="s">
        <v>139</v>
      </c>
      <c r="B51" s="139"/>
      <c r="C51" s="140"/>
      <c r="D51" s="84">
        <f>D52+D53+D54+D58+D59+D63+D66+D67+D70+D73</f>
        <v>673</v>
      </c>
      <c r="E51" s="84">
        <f>E52+E53+E54+E58+E59+E63+E66+E67+E70+E73</f>
        <v>67</v>
      </c>
      <c r="F51" s="84">
        <f>F52+F53+F54+F58+F59+F63+F66+F67+F70+F73</f>
        <v>740</v>
      </c>
      <c r="G51" s="85"/>
    </row>
    <row r="52" spans="1:7" ht="16.5" customHeight="1">
      <c r="A52" s="36"/>
      <c r="B52" s="34" t="s">
        <v>12</v>
      </c>
      <c r="C52" s="34" t="s">
        <v>9</v>
      </c>
      <c r="D52" s="86">
        <f t="shared" ref="D52:D76" si="1">D7</f>
        <v>54</v>
      </c>
      <c r="E52" s="86">
        <f>ROUND(D52*0.1,0)</f>
        <v>5</v>
      </c>
      <c r="F52" s="89">
        <f>D52+E52</f>
        <v>59</v>
      </c>
      <c r="G52" s="87"/>
    </row>
    <row r="53" spans="1:7" ht="16.5" customHeight="1">
      <c r="A53" s="36"/>
      <c r="B53" s="34" t="s">
        <v>13</v>
      </c>
      <c r="C53" s="34" t="s">
        <v>9</v>
      </c>
      <c r="D53" s="86">
        <f t="shared" si="1"/>
        <v>55</v>
      </c>
      <c r="E53" s="86">
        <f>ROUND(D53*0.1,0)</f>
        <v>6</v>
      </c>
      <c r="F53" s="89">
        <f>D53+E53</f>
        <v>61</v>
      </c>
      <c r="G53" s="87"/>
    </row>
    <row r="54" spans="1:7" ht="16.5" customHeight="1">
      <c r="A54" s="36"/>
      <c r="B54" s="33" t="s">
        <v>14</v>
      </c>
      <c r="C54" s="34" t="s">
        <v>8</v>
      </c>
      <c r="D54" s="86">
        <f t="shared" si="1"/>
        <v>277</v>
      </c>
      <c r="E54" s="86">
        <f>SUM(E55:E57)</f>
        <v>27</v>
      </c>
      <c r="F54" s="89">
        <f>SUM(F55:F57)</f>
        <v>304</v>
      </c>
      <c r="G54" s="87"/>
    </row>
    <row r="55" spans="1:7" ht="16.5" customHeight="1">
      <c r="A55" s="36"/>
      <c r="B55" s="37"/>
      <c r="C55" s="34" t="s">
        <v>15</v>
      </c>
      <c r="D55" s="86">
        <f t="shared" si="1"/>
        <v>24</v>
      </c>
      <c r="E55" s="86">
        <f>ROUND(D55*0.1,0)</f>
        <v>2</v>
      </c>
      <c r="F55" s="89">
        <f>D55+E55</f>
        <v>26</v>
      </c>
      <c r="G55" s="87"/>
    </row>
    <row r="56" spans="1:7" ht="16.5" customHeight="1">
      <c r="A56" s="36"/>
      <c r="B56" s="37"/>
      <c r="C56" s="34" t="s">
        <v>16</v>
      </c>
      <c r="D56" s="86">
        <f t="shared" si="1"/>
        <v>40</v>
      </c>
      <c r="E56" s="86">
        <f>ROUND(D56*0.1,0)</f>
        <v>4</v>
      </c>
      <c r="F56" s="89">
        <f>D56+E56</f>
        <v>44</v>
      </c>
      <c r="G56" s="87"/>
    </row>
    <row r="57" spans="1:7" ht="16.5" customHeight="1">
      <c r="A57" s="36"/>
      <c r="B57" s="45"/>
      <c r="C57" s="34" t="s">
        <v>17</v>
      </c>
      <c r="D57" s="86">
        <f t="shared" si="1"/>
        <v>213</v>
      </c>
      <c r="E57" s="86">
        <f>ROUND(D57*0.1,0)</f>
        <v>21</v>
      </c>
      <c r="F57" s="89">
        <f>D57+E57</f>
        <v>234</v>
      </c>
      <c r="G57" s="87"/>
    </row>
    <row r="58" spans="1:7" ht="16.5" customHeight="1">
      <c r="A58" s="36"/>
      <c r="B58" s="34" t="s">
        <v>18</v>
      </c>
      <c r="C58" s="34" t="s">
        <v>19</v>
      </c>
      <c r="D58" s="86">
        <f t="shared" si="1"/>
        <v>0</v>
      </c>
      <c r="E58" s="86">
        <f>ROUND(D58*0.1,0)</f>
        <v>0</v>
      </c>
      <c r="F58" s="89">
        <f>D58+E58</f>
        <v>0</v>
      </c>
      <c r="G58" s="87"/>
    </row>
    <row r="59" spans="1:7" ht="16.5" customHeight="1">
      <c r="A59" s="36"/>
      <c r="B59" s="33" t="s">
        <v>20</v>
      </c>
      <c r="C59" s="34" t="s">
        <v>21</v>
      </c>
      <c r="D59" s="86">
        <f t="shared" si="1"/>
        <v>193</v>
      </c>
      <c r="E59" s="86">
        <f>SUM(E60:E62)</f>
        <v>19</v>
      </c>
      <c r="F59" s="89">
        <f>SUM(F60:F62)</f>
        <v>212</v>
      </c>
      <c r="G59" s="87"/>
    </row>
    <row r="60" spans="1:7" ht="16.5" customHeight="1">
      <c r="A60" s="36"/>
      <c r="B60" s="37"/>
      <c r="C60" s="34" t="s">
        <v>22</v>
      </c>
      <c r="D60" s="86">
        <f t="shared" si="1"/>
        <v>129</v>
      </c>
      <c r="E60" s="86">
        <f>ROUND(D60*0.1,0)</f>
        <v>13</v>
      </c>
      <c r="F60" s="89">
        <f>D60+E60</f>
        <v>142</v>
      </c>
      <c r="G60" s="87"/>
    </row>
    <row r="61" spans="1:7" ht="16.5" customHeight="1">
      <c r="A61" s="36"/>
      <c r="B61" s="37"/>
      <c r="C61" s="34" t="s">
        <v>23</v>
      </c>
      <c r="D61" s="86">
        <f t="shared" si="1"/>
        <v>1</v>
      </c>
      <c r="E61" s="86">
        <f>ROUND(D61*0.1,0)</f>
        <v>0</v>
      </c>
      <c r="F61" s="89">
        <f>D61+E61</f>
        <v>1</v>
      </c>
      <c r="G61" s="87"/>
    </row>
    <row r="62" spans="1:7" ht="16.5" customHeight="1">
      <c r="A62" s="36"/>
      <c r="B62" s="45"/>
      <c r="C62" s="34" t="s">
        <v>24</v>
      </c>
      <c r="D62" s="86">
        <f t="shared" si="1"/>
        <v>63</v>
      </c>
      <c r="E62" s="86">
        <f>ROUND(D62*0.1,0)</f>
        <v>6</v>
      </c>
      <c r="F62" s="89">
        <f>D62+E62</f>
        <v>69</v>
      </c>
      <c r="G62" s="87"/>
    </row>
    <row r="63" spans="1:7" ht="16.5" customHeight="1">
      <c r="A63" s="36"/>
      <c r="B63" s="33" t="s">
        <v>25</v>
      </c>
      <c r="C63" s="34" t="s">
        <v>26</v>
      </c>
      <c r="D63" s="86">
        <f t="shared" si="1"/>
        <v>76</v>
      </c>
      <c r="E63" s="86">
        <f>SUM(E64:E65)</f>
        <v>8</v>
      </c>
      <c r="F63" s="89">
        <f>SUM(F64:F65)</f>
        <v>84</v>
      </c>
      <c r="G63" s="87"/>
    </row>
    <row r="64" spans="1:7" ht="16.5" customHeight="1">
      <c r="A64" s="36"/>
      <c r="B64" s="37"/>
      <c r="C64" s="34" t="s">
        <v>27</v>
      </c>
      <c r="D64" s="86">
        <f t="shared" si="1"/>
        <v>76</v>
      </c>
      <c r="E64" s="86">
        <f>ROUND(D64*0.1,0)</f>
        <v>8</v>
      </c>
      <c r="F64" s="89">
        <f>D64+E64</f>
        <v>84</v>
      </c>
      <c r="G64" s="87"/>
    </row>
    <row r="65" spans="1:7" ht="16.5" customHeight="1">
      <c r="A65" s="36"/>
      <c r="B65" s="45"/>
      <c r="C65" s="34" t="s">
        <v>28</v>
      </c>
      <c r="D65" s="86">
        <f t="shared" si="1"/>
        <v>0</v>
      </c>
      <c r="E65" s="86">
        <f>ROUND(D65*0.1,0)</f>
        <v>0</v>
      </c>
      <c r="F65" s="89">
        <f>D65+E65</f>
        <v>0</v>
      </c>
      <c r="G65" s="87"/>
    </row>
    <row r="66" spans="1:7" ht="16.5" customHeight="1">
      <c r="A66" s="36"/>
      <c r="B66" s="34" t="s">
        <v>29</v>
      </c>
      <c r="C66" s="34" t="s">
        <v>30</v>
      </c>
      <c r="D66" s="86">
        <f t="shared" si="1"/>
        <v>0</v>
      </c>
      <c r="E66" s="86">
        <f>ROUND(D66*0.1,0)</f>
        <v>0</v>
      </c>
      <c r="F66" s="89">
        <f>D66+E66</f>
        <v>0</v>
      </c>
      <c r="G66" s="87"/>
    </row>
    <row r="67" spans="1:7" ht="16.5" customHeight="1">
      <c r="A67" s="36"/>
      <c r="B67" s="33" t="s">
        <v>31</v>
      </c>
      <c r="C67" s="34" t="s">
        <v>26</v>
      </c>
      <c r="D67" s="86">
        <f t="shared" si="1"/>
        <v>0</v>
      </c>
      <c r="E67" s="86">
        <f>SUM(E68:E69)</f>
        <v>0</v>
      </c>
      <c r="F67" s="89">
        <f>SUM(F68:F69)</f>
        <v>0</v>
      </c>
      <c r="G67" s="87"/>
    </row>
    <row r="68" spans="1:7" ht="16.5" customHeight="1">
      <c r="A68" s="36"/>
      <c r="B68" s="37"/>
      <c r="C68" s="34" t="s">
        <v>32</v>
      </c>
      <c r="D68" s="86">
        <f t="shared" si="1"/>
        <v>0</v>
      </c>
      <c r="E68" s="86">
        <f>ROUND(D68*0.1,0)</f>
        <v>0</v>
      </c>
      <c r="F68" s="89">
        <f>D68+E68</f>
        <v>0</v>
      </c>
      <c r="G68" s="87"/>
    </row>
    <row r="69" spans="1:7" ht="16.5" customHeight="1">
      <c r="A69" s="36"/>
      <c r="B69" s="45"/>
      <c r="C69" s="34" t="s">
        <v>33</v>
      </c>
      <c r="D69" s="86">
        <f t="shared" si="1"/>
        <v>0</v>
      </c>
      <c r="E69" s="86">
        <f>ROUND(D69*0.1,0)</f>
        <v>0</v>
      </c>
      <c r="F69" s="89">
        <f>D69+E69</f>
        <v>0</v>
      </c>
      <c r="G69" s="87"/>
    </row>
    <row r="70" spans="1:7" ht="16.5" customHeight="1">
      <c r="A70" s="36"/>
      <c r="B70" s="33" t="s">
        <v>34</v>
      </c>
      <c r="C70" s="34" t="s">
        <v>35</v>
      </c>
      <c r="D70" s="86">
        <f t="shared" si="1"/>
        <v>0</v>
      </c>
      <c r="E70" s="86">
        <f>SUM(E71:E72)</f>
        <v>0</v>
      </c>
      <c r="F70" s="89">
        <f>SUM(F71:F72)</f>
        <v>0</v>
      </c>
      <c r="G70" s="87"/>
    </row>
    <row r="71" spans="1:7" ht="16.5" customHeight="1">
      <c r="A71" s="36"/>
      <c r="B71" s="37"/>
      <c r="C71" s="34" t="s">
        <v>36</v>
      </c>
      <c r="D71" s="86">
        <f t="shared" si="1"/>
        <v>0</v>
      </c>
      <c r="E71" s="86">
        <f>ROUND(D71*0.1,0)</f>
        <v>0</v>
      </c>
      <c r="F71" s="89">
        <f>D71+E71</f>
        <v>0</v>
      </c>
      <c r="G71" s="87"/>
    </row>
    <row r="72" spans="1:7" ht="16.5" customHeight="1">
      <c r="A72" s="36"/>
      <c r="B72" s="37"/>
      <c r="C72" s="34" t="s">
        <v>37</v>
      </c>
      <c r="D72" s="86">
        <f t="shared" si="1"/>
        <v>0</v>
      </c>
      <c r="E72" s="86">
        <f>ROUND(D72*0.1,0)</f>
        <v>0</v>
      </c>
      <c r="F72" s="89">
        <f>D72+E72</f>
        <v>0</v>
      </c>
      <c r="G72" s="87"/>
    </row>
    <row r="73" spans="1:7" ht="16.5" customHeight="1">
      <c r="A73" s="36"/>
      <c r="B73" s="33" t="s">
        <v>41</v>
      </c>
      <c r="C73" s="34" t="s">
        <v>8</v>
      </c>
      <c r="D73" s="86">
        <f t="shared" si="1"/>
        <v>18</v>
      </c>
      <c r="E73" s="86">
        <f>SUM(E74:E76)</f>
        <v>2</v>
      </c>
      <c r="F73" s="89">
        <f>SUM(F74:F76)</f>
        <v>20</v>
      </c>
      <c r="G73" s="87"/>
    </row>
    <row r="74" spans="1:7" ht="16.5" customHeight="1">
      <c r="A74" s="36"/>
      <c r="B74" s="37"/>
      <c r="C74" s="34" t="s">
        <v>226</v>
      </c>
      <c r="D74" s="86">
        <f t="shared" si="1"/>
        <v>0</v>
      </c>
      <c r="E74" s="86">
        <f>ROUND(D74*0.1,0)</f>
        <v>0</v>
      </c>
      <c r="F74" s="89">
        <f>D74+E74</f>
        <v>0</v>
      </c>
      <c r="G74" s="87"/>
    </row>
    <row r="75" spans="1:7" ht="16.5" customHeight="1">
      <c r="A75" s="36"/>
      <c r="B75" s="37"/>
      <c r="C75" s="34" t="s">
        <v>37</v>
      </c>
      <c r="D75" s="86">
        <f t="shared" si="1"/>
        <v>0</v>
      </c>
      <c r="E75" s="86">
        <f>ROUND(D75*0.1,0)</f>
        <v>0</v>
      </c>
      <c r="F75" s="89">
        <f>D75+E75</f>
        <v>0</v>
      </c>
      <c r="G75" s="87"/>
    </row>
    <row r="76" spans="1:7" ht="16.5" customHeight="1">
      <c r="A76" s="36"/>
      <c r="B76" s="45"/>
      <c r="C76" s="34" t="s">
        <v>38</v>
      </c>
      <c r="D76" s="86">
        <f t="shared" si="1"/>
        <v>18</v>
      </c>
      <c r="E76" s="86">
        <f>ROUND(D76*0.1,0)</f>
        <v>2</v>
      </c>
      <c r="F76" s="89">
        <f>D76+E76</f>
        <v>20</v>
      </c>
      <c r="G76" s="87"/>
    </row>
    <row r="77" spans="1:7" ht="16.5" customHeight="1">
      <c r="A77" s="138" t="s">
        <v>132</v>
      </c>
      <c r="B77" s="139"/>
      <c r="C77" s="140"/>
      <c r="D77" s="84">
        <f>D78+D79+D82</f>
        <v>204</v>
      </c>
      <c r="E77" s="84">
        <f>E78+E79+E82</f>
        <v>20</v>
      </c>
      <c r="F77" s="84">
        <f>F78+F79+F82</f>
        <v>224</v>
      </c>
      <c r="G77" s="85"/>
    </row>
    <row r="78" spans="1:7" ht="16.5" customHeight="1">
      <c r="A78" s="32"/>
      <c r="B78" s="34" t="s">
        <v>43</v>
      </c>
      <c r="C78" s="34" t="s">
        <v>42</v>
      </c>
      <c r="D78" s="86">
        <f>D33</f>
        <v>0</v>
      </c>
      <c r="E78" s="86">
        <f>ROUND(D78*0.1,0)</f>
        <v>0</v>
      </c>
      <c r="F78" s="89">
        <f>D78+E78</f>
        <v>0</v>
      </c>
      <c r="G78" s="87"/>
    </row>
    <row r="79" spans="1:7" ht="16.5" customHeight="1">
      <c r="A79" s="36"/>
      <c r="B79" s="33" t="s">
        <v>7</v>
      </c>
      <c r="C79" s="34" t="s">
        <v>8</v>
      </c>
      <c r="D79" s="86">
        <f>D34</f>
        <v>204</v>
      </c>
      <c r="E79" s="86">
        <f>SUM(E80:E81)</f>
        <v>20</v>
      </c>
      <c r="F79" s="89">
        <f>SUM(F80:F81)</f>
        <v>224</v>
      </c>
      <c r="G79" s="87"/>
    </row>
    <row r="80" spans="1:7" ht="16.5" customHeight="1">
      <c r="A80" s="36"/>
      <c r="B80" s="37"/>
      <c r="C80" s="34" t="s">
        <v>10</v>
      </c>
      <c r="D80" s="86">
        <f>D35</f>
        <v>204</v>
      </c>
      <c r="E80" s="86">
        <f>ROUND(D80*0.1,0)</f>
        <v>20</v>
      </c>
      <c r="F80" s="89">
        <f>D80+E80</f>
        <v>224</v>
      </c>
      <c r="G80" s="87"/>
    </row>
    <row r="81" spans="1:7" ht="16.5" customHeight="1">
      <c r="A81" s="36"/>
      <c r="B81" s="45"/>
      <c r="C81" s="34" t="s">
        <v>11</v>
      </c>
      <c r="D81" s="86">
        <f>D36</f>
        <v>0</v>
      </c>
      <c r="E81" s="86">
        <f>ROUND(D81*0.1,0)</f>
        <v>0</v>
      </c>
      <c r="F81" s="89">
        <f>D81+E81</f>
        <v>0</v>
      </c>
      <c r="G81" s="87"/>
    </row>
    <row r="82" spans="1:7" ht="16.5" customHeight="1">
      <c r="A82" s="49"/>
      <c r="B82" s="34" t="s">
        <v>39</v>
      </c>
      <c r="C82" s="34" t="s">
        <v>40</v>
      </c>
      <c r="D82" s="86">
        <f>D37</f>
        <v>0</v>
      </c>
      <c r="E82" s="86">
        <f>ROUND(D82*0.1,0)</f>
        <v>0</v>
      </c>
      <c r="F82" s="89">
        <f>D82+E82</f>
        <v>0</v>
      </c>
      <c r="G82" s="87"/>
    </row>
    <row r="83" spans="1:7" ht="16.5" customHeight="1">
      <c r="A83" s="30" t="s">
        <v>44</v>
      </c>
      <c r="B83" s="143" t="s">
        <v>6</v>
      </c>
      <c r="C83" s="143"/>
      <c r="D83" s="82">
        <f>D84+D85+D88</f>
        <v>0</v>
      </c>
      <c r="E83" s="82">
        <f t="shared" ref="E83:F83" si="2">E84+E85+E88</f>
        <v>0</v>
      </c>
      <c r="F83" s="82">
        <f t="shared" si="2"/>
        <v>0</v>
      </c>
      <c r="G83" s="83"/>
    </row>
    <row r="84" spans="1:7" ht="16.5" customHeight="1">
      <c r="A84" s="36"/>
      <c r="B84" s="33" t="s">
        <v>234</v>
      </c>
      <c r="C84" s="34" t="s">
        <v>45</v>
      </c>
      <c r="D84" s="86">
        <f t="shared" ref="D84:D88" si="3">D39</f>
        <v>0</v>
      </c>
      <c r="E84" s="86">
        <f>ROUND(D84*0.1,0)</f>
        <v>0</v>
      </c>
      <c r="F84" s="89">
        <f>D84+E84</f>
        <v>0</v>
      </c>
      <c r="G84" s="87"/>
    </row>
    <row r="85" spans="1:7" ht="16.5" customHeight="1">
      <c r="A85" s="36"/>
      <c r="B85" s="33" t="s">
        <v>244</v>
      </c>
      <c r="C85" s="34" t="s">
        <v>8</v>
      </c>
      <c r="D85" s="86">
        <f t="shared" si="3"/>
        <v>0</v>
      </c>
      <c r="E85" s="86">
        <f>SUM(E86:E87)</f>
        <v>0</v>
      </c>
      <c r="F85" s="89">
        <f>SUM(F86:F87)</f>
        <v>0</v>
      </c>
      <c r="G85" s="87"/>
    </row>
    <row r="86" spans="1:7" ht="16.5" customHeight="1">
      <c r="A86" s="36"/>
      <c r="B86" s="37"/>
      <c r="C86" s="34" t="s">
        <v>45</v>
      </c>
      <c r="D86" s="86">
        <f t="shared" si="3"/>
        <v>0</v>
      </c>
      <c r="E86" s="86">
        <f>ROUND(D86*0.1,0)</f>
        <v>0</v>
      </c>
      <c r="F86" s="89">
        <f>D86+E86</f>
        <v>0</v>
      </c>
      <c r="G86" s="87"/>
    </row>
    <row r="87" spans="1:7" ht="16.5" customHeight="1">
      <c r="A87" s="36"/>
      <c r="B87" s="45"/>
      <c r="C87" s="34" t="s">
        <v>236</v>
      </c>
      <c r="D87" s="86">
        <f t="shared" si="3"/>
        <v>0</v>
      </c>
      <c r="E87" s="86">
        <f>ROUND(D87*0.1,0)</f>
        <v>0</v>
      </c>
      <c r="F87" s="89">
        <f>D87+E87</f>
        <v>0</v>
      </c>
      <c r="G87" s="87"/>
    </row>
    <row r="88" spans="1:7" ht="16.5" customHeight="1">
      <c r="A88" s="49"/>
      <c r="B88" s="34" t="s">
        <v>46</v>
      </c>
      <c r="C88" s="34" t="s">
        <v>45</v>
      </c>
      <c r="D88" s="86">
        <f t="shared" si="3"/>
        <v>0</v>
      </c>
      <c r="E88" s="86">
        <f>ROUND(D88*0.1,0)</f>
        <v>0</v>
      </c>
      <c r="F88" s="89">
        <f>D88+E88</f>
        <v>0</v>
      </c>
      <c r="G88" s="87"/>
    </row>
    <row r="89" spans="1:7" ht="16.5" customHeight="1">
      <c r="A89" s="30" t="s">
        <v>140</v>
      </c>
      <c r="B89" s="143" t="s">
        <v>6</v>
      </c>
      <c r="C89" s="143"/>
      <c r="D89" s="82">
        <f>D90</f>
        <v>0</v>
      </c>
      <c r="E89" s="82">
        <f>E90</f>
        <v>0</v>
      </c>
      <c r="F89" s="82">
        <f>F90</f>
        <v>0</v>
      </c>
      <c r="G89" s="83"/>
    </row>
    <row r="90" spans="1:7" ht="16.5" customHeight="1">
      <c r="A90" s="46"/>
      <c r="B90" s="40" t="s">
        <v>134</v>
      </c>
      <c r="C90" s="40" t="s">
        <v>45</v>
      </c>
      <c r="D90" s="91">
        <f>D45</f>
        <v>0</v>
      </c>
      <c r="E90" s="91">
        <f>ROUND(D90*0.1,0)</f>
        <v>0</v>
      </c>
      <c r="F90" s="105">
        <f>D90+E90</f>
        <v>0</v>
      </c>
      <c r="G90" s="92"/>
    </row>
    <row r="91" spans="1:7" ht="16.5" customHeight="1"/>
    <row r="92" spans="1:7" s="5" customFormat="1" ht="17.100000000000001" customHeight="1">
      <c r="A92" s="24" t="s">
        <v>160</v>
      </c>
    </row>
    <row r="93" spans="1:7" ht="34.5" thickBot="1">
      <c r="A93" s="25" t="s">
        <v>0</v>
      </c>
      <c r="B93" s="26" t="s">
        <v>1</v>
      </c>
      <c r="C93" s="26" t="s">
        <v>2</v>
      </c>
      <c r="D93" s="26" t="s">
        <v>126</v>
      </c>
      <c r="E93" s="26" t="s">
        <v>50</v>
      </c>
      <c r="F93" s="48" t="s">
        <v>54</v>
      </c>
      <c r="G93" s="27" t="s">
        <v>125</v>
      </c>
    </row>
    <row r="94" spans="1:7" ht="16.5" customHeight="1" thickTop="1">
      <c r="A94" s="141" t="s">
        <v>4</v>
      </c>
      <c r="B94" s="142"/>
      <c r="C94" s="142"/>
      <c r="D94" s="80">
        <f>D95+D128+D134</f>
        <v>877</v>
      </c>
      <c r="E94" s="80">
        <f>E95+E128+E134</f>
        <v>87</v>
      </c>
      <c r="F94" s="80">
        <f>F95+F128+F134</f>
        <v>964</v>
      </c>
      <c r="G94" s="81"/>
    </row>
    <row r="95" spans="1:7" ht="16.5" customHeight="1">
      <c r="A95" s="30" t="s">
        <v>5</v>
      </c>
      <c r="B95" s="143" t="s">
        <v>6</v>
      </c>
      <c r="C95" s="143"/>
      <c r="D95" s="82">
        <f>D96+D122</f>
        <v>877</v>
      </c>
      <c r="E95" s="82">
        <f>E96+E122</f>
        <v>87</v>
      </c>
      <c r="F95" s="82">
        <f>F96+F122</f>
        <v>964</v>
      </c>
      <c r="G95" s="83"/>
    </row>
    <row r="96" spans="1:7" ht="16.5" customHeight="1">
      <c r="A96" s="138" t="s">
        <v>139</v>
      </c>
      <c r="B96" s="139"/>
      <c r="C96" s="140"/>
      <c r="D96" s="84">
        <f>D97+D98+D99+D103+D104+D108+D111+D112+D115+D118</f>
        <v>673</v>
      </c>
      <c r="E96" s="84">
        <f>E97+E98+E99+E103+E104+E108+E111+E112+E115+E118</f>
        <v>67</v>
      </c>
      <c r="F96" s="84">
        <f>F97+F98+F99+F103+F104+F108+F111+F112+F115+F118</f>
        <v>740</v>
      </c>
      <c r="G96" s="85"/>
    </row>
    <row r="97" spans="1:7" ht="16.5" customHeight="1">
      <c r="A97" s="36"/>
      <c r="B97" s="34" t="s">
        <v>12</v>
      </c>
      <c r="C97" s="34" t="s">
        <v>9</v>
      </c>
      <c r="D97" s="86">
        <f t="shared" ref="D97:D121" si="4">D52</f>
        <v>54</v>
      </c>
      <c r="E97" s="86">
        <f>ROUND(D97*0.1,0)</f>
        <v>5</v>
      </c>
      <c r="F97" s="89">
        <f>D97+E97</f>
        <v>59</v>
      </c>
      <c r="G97" s="87"/>
    </row>
    <row r="98" spans="1:7" ht="16.5" customHeight="1">
      <c r="A98" s="36"/>
      <c r="B98" s="34" t="s">
        <v>13</v>
      </c>
      <c r="C98" s="34" t="s">
        <v>9</v>
      </c>
      <c r="D98" s="86">
        <f t="shared" si="4"/>
        <v>55</v>
      </c>
      <c r="E98" s="86">
        <f>ROUND(D98*0.1,0)</f>
        <v>6</v>
      </c>
      <c r="F98" s="89">
        <f>D98+E98</f>
        <v>61</v>
      </c>
      <c r="G98" s="87"/>
    </row>
    <row r="99" spans="1:7" ht="16.5" customHeight="1">
      <c r="A99" s="36"/>
      <c r="B99" s="33" t="s">
        <v>14</v>
      </c>
      <c r="C99" s="34" t="s">
        <v>8</v>
      </c>
      <c r="D99" s="86">
        <f t="shared" si="4"/>
        <v>277</v>
      </c>
      <c r="E99" s="86">
        <f>SUM(E100:E102)</f>
        <v>27</v>
      </c>
      <c r="F99" s="89">
        <f>SUM(F100:F102)</f>
        <v>304</v>
      </c>
      <c r="G99" s="87"/>
    </row>
    <row r="100" spans="1:7" ht="16.5" customHeight="1">
      <c r="A100" s="36"/>
      <c r="B100" s="37"/>
      <c r="C100" s="34" t="s">
        <v>15</v>
      </c>
      <c r="D100" s="86">
        <f t="shared" si="4"/>
        <v>24</v>
      </c>
      <c r="E100" s="86">
        <f>ROUND(D100*0.1,0)</f>
        <v>2</v>
      </c>
      <c r="F100" s="89">
        <f>D100+E100</f>
        <v>26</v>
      </c>
      <c r="G100" s="87"/>
    </row>
    <row r="101" spans="1:7" ht="16.5" customHeight="1">
      <c r="A101" s="36"/>
      <c r="B101" s="37"/>
      <c r="C101" s="34" t="s">
        <v>16</v>
      </c>
      <c r="D101" s="86">
        <f t="shared" si="4"/>
        <v>40</v>
      </c>
      <c r="E101" s="86">
        <f>ROUND(D101*0.1,0)</f>
        <v>4</v>
      </c>
      <c r="F101" s="89">
        <f>D101+E101</f>
        <v>44</v>
      </c>
      <c r="G101" s="87"/>
    </row>
    <row r="102" spans="1:7" ht="16.5" customHeight="1">
      <c r="A102" s="36"/>
      <c r="B102" s="45"/>
      <c r="C102" s="34" t="s">
        <v>17</v>
      </c>
      <c r="D102" s="86">
        <f t="shared" si="4"/>
        <v>213</v>
      </c>
      <c r="E102" s="86">
        <f>ROUND(D102*0.1,0)</f>
        <v>21</v>
      </c>
      <c r="F102" s="89">
        <f>D102+E102</f>
        <v>234</v>
      </c>
      <c r="G102" s="87"/>
    </row>
    <row r="103" spans="1:7" ht="16.5" customHeight="1">
      <c r="A103" s="36"/>
      <c r="B103" s="34" t="s">
        <v>18</v>
      </c>
      <c r="C103" s="34" t="s">
        <v>19</v>
      </c>
      <c r="D103" s="86">
        <f t="shared" si="4"/>
        <v>0</v>
      </c>
      <c r="E103" s="86">
        <f>ROUND(D103*0.1,0)</f>
        <v>0</v>
      </c>
      <c r="F103" s="89">
        <f>D103+E103</f>
        <v>0</v>
      </c>
      <c r="G103" s="87"/>
    </row>
    <row r="104" spans="1:7" ht="16.5" customHeight="1">
      <c r="A104" s="36"/>
      <c r="B104" s="33" t="s">
        <v>20</v>
      </c>
      <c r="C104" s="34" t="s">
        <v>21</v>
      </c>
      <c r="D104" s="86">
        <f t="shared" si="4"/>
        <v>193</v>
      </c>
      <c r="E104" s="86">
        <f>SUM(E105:E107)</f>
        <v>19</v>
      </c>
      <c r="F104" s="89">
        <f>SUM(F105:F107)</f>
        <v>212</v>
      </c>
      <c r="G104" s="87"/>
    </row>
    <row r="105" spans="1:7" ht="16.5" customHeight="1">
      <c r="A105" s="36"/>
      <c r="B105" s="37"/>
      <c r="C105" s="34" t="s">
        <v>22</v>
      </c>
      <c r="D105" s="86">
        <f t="shared" si="4"/>
        <v>129</v>
      </c>
      <c r="E105" s="86">
        <f>ROUND(D105*0.1,0)</f>
        <v>13</v>
      </c>
      <c r="F105" s="89">
        <f>D105+E105</f>
        <v>142</v>
      </c>
      <c r="G105" s="87"/>
    </row>
    <row r="106" spans="1:7" ht="16.5" customHeight="1">
      <c r="A106" s="36"/>
      <c r="B106" s="37"/>
      <c r="C106" s="34" t="s">
        <v>23</v>
      </c>
      <c r="D106" s="86">
        <f t="shared" si="4"/>
        <v>1</v>
      </c>
      <c r="E106" s="86">
        <f>ROUND(D106*0.1,0)</f>
        <v>0</v>
      </c>
      <c r="F106" s="89">
        <f>D106+E106</f>
        <v>1</v>
      </c>
      <c r="G106" s="87"/>
    </row>
    <row r="107" spans="1:7" ht="16.5" customHeight="1">
      <c r="A107" s="36"/>
      <c r="B107" s="45"/>
      <c r="C107" s="34" t="s">
        <v>24</v>
      </c>
      <c r="D107" s="86">
        <f t="shared" si="4"/>
        <v>63</v>
      </c>
      <c r="E107" s="86">
        <f>ROUND(D107*0.1,0)</f>
        <v>6</v>
      </c>
      <c r="F107" s="89">
        <f>D107+E107</f>
        <v>69</v>
      </c>
      <c r="G107" s="87"/>
    </row>
    <row r="108" spans="1:7" ht="16.5" customHeight="1">
      <c r="A108" s="36"/>
      <c r="B108" s="33" t="s">
        <v>25</v>
      </c>
      <c r="C108" s="34" t="s">
        <v>26</v>
      </c>
      <c r="D108" s="86">
        <f t="shared" si="4"/>
        <v>76</v>
      </c>
      <c r="E108" s="86">
        <f>SUM(E109:E110)</f>
        <v>8</v>
      </c>
      <c r="F108" s="89">
        <f>SUM(F109:F110)</f>
        <v>84</v>
      </c>
      <c r="G108" s="87"/>
    </row>
    <row r="109" spans="1:7" ht="16.5" customHeight="1">
      <c r="A109" s="36"/>
      <c r="B109" s="37"/>
      <c r="C109" s="34" t="s">
        <v>27</v>
      </c>
      <c r="D109" s="86">
        <f t="shared" si="4"/>
        <v>76</v>
      </c>
      <c r="E109" s="86">
        <f>ROUND(D109*0.1,0)</f>
        <v>8</v>
      </c>
      <c r="F109" s="89">
        <f>D109+E109</f>
        <v>84</v>
      </c>
      <c r="G109" s="87"/>
    </row>
    <row r="110" spans="1:7" ht="16.5" customHeight="1">
      <c r="A110" s="36"/>
      <c r="B110" s="45"/>
      <c r="C110" s="34" t="s">
        <v>28</v>
      </c>
      <c r="D110" s="86">
        <f t="shared" si="4"/>
        <v>0</v>
      </c>
      <c r="E110" s="86">
        <f>ROUND(D110*0.1,0)</f>
        <v>0</v>
      </c>
      <c r="F110" s="89">
        <f>D110+E110</f>
        <v>0</v>
      </c>
      <c r="G110" s="87"/>
    </row>
    <row r="111" spans="1:7" ht="16.5" customHeight="1">
      <c r="A111" s="36"/>
      <c r="B111" s="34" t="s">
        <v>29</v>
      </c>
      <c r="C111" s="34" t="s">
        <v>30</v>
      </c>
      <c r="D111" s="86">
        <f t="shared" si="4"/>
        <v>0</v>
      </c>
      <c r="E111" s="86">
        <f>ROUND(D111*0.1,0)</f>
        <v>0</v>
      </c>
      <c r="F111" s="89">
        <f>D111+E111</f>
        <v>0</v>
      </c>
      <c r="G111" s="87"/>
    </row>
    <row r="112" spans="1:7" ht="16.5" customHeight="1">
      <c r="A112" s="36"/>
      <c r="B112" s="33" t="s">
        <v>31</v>
      </c>
      <c r="C112" s="34" t="s">
        <v>26</v>
      </c>
      <c r="D112" s="86">
        <f t="shared" si="4"/>
        <v>0</v>
      </c>
      <c r="E112" s="86">
        <f>SUM(E113:E114)</f>
        <v>0</v>
      </c>
      <c r="F112" s="89">
        <f>SUM(F113:F114)</f>
        <v>0</v>
      </c>
      <c r="G112" s="87"/>
    </row>
    <row r="113" spans="1:7" ht="16.5" customHeight="1">
      <c r="A113" s="36"/>
      <c r="B113" s="37"/>
      <c r="C113" s="34" t="s">
        <v>32</v>
      </c>
      <c r="D113" s="86">
        <f t="shared" si="4"/>
        <v>0</v>
      </c>
      <c r="E113" s="86">
        <f>ROUND(D113*0.1,0)</f>
        <v>0</v>
      </c>
      <c r="F113" s="89">
        <f>D113+E113</f>
        <v>0</v>
      </c>
      <c r="G113" s="87"/>
    </row>
    <row r="114" spans="1:7" ht="16.5" customHeight="1">
      <c r="A114" s="36"/>
      <c r="B114" s="45"/>
      <c r="C114" s="34" t="s">
        <v>33</v>
      </c>
      <c r="D114" s="86">
        <f t="shared" si="4"/>
        <v>0</v>
      </c>
      <c r="E114" s="86">
        <f>ROUND(D114*0.1,0)</f>
        <v>0</v>
      </c>
      <c r="F114" s="89">
        <f>D114+E114</f>
        <v>0</v>
      </c>
      <c r="G114" s="87"/>
    </row>
    <row r="115" spans="1:7" ht="16.5" customHeight="1">
      <c r="A115" s="36"/>
      <c r="B115" s="33" t="s">
        <v>34</v>
      </c>
      <c r="C115" s="34" t="s">
        <v>35</v>
      </c>
      <c r="D115" s="86">
        <f t="shared" si="4"/>
        <v>0</v>
      </c>
      <c r="E115" s="86">
        <f>SUM(E116:E117)</f>
        <v>0</v>
      </c>
      <c r="F115" s="89">
        <f>SUM(F116:F117)</f>
        <v>0</v>
      </c>
      <c r="G115" s="87"/>
    </row>
    <row r="116" spans="1:7" ht="16.5" customHeight="1">
      <c r="A116" s="36"/>
      <c r="B116" s="37"/>
      <c r="C116" s="34" t="s">
        <v>36</v>
      </c>
      <c r="D116" s="86">
        <f t="shared" si="4"/>
        <v>0</v>
      </c>
      <c r="E116" s="86">
        <f>ROUND(D116*0.1,0)</f>
        <v>0</v>
      </c>
      <c r="F116" s="89">
        <f>D116+E116</f>
        <v>0</v>
      </c>
      <c r="G116" s="87"/>
    </row>
    <row r="117" spans="1:7" ht="16.5" customHeight="1">
      <c r="A117" s="36"/>
      <c r="B117" s="37"/>
      <c r="C117" s="34" t="s">
        <v>37</v>
      </c>
      <c r="D117" s="86">
        <f t="shared" si="4"/>
        <v>0</v>
      </c>
      <c r="E117" s="86">
        <f>ROUND(D117*0.1,0)</f>
        <v>0</v>
      </c>
      <c r="F117" s="89">
        <f>D117+E117</f>
        <v>0</v>
      </c>
      <c r="G117" s="87"/>
    </row>
    <row r="118" spans="1:7" ht="16.5" customHeight="1">
      <c r="A118" s="36"/>
      <c r="B118" s="33" t="s">
        <v>41</v>
      </c>
      <c r="C118" s="34" t="s">
        <v>8</v>
      </c>
      <c r="D118" s="86">
        <f t="shared" si="4"/>
        <v>18</v>
      </c>
      <c r="E118" s="86">
        <f>SUM(E119:E121)</f>
        <v>2</v>
      </c>
      <c r="F118" s="89">
        <f>SUM(F119:F121)</f>
        <v>20</v>
      </c>
      <c r="G118" s="87"/>
    </row>
    <row r="119" spans="1:7" ht="16.5" customHeight="1">
      <c r="A119" s="36"/>
      <c r="B119" s="37"/>
      <c r="C119" s="34" t="s">
        <v>226</v>
      </c>
      <c r="D119" s="86">
        <f t="shared" si="4"/>
        <v>0</v>
      </c>
      <c r="E119" s="86">
        <f>ROUND(D119*0.1,0)</f>
        <v>0</v>
      </c>
      <c r="F119" s="89">
        <f>D119+E119</f>
        <v>0</v>
      </c>
      <c r="G119" s="87"/>
    </row>
    <row r="120" spans="1:7" ht="16.5" customHeight="1">
      <c r="A120" s="36"/>
      <c r="B120" s="37"/>
      <c r="C120" s="34" t="s">
        <v>37</v>
      </c>
      <c r="D120" s="86">
        <f t="shared" si="4"/>
        <v>0</v>
      </c>
      <c r="E120" s="86">
        <f>ROUND(D120*0.1,0)</f>
        <v>0</v>
      </c>
      <c r="F120" s="89">
        <f>D120+E120</f>
        <v>0</v>
      </c>
      <c r="G120" s="87"/>
    </row>
    <row r="121" spans="1:7" ht="16.5" customHeight="1">
      <c r="A121" s="36"/>
      <c r="B121" s="45"/>
      <c r="C121" s="34" t="s">
        <v>38</v>
      </c>
      <c r="D121" s="86">
        <f t="shared" si="4"/>
        <v>18</v>
      </c>
      <c r="E121" s="86">
        <f>ROUND(D121*0.1,0)</f>
        <v>2</v>
      </c>
      <c r="F121" s="89">
        <f>D121+E121</f>
        <v>20</v>
      </c>
      <c r="G121" s="87"/>
    </row>
    <row r="122" spans="1:7" ht="16.5" customHeight="1">
      <c r="A122" s="138" t="s">
        <v>132</v>
      </c>
      <c r="B122" s="139"/>
      <c r="C122" s="140"/>
      <c r="D122" s="84">
        <f>D123+D124+D127</f>
        <v>204</v>
      </c>
      <c r="E122" s="84">
        <f>E123+E124+E127</f>
        <v>20</v>
      </c>
      <c r="F122" s="84">
        <f>F123+F124+F127</f>
        <v>224</v>
      </c>
      <c r="G122" s="85"/>
    </row>
    <row r="123" spans="1:7" ht="16.5" customHeight="1">
      <c r="A123" s="32"/>
      <c r="B123" s="34" t="s">
        <v>43</v>
      </c>
      <c r="C123" s="34" t="s">
        <v>42</v>
      </c>
      <c r="D123" s="86">
        <f>D78</f>
        <v>0</v>
      </c>
      <c r="E123" s="86">
        <f>ROUND(D123*0.1,0)</f>
        <v>0</v>
      </c>
      <c r="F123" s="89">
        <f>D123+E123</f>
        <v>0</v>
      </c>
      <c r="G123" s="87"/>
    </row>
    <row r="124" spans="1:7" ht="16.5" customHeight="1">
      <c r="A124" s="36"/>
      <c r="B124" s="33" t="s">
        <v>7</v>
      </c>
      <c r="C124" s="34" t="s">
        <v>8</v>
      </c>
      <c r="D124" s="86">
        <f>D79</f>
        <v>204</v>
      </c>
      <c r="E124" s="86">
        <f>SUM(E125:E126)</f>
        <v>20</v>
      </c>
      <c r="F124" s="89">
        <f>SUM(F125:F126)</f>
        <v>224</v>
      </c>
      <c r="G124" s="87"/>
    </row>
    <row r="125" spans="1:7" ht="16.5" customHeight="1">
      <c r="A125" s="36"/>
      <c r="B125" s="37"/>
      <c r="C125" s="34" t="s">
        <v>10</v>
      </c>
      <c r="D125" s="86">
        <f>D80</f>
        <v>204</v>
      </c>
      <c r="E125" s="86">
        <f>ROUND(D125*0.1,0)</f>
        <v>20</v>
      </c>
      <c r="F125" s="89">
        <f>D125+E125</f>
        <v>224</v>
      </c>
      <c r="G125" s="87"/>
    </row>
    <row r="126" spans="1:7" ht="16.5" customHeight="1">
      <c r="A126" s="36"/>
      <c r="B126" s="45"/>
      <c r="C126" s="34" t="s">
        <v>11</v>
      </c>
      <c r="D126" s="86">
        <f>D81</f>
        <v>0</v>
      </c>
      <c r="E126" s="86">
        <f>ROUND(D126*0.1,0)</f>
        <v>0</v>
      </c>
      <c r="F126" s="89">
        <f>D126+E126</f>
        <v>0</v>
      </c>
      <c r="G126" s="87"/>
    </row>
    <row r="127" spans="1:7" ht="16.5" customHeight="1">
      <c r="A127" s="49"/>
      <c r="B127" s="34" t="s">
        <v>39</v>
      </c>
      <c r="C127" s="34" t="s">
        <v>40</v>
      </c>
      <c r="D127" s="86">
        <f>D82</f>
        <v>0</v>
      </c>
      <c r="E127" s="86">
        <f>ROUND(D127*0.1,0)</f>
        <v>0</v>
      </c>
      <c r="F127" s="89">
        <f>D127+E127</f>
        <v>0</v>
      </c>
      <c r="G127" s="87"/>
    </row>
    <row r="128" spans="1:7" ht="16.5" customHeight="1">
      <c r="A128" s="30" t="s">
        <v>44</v>
      </c>
      <c r="B128" s="143" t="s">
        <v>6</v>
      </c>
      <c r="C128" s="143"/>
      <c r="D128" s="82">
        <f>D129+D130+D133</f>
        <v>0</v>
      </c>
      <c r="E128" s="82">
        <f t="shared" ref="E128" si="5">E129+E130+E133</f>
        <v>0</v>
      </c>
      <c r="F128" s="82">
        <f t="shared" ref="F128" si="6">F129+F130+F133</f>
        <v>0</v>
      </c>
      <c r="G128" s="83"/>
    </row>
    <row r="129" spans="1:7" ht="16.5" customHeight="1">
      <c r="A129" s="36"/>
      <c r="B129" s="33" t="s">
        <v>234</v>
      </c>
      <c r="C129" s="34" t="s">
        <v>45</v>
      </c>
      <c r="D129" s="86">
        <f t="shared" ref="D129:D133" si="7">D84</f>
        <v>0</v>
      </c>
      <c r="E129" s="86">
        <f>ROUND(D129*0.1,0)</f>
        <v>0</v>
      </c>
      <c r="F129" s="89">
        <f>D129+E129</f>
        <v>0</v>
      </c>
      <c r="G129" s="87"/>
    </row>
    <row r="130" spans="1:7" ht="16.5" customHeight="1">
      <c r="A130" s="36"/>
      <c r="B130" s="33" t="s">
        <v>244</v>
      </c>
      <c r="C130" s="34" t="s">
        <v>8</v>
      </c>
      <c r="D130" s="86">
        <f t="shared" si="7"/>
        <v>0</v>
      </c>
      <c r="E130" s="86">
        <f>SUM(E131:E132)</f>
        <v>0</v>
      </c>
      <c r="F130" s="89">
        <f>SUM(F131:F132)</f>
        <v>0</v>
      </c>
      <c r="G130" s="87"/>
    </row>
    <row r="131" spans="1:7" ht="16.5" customHeight="1">
      <c r="A131" s="36"/>
      <c r="B131" s="37"/>
      <c r="C131" s="34" t="s">
        <v>45</v>
      </c>
      <c r="D131" s="86">
        <f t="shared" si="7"/>
        <v>0</v>
      </c>
      <c r="E131" s="86">
        <f>ROUND(D131*0.1,0)</f>
        <v>0</v>
      </c>
      <c r="F131" s="89">
        <f>D131+E131</f>
        <v>0</v>
      </c>
      <c r="G131" s="87"/>
    </row>
    <row r="132" spans="1:7" ht="16.5" customHeight="1">
      <c r="A132" s="36"/>
      <c r="B132" s="45"/>
      <c r="C132" s="34" t="s">
        <v>236</v>
      </c>
      <c r="D132" s="86">
        <f t="shared" si="7"/>
        <v>0</v>
      </c>
      <c r="E132" s="86">
        <f>ROUND(D132*0.1,0)</f>
        <v>0</v>
      </c>
      <c r="F132" s="89">
        <f>D132+E132</f>
        <v>0</v>
      </c>
      <c r="G132" s="87"/>
    </row>
    <row r="133" spans="1:7" ht="16.5" customHeight="1">
      <c r="A133" s="49"/>
      <c r="B133" s="34" t="s">
        <v>46</v>
      </c>
      <c r="C133" s="34" t="s">
        <v>45</v>
      </c>
      <c r="D133" s="86">
        <f t="shared" si="7"/>
        <v>0</v>
      </c>
      <c r="E133" s="86">
        <f>ROUND(D133*0.1,0)</f>
        <v>0</v>
      </c>
      <c r="F133" s="89">
        <f>D133+E133</f>
        <v>0</v>
      </c>
      <c r="G133" s="87"/>
    </row>
    <row r="134" spans="1:7" ht="16.5" customHeight="1">
      <c r="A134" s="30" t="s">
        <v>140</v>
      </c>
      <c r="B134" s="143" t="s">
        <v>6</v>
      </c>
      <c r="C134" s="143"/>
      <c r="D134" s="82">
        <f>D135</f>
        <v>0</v>
      </c>
      <c r="E134" s="82">
        <f>E135</f>
        <v>0</v>
      </c>
      <c r="F134" s="82">
        <f>F135</f>
        <v>0</v>
      </c>
      <c r="G134" s="83"/>
    </row>
    <row r="135" spans="1:7" ht="16.5" customHeight="1">
      <c r="A135" s="46"/>
      <c r="B135" s="40" t="s">
        <v>134</v>
      </c>
      <c r="C135" s="40" t="s">
        <v>45</v>
      </c>
      <c r="D135" s="91">
        <f>D90</f>
        <v>0</v>
      </c>
      <c r="E135" s="91">
        <f>ROUND(D135*0.1,0)</f>
        <v>0</v>
      </c>
      <c r="F135" s="105">
        <f>D135+E135</f>
        <v>0</v>
      </c>
      <c r="G135" s="92"/>
    </row>
    <row r="136" spans="1:7" ht="16.5" customHeight="1"/>
    <row r="137" spans="1:7" s="5" customFormat="1" ht="17.100000000000001" customHeight="1">
      <c r="A137" s="24" t="s">
        <v>161</v>
      </c>
    </row>
    <row r="138" spans="1:7" ht="34.5" thickBot="1">
      <c r="A138" s="25" t="s">
        <v>0</v>
      </c>
      <c r="B138" s="26" t="s">
        <v>1</v>
      </c>
      <c r="C138" s="26" t="s">
        <v>2</v>
      </c>
      <c r="D138" s="26" t="s">
        <v>126</v>
      </c>
      <c r="E138" s="26" t="s">
        <v>50</v>
      </c>
      <c r="F138" s="48" t="s">
        <v>54</v>
      </c>
      <c r="G138" s="27" t="s">
        <v>125</v>
      </c>
    </row>
    <row r="139" spans="1:7" ht="16.5" customHeight="1" thickTop="1">
      <c r="A139" s="141" t="s">
        <v>4</v>
      </c>
      <c r="B139" s="142"/>
      <c r="C139" s="142"/>
      <c r="D139" s="80">
        <f>D140+D173+D179</f>
        <v>877</v>
      </c>
      <c r="E139" s="80">
        <f>E140+E173+E179</f>
        <v>87</v>
      </c>
      <c r="F139" s="80">
        <f>F140+F173+F179</f>
        <v>964</v>
      </c>
      <c r="G139" s="81"/>
    </row>
    <row r="140" spans="1:7" ht="16.5" customHeight="1">
      <c r="A140" s="30" t="s">
        <v>5</v>
      </c>
      <c r="B140" s="143" t="s">
        <v>6</v>
      </c>
      <c r="C140" s="143"/>
      <c r="D140" s="82">
        <f>D141+D167</f>
        <v>877</v>
      </c>
      <c r="E140" s="82">
        <f>E141+E167</f>
        <v>87</v>
      </c>
      <c r="F140" s="82">
        <f>F141+F167</f>
        <v>964</v>
      </c>
      <c r="G140" s="83"/>
    </row>
    <row r="141" spans="1:7" ht="16.5" customHeight="1">
      <c r="A141" s="138" t="s">
        <v>139</v>
      </c>
      <c r="B141" s="139"/>
      <c r="C141" s="140"/>
      <c r="D141" s="84">
        <f>D142+D143+D144+D148+D149+D153+D156+D157+D160+D163</f>
        <v>673</v>
      </c>
      <c r="E141" s="84">
        <f>E142+E143+E144+E148+E149+E153+E156+E157+E160+E163</f>
        <v>67</v>
      </c>
      <c r="F141" s="84">
        <f>F142+F143+F144+F148+F149+F153+F156+F157+F160+F163</f>
        <v>740</v>
      </c>
      <c r="G141" s="85"/>
    </row>
    <row r="142" spans="1:7" ht="16.5" customHeight="1">
      <c r="A142" s="36"/>
      <c r="B142" s="34" t="s">
        <v>12</v>
      </c>
      <c r="C142" s="34" t="s">
        <v>9</v>
      </c>
      <c r="D142" s="86">
        <f t="shared" ref="D142:D166" si="8">D97</f>
        <v>54</v>
      </c>
      <c r="E142" s="86">
        <f>ROUND(D142*0.1,0)</f>
        <v>5</v>
      </c>
      <c r="F142" s="89">
        <f>D142+E142</f>
        <v>59</v>
      </c>
      <c r="G142" s="87"/>
    </row>
    <row r="143" spans="1:7" ht="16.5" customHeight="1">
      <c r="A143" s="36"/>
      <c r="B143" s="34" t="s">
        <v>13</v>
      </c>
      <c r="C143" s="34" t="s">
        <v>9</v>
      </c>
      <c r="D143" s="86">
        <f t="shared" si="8"/>
        <v>55</v>
      </c>
      <c r="E143" s="86">
        <f>ROUND(D143*0.1,0)</f>
        <v>6</v>
      </c>
      <c r="F143" s="89">
        <f>D143+E143</f>
        <v>61</v>
      </c>
      <c r="G143" s="87"/>
    </row>
    <row r="144" spans="1:7" ht="16.5" customHeight="1">
      <c r="A144" s="36"/>
      <c r="B144" s="33" t="s">
        <v>14</v>
      </c>
      <c r="C144" s="34" t="s">
        <v>8</v>
      </c>
      <c r="D144" s="86">
        <f t="shared" si="8"/>
        <v>277</v>
      </c>
      <c r="E144" s="86">
        <f>SUM(E145:E147)</f>
        <v>27</v>
      </c>
      <c r="F144" s="89">
        <f>SUM(F145:F147)</f>
        <v>304</v>
      </c>
      <c r="G144" s="87"/>
    </row>
    <row r="145" spans="1:7" ht="16.5" customHeight="1">
      <c r="A145" s="36"/>
      <c r="B145" s="37"/>
      <c r="C145" s="34" t="s">
        <v>15</v>
      </c>
      <c r="D145" s="86">
        <f t="shared" si="8"/>
        <v>24</v>
      </c>
      <c r="E145" s="86">
        <f>ROUND(D145*0.1,0)</f>
        <v>2</v>
      </c>
      <c r="F145" s="89">
        <f>D145+E145</f>
        <v>26</v>
      </c>
      <c r="G145" s="87"/>
    </row>
    <row r="146" spans="1:7" ht="16.5" customHeight="1">
      <c r="A146" s="36"/>
      <c r="B146" s="37"/>
      <c r="C146" s="34" t="s">
        <v>16</v>
      </c>
      <c r="D146" s="86">
        <f t="shared" si="8"/>
        <v>40</v>
      </c>
      <c r="E146" s="86">
        <f>ROUND(D146*0.1,0)</f>
        <v>4</v>
      </c>
      <c r="F146" s="89">
        <f>D146+E146</f>
        <v>44</v>
      </c>
      <c r="G146" s="87"/>
    </row>
    <row r="147" spans="1:7" ht="16.5" customHeight="1">
      <c r="A147" s="36"/>
      <c r="B147" s="45"/>
      <c r="C147" s="34" t="s">
        <v>17</v>
      </c>
      <c r="D147" s="86">
        <f t="shared" si="8"/>
        <v>213</v>
      </c>
      <c r="E147" s="86">
        <f>ROUND(D147*0.1,0)</f>
        <v>21</v>
      </c>
      <c r="F147" s="89">
        <f>D147+E147</f>
        <v>234</v>
      </c>
      <c r="G147" s="87"/>
    </row>
    <row r="148" spans="1:7" ht="16.5" customHeight="1">
      <c r="A148" s="36"/>
      <c r="B148" s="34" t="s">
        <v>18</v>
      </c>
      <c r="C148" s="34" t="s">
        <v>19</v>
      </c>
      <c r="D148" s="86">
        <f t="shared" si="8"/>
        <v>0</v>
      </c>
      <c r="E148" s="86">
        <f>ROUND(D148*0.1,0)</f>
        <v>0</v>
      </c>
      <c r="F148" s="89">
        <f>D148+E148</f>
        <v>0</v>
      </c>
      <c r="G148" s="87"/>
    </row>
    <row r="149" spans="1:7" ht="16.5" customHeight="1">
      <c r="A149" s="36"/>
      <c r="B149" s="33" t="s">
        <v>20</v>
      </c>
      <c r="C149" s="34" t="s">
        <v>21</v>
      </c>
      <c r="D149" s="86">
        <f t="shared" si="8"/>
        <v>193</v>
      </c>
      <c r="E149" s="86">
        <f>SUM(E150:E152)</f>
        <v>19</v>
      </c>
      <c r="F149" s="89">
        <f>SUM(F150:F152)</f>
        <v>212</v>
      </c>
      <c r="G149" s="87"/>
    </row>
    <row r="150" spans="1:7" ht="16.5" customHeight="1">
      <c r="A150" s="36"/>
      <c r="B150" s="37"/>
      <c r="C150" s="34" t="s">
        <v>22</v>
      </c>
      <c r="D150" s="86">
        <f t="shared" si="8"/>
        <v>129</v>
      </c>
      <c r="E150" s="86">
        <f>ROUND(D150*0.1,0)</f>
        <v>13</v>
      </c>
      <c r="F150" s="89">
        <f>D150+E150</f>
        <v>142</v>
      </c>
      <c r="G150" s="87"/>
    </row>
    <row r="151" spans="1:7" ht="16.5" customHeight="1">
      <c r="A151" s="36"/>
      <c r="B151" s="37"/>
      <c r="C151" s="34" t="s">
        <v>23</v>
      </c>
      <c r="D151" s="86">
        <f t="shared" si="8"/>
        <v>1</v>
      </c>
      <c r="E151" s="86">
        <f>ROUND(D151*0.1,0)</f>
        <v>0</v>
      </c>
      <c r="F151" s="89">
        <f>D151+E151</f>
        <v>1</v>
      </c>
      <c r="G151" s="87"/>
    </row>
    <row r="152" spans="1:7" ht="16.5" customHeight="1">
      <c r="A152" s="36"/>
      <c r="B152" s="45"/>
      <c r="C152" s="34" t="s">
        <v>24</v>
      </c>
      <c r="D152" s="86">
        <f t="shared" si="8"/>
        <v>63</v>
      </c>
      <c r="E152" s="86">
        <f>ROUND(D152*0.1,0)</f>
        <v>6</v>
      </c>
      <c r="F152" s="89">
        <f>D152+E152</f>
        <v>69</v>
      </c>
      <c r="G152" s="87"/>
    </row>
    <row r="153" spans="1:7" ht="16.5" customHeight="1">
      <c r="A153" s="36"/>
      <c r="B153" s="33" t="s">
        <v>25</v>
      </c>
      <c r="C153" s="34" t="s">
        <v>26</v>
      </c>
      <c r="D153" s="86">
        <f t="shared" si="8"/>
        <v>76</v>
      </c>
      <c r="E153" s="86">
        <f>SUM(E154:E155)</f>
        <v>8</v>
      </c>
      <c r="F153" s="89">
        <f>SUM(F154:F155)</f>
        <v>84</v>
      </c>
      <c r="G153" s="87"/>
    </row>
    <row r="154" spans="1:7" ht="16.5" customHeight="1">
      <c r="A154" s="36"/>
      <c r="B154" s="37"/>
      <c r="C154" s="34" t="s">
        <v>27</v>
      </c>
      <c r="D154" s="86">
        <f t="shared" si="8"/>
        <v>76</v>
      </c>
      <c r="E154" s="86">
        <f>ROUND(D154*0.1,0)</f>
        <v>8</v>
      </c>
      <c r="F154" s="89">
        <f>D154+E154</f>
        <v>84</v>
      </c>
      <c r="G154" s="87"/>
    </row>
    <row r="155" spans="1:7" ht="16.5" customHeight="1">
      <c r="A155" s="36"/>
      <c r="B155" s="45"/>
      <c r="C155" s="34" t="s">
        <v>28</v>
      </c>
      <c r="D155" s="86">
        <f t="shared" si="8"/>
        <v>0</v>
      </c>
      <c r="E155" s="86">
        <f>ROUND(D155*0.1,0)</f>
        <v>0</v>
      </c>
      <c r="F155" s="89">
        <f>D155+E155</f>
        <v>0</v>
      </c>
      <c r="G155" s="87"/>
    </row>
    <row r="156" spans="1:7" ht="16.5" customHeight="1">
      <c r="A156" s="36"/>
      <c r="B156" s="34" t="s">
        <v>29</v>
      </c>
      <c r="C156" s="34" t="s">
        <v>30</v>
      </c>
      <c r="D156" s="86">
        <f t="shared" si="8"/>
        <v>0</v>
      </c>
      <c r="E156" s="86">
        <f>ROUND(D156*0.1,0)</f>
        <v>0</v>
      </c>
      <c r="F156" s="89">
        <f>D156+E156</f>
        <v>0</v>
      </c>
      <c r="G156" s="87"/>
    </row>
    <row r="157" spans="1:7" ht="16.5" customHeight="1">
      <c r="A157" s="36"/>
      <c r="B157" s="33" t="s">
        <v>31</v>
      </c>
      <c r="C157" s="34" t="s">
        <v>26</v>
      </c>
      <c r="D157" s="86">
        <f t="shared" si="8"/>
        <v>0</v>
      </c>
      <c r="E157" s="86">
        <f>SUM(E158:E159)</f>
        <v>0</v>
      </c>
      <c r="F157" s="89">
        <f>SUM(F158:F159)</f>
        <v>0</v>
      </c>
      <c r="G157" s="87"/>
    </row>
    <row r="158" spans="1:7" ht="16.5" customHeight="1">
      <c r="A158" s="36"/>
      <c r="B158" s="37"/>
      <c r="C158" s="34" t="s">
        <v>32</v>
      </c>
      <c r="D158" s="86">
        <f t="shared" si="8"/>
        <v>0</v>
      </c>
      <c r="E158" s="86">
        <f>ROUND(D158*0.1,0)</f>
        <v>0</v>
      </c>
      <c r="F158" s="89">
        <f>D158+E158</f>
        <v>0</v>
      </c>
      <c r="G158" s="87"/>
    </row>
    <row r="159" spans="1:7" ht="16.5" customHeight="1">
      <c r="A159" s="36"/>
      <c r="B159" s="45"/>
      <c r="C159" s="34" t="s">
        <v>33</v>
      </c>
      <c r="D159" s="86">
        <f t="shared" si="8"/>
        <v>0</v>
      </c>
      <c r="E159" s="86">
        <f>ROUND(D159*0.1,0)</f>
        <v>0</v>
      </c>
      <c r="F159" s="89">
        <f>D159+E159</f>
        <v>0</v>
      </c>
      <c r="G159" s="87"/>
    </row>
    <row r="160" spans="1:7" ht="16.5" customHeight="1">
      <c r="A160" s="36"/>
      <c r="B160" s="33" t="s">
        <v>34</v>
      </c>
      <c r="C160" s="34" t="s">
        <v>35</v>
      </c>
      <c r="D160" s="86">
        <f t="shared" si="8"/>
        <v>0</v>
      </c>
      <c r="E160" s="86">
        <f>SUM(E161:E162)</f>
        <v>0</v>
      </c>
      <c r="F160" s="89">
        <f>SUM(F161:F162)</f>
        <v>0</v>
      </c>
      <c r="G160" s="87"/>
    </row>
    <row r="161" spans="1:7" ht="16.5" customHeight="1">
      <c r="A161" s="36"/>
      <c r="B161" s="37"/>
      <c r="C161" s="34" t="s">
        <v>36</v>
      </c>
      <c r="D161" s="86">
        <f t="shared" si="8"/>
        <v>0</v>
      </c>
      <c r="E161" s="86">
        <f>ROUND(D161*0.1,0)</f>
        <v>0</v>
      </c>
      <c r="F161" s="89">
        <f>D161+E161</f>
        <v>0</v>
      </c>
      <c r="G161" s="87"/>
    </row>
    <row r="162" spans="1:7" ht="16.5" customHeight="1">
      <c r="A162" s="36"/>
      <c r="B162" s="37"/>
      <c r="C162" s="34" t="s">
        <v>37</v>
      </c>
      <c r="D162" s="86">
        <f t="shared" si="8"/>
        <v>0</v>
      </c>
      <c r="E162" s="86">
        <f>ROUND(D162*0.1,0)</f>
        <v>0</v>
      </c>
      <c r="F162" s="89">
        <f>D162+E162</f>
        <v>0</v>
      </c>
      <c r="G162" s="87"/>
    </row>
    <row r="163" spans="1:7" ht="16.5" customHeight="1">
      <c r="A163" s="36"/>
      <c r="B163" s="33" t="s">
        <v>41</v>
      </c>
      <c r="C163" s="34" t="s">
        <v>8</v>
      </c>
      <c r="D163" s="86">
        <f t="shared" si="8"/>
        <v>18</v>
      </c>
      <c r="E163" s="86">
        <f>SUM(E164:E166)</f>
        <v>2</v>
      </c>
      <c r="F163" s="89">
        <f>SUM(F164:F166)</f>
        <v>20</v>
      </c>
      <c r="G163" s="87"/>
    </row>
    <row r="164" spans="1:7" ht="16.5" customHeight="1">
      <c r="A164" s="36"/>
      <c r="B164" s="37"/>
      <c r="C164" s="34" t="s">
        <v>226</v>
      </c>
      <c r="D164" s="86">
        <f t="shared" si="8"/>
        <v>0</v>
      </c>
      <c r="E164" s="86">
        <f>ROUND(D164*0.1,0)</f>
        <v>0</v>
      </c>
      <c r="F164" s="89">
        <f>D164+E164</f>
        <v>0</v>
      </c>
      <c r="G164" s="87"/>
    </row>
    <row r="165" spans="1:7" ht="16.5" customHeight="1">
      <c r="A165" s="36"/>
      <c r="B165" s="37"/>
      <c r="C165" s="34" t="s">
        <v>37</v>
      </c>
      <c r="D165" s="86">
        <f t="shared" si="8"/>
        <v>0</v>
      </c>
      <c r="E165" s="86">
        <f>ROUND(D165*0.1,0)</f>
        <v>0</v>
      </c>
      <c r="F165" s="89">
        <f>D165+E165</f>
        <v>0</v>
      </c>
      <c r="G165" s="87"/>
    </row>
    <row r="166" spans="1:7" ht="16.5" customHeight="1">
      <c r="A166" s="36"/>
      <c r="B166" s="45"/>
      <c r="C166" s="34" t="s">
        <v>38</v>
      </c>
      <c r="D166" s="86">
        <f t="shared" si="8"/>
        <v>18</v>
      </c>
      <c r="E166" s="86">
        <f>ROUND(D166*0.1,0)</f>
        <v>2</v>
      </c>
      <c r="F166" s="89">
        <f>D166+E166</f>
        <v>20</v>
      </c>
      <c r="G166" s="87"/>
    </row>
    <row r="167" spans="1:7" ht="16.5" customHeight="1">
      <c r="A167" s="138" t="s">
        <v>132</v>
      </c>
      <c r="B167" s="139"/>
      <c r="C167" s="140"/>
      <c r="D167" s="84">
        <f>D168+D169+D172</f>
        <v>204</v>
      </c>
      <c r="E167" s="84">
        <f>E168+E169+E172</f>
        <v>20</v>
      </c>
      <c r="F167" s="84">
        <f>F168+F169+F172</f>
        <v>224</v>
      </c>
      <c r="G167" s="85"/>
    </row>
    <row r="168" spans="1:7" ht="16.5" customHeight="1">
      <c r="A168" s="32"/>
      <c r="B168" s="34" t="s">
        <v>43</v>
      </c>
      <c r="C168" s="34" t="s">
        <v>42</v>
      </c>
      <c r="D168" s="86">
        <f>D123</f>
        <v>0</v>
      </c>
      <c r="E168" s="86">
        <f>ROUND(D168*0.1,0)</f>
        <v>0</v>
      </c>
      <c r="F168" s="89">
        <f>D168+E168</f>
        <v>0</v>
      </c>
      <c r="G168" s="87"/>
    </row>
    <row r="169" spans="1:7" ht="16.5" customHeight="1">
      <c r="A169" s="36"/>
      <c r="B169" s="33" t="s">
        <v>7</v>
      </c>
      <c r="C169" s="34" t="s">
        <v>8</v>
      </c>
      <c r="D169" s="86">
        <f>D124</f>
        <v>204</v>
      </c>
      <c r="E169" s="86">
        <f>SUM(E170:E171)</f>
        <v>20</v>
      </c>
      <c r="F169" s="89">
        <f>SUM(F170:F171)</f>
        <v>224</v>
      </c>
      <c r="G169" s="87"/>
    </row>
    <row r="170" spans="1:7" ht="16.5" customHeight="1">
      <c r="A170" s="36"/>
      <c r="B170" s="37"/>
      <c r="C170" s="34" t="s">
        <v>10</v>
      </c>
      <c r="D170" s="86">
        <f>D125</f>
        <v>204</v>
      </c>
      <c r="E170" s="86">
        <f>ROUND(D170*0.1,0)</f>
        <v>20</v>
      </c>
      <c r="F170" s="89">
        <f>D170+E170</f>
        <v>224</v>
      </c>
      <c r="G170" s="87"/>
    </row>
    <row r="171" spans="1:7" ht="16.5" customHeight="1">
      <c r="A171" s="36"/>
      <c r="B171" s="45"/>
      <c r="C171" s="34" t="s">
        <v>11</v>
      </c>
      <c r="D171" s="86">
        <f>D126</f>
        <v>0</v>
      </c>
      <c r="E171" s="86">
        <f>ROUND(D171*0.1,0)</f>
        <v>0</v>
      </c>
      <c r="F171" s="89">
        <f>D171+E171</f>
        <v>0</v>
      </c>
      <c r="G171" s="87"/>
    </row>
    <row r="172" spans="1:7" ht="16.5" customHeight="1">
      <c r="A172" s="49"/>
      <c r="B172" s="34" t="s">
        <v>39</v>
      </c>
      <c r="C172" s="34" t="s">
        <v>40</v>
      </c>
      <c r="D172" s="86">
        <f>D127</f>
        <v>0</v>
      </c>
      <c r="E172" s="86">
        <f>ROUND(D172*0.1,0)</f>
        <v>0</v>
      </c>
      <c r="F172" s="89">
        <f>D172+E172</f>
        <v>0</v>
      </c>
      <c r="G172" s="87"/>
    </row>
    <row r="173" spans="1:7" ht="16.5" customHeight="1">
      <c r="A173" s="30" t="s">
        <v>44</v>
      </c>
      <c r="B173" s="143" t="s">
        <v>6</v>
      </c>
      <c r="C173" s="143"/>
      <c r="D173" s="82">
        <f>D174+D175+D178</f>
        <v>0</v>
      </c>
      <c r="E173" s="82">
        <f t="shared" ref="E173" si="9">E174+E175+E178</f>
        <v>0</v>
      </c>
      <c r="F173" s="82">
        <f t="shared" ref="F173" si="10">F174+F175+F178</f>
        <v>0</v>
      </c>
      <c r="G173" s="83"/>
    </row>
    <row r="174" spans="1:7" ht="16.5" customHeight="1">
      <c r="A174" s="36"/>
      <c r="B174" s="33" t="s">
        <v>234</v>
      </c>
      <c r="C174" s="34" t="s">
        <v>45</v>
      </c>
      <c r="D174" s="86">
        <f t="shared" ref="D174:D178" si="11">D129</f>
        <v>0</v>
      </c>
      <c r="E174" s="86">
        <f>ROUND(D174*0.1,0)</f>
        <v>0</v>
      </c>
      <c r="F174" s="89">
        <f>D174+E174</f>
        <v>0</v>
      </c>
      <c r="G174" s="87"/>
    </row>
    <row r="175" spans="1:7" ht="16.5" customHeight="1">
      <c r="A175" s="36"/>
      <c r="B175" s="33" t="s">
        <v>244</v>
      </c>
      <c r="C175" s="34" t="s">
        <v>8</v>
      </c>
      <c r="D175" s="86">
        <f t="shared" si="11"/>
        <v>0</v>
      </c>
      <c r="E175" s="86">
        <f>SUM(E176:E177)</f>
        <v>0</v>
      </c>
      <c r="F175" s="89">
        <f>SUM(F176:F177)</f>
        <v>0</v>
      </c>
      <c r="G175" s="87"/>
    </row>
    <row r="176" spans="1:7" ht="16.5" customHeight="1">
      <c r="A176" s="36"/>
      <c r="B176" s="37"/>
      <c r="C176" s="34" t="s">
        <v>45</v>
      </c>
      <c r="D176" s="86">
        <f t="shared" si="11"/>
        <v>0</v>
      </c>
      <c r="E176" s="86">
        <f>ROUND(D176*0.1,0)</f>
        <v>0</v>
      </c>
      <c r="F176" s="89">
        <f>D176+E176</f>
        <v>0</v>
      </c>
      <c r="G176" s="87"/>
    </row>
    <row r="177" spans="1:7" ht="16.5" customHeight="1">
      <c r="A177" s="36"/>
      <c r="B177" s="45"/>
      <c r="C177" s="34" t="s">
        <v>236</v>
      </c>
      <c r="D177" s="86">
        <f t="shared" si="11"/>
        <v>0</v>
      </c>
      <c r="E177" s="86">
        <f>ROUND(D177*0.1,0)</f>
        <v>0</v>
      </c>
      <c r="F177" s="89">
        <f>D177+E177</f>
        <v>0</v>
      </c>
      <c r="G177" s="87"/>
    </row>
    <row r="178" spans="1:7" ht="16.5" customHeight="1">
      <c r="A178" s="49"/>
      <c r="B178" s="34" t="s">
        <v>46</v>
      </c>
      <c r="C178" s="34" t="s">
        <v>45</v>
      </c>
      <c r="D178" s="86">
        <f t="shared" si="11"/>
        <v>0</v>
      </c>
      <c r="E178" s="86">
        <f>ROUND(D178*0.1,0)</f>
        <v>0</v>
      </c>
      <c r="F178" s="89">
        <f>D178+E178</f>
        <v>0</v>
      </c>
      <c r="G178" s="87"/>
    </row>
    <row r="179" spans="1:7" ht="16.5" customHeight="1">
      <c r="A179" s="30" t="s">
        <v>140</v>
      </c>
      <c r="B179" s="143" t="s">
        <v>6</v>
      </c>
      <c r="C179" s="143"/>
      <c r="D179" s="82">
        <f>D180</f>
        <v>0</v>
      </c>
      <c r="E179" s="82">
        <f>E180</f>
        <v>0</v>
      </c>
      <c r="F179" s="82">
        <f>F180</f>
        <v>0</v>
      </c>
      <c r="G179" s="83"/>
    </row>
    <row r="180" spans="1:7" ht="16.5" customHeight="1">
      <c r="A180" s="46"/>
      <c r="B180" s="40" t="s">
        <v>134</v>
      </c>
      <c r="C180" s="40" t="s">
        <v>45</v>
      </c>
      <c r="D180" s="91">
        <f>D135</f>
        <v>0</v>
      </c>
      <c r="E180" s="91">
        <f>ROUND(D180*0.1,0)</f>
        <v>0</v>
      </c>
      <c r="F180" s="105">
        <f>D180+E180</f>
        <v>0</v>
      </c>
      <c r="G180" s="92"/>
    </row>
    <row r="181" spans="1:7" ht="16.5" customHeight="1"/>
    <row r="182" spans="1:7" s="5" customFormat="1" ht="17.100000000000001" customHeight="1">
      <c r="A182" s="24" t="s">
        <v>162</v>
      </c>
    </row>
    <row r="183" spans="1:7" ht="34.5" thickBot="1">
      <c r="A183" s="25" t="s">
        <v>0</v>
      </c>
      <c r="B183" s="26" t="s">
        <v>1</v>
      </c>
      <c r="C183" s="26" t="s">
        <v>2</v>
      </c>
      <c r="D183" s="26" t="s">
        <v>126</v>
      </c>
      <c r="E183" s="26" t="s">
        <v>50</v>
      </c>
      <c r="F183" s="48" t="s">
        <v>54</v>
      </c>
      <c r="G183" s="27" t="s">
        <v>125</v>
      </c>
    </row>
    <row r="184" spans="1:7" ht="16.5" customHeight="1" thickTop="1">
      <c r="A184" s="141" t="s">
        <v>4</v>
      </c>
      <c r="B184" s="142"/>
      <c r="C184" s="142"/>
      <c r="D184" s="80">
        <f>D185+D218+D224</f>
        <v>877</v>
      </c>
      <c r="E184" s="80">
        <f>E185+E218+E224</f>
        <v>87</v>
      </c>
      <c r="F184" s="80">
        <f>F185+F218+F224</f>
        <v>964</v>
      </c>
      <c r="G184" s="81"/>
    </row>
    <row r="185" spans="1:7" ht="16.5" customHeight="1">
      <c r="A185" s="30" t="s">
        <v>5</v>
      </c>
      <c r="B185" s="143" t="s">
        <v>6</v>
      </c>
      <c r="C185" s="143"/>
      <c r="D185" s="82">
        <f>D186+D212</f>
        <v>877</v>
      </c>
      <c r="E185" s="82">
        <f>E186+E212</f>
        <v>87</v>
      </c>
      <c r="F185" s="82">
        <f>F186+F212</f>
        <v>964</v>
      </c>
      <c r="G185" s="83"/>
    </row>
    <row r="186" spans="1:7" ht="16.5" customHeight="1">
      <c r="A186" s="138" t="s">
        <v>139</v>
      </c>
      <c r="B186" s="139"/>
      <c r="C186" s="140"/>
      <c r="D186" s="84">
        <f>D187+D188+D189+D193+D194+D198+D201+D202+D205+D208</f>
        <v>673</v>
      </c>
      <c r="E186" s="84">
        <f>E187+E188+E189+E193+E194+E198+E201+E202+E205+E208</f>
        <v>67</v>
      </c>
      <c r="F186" s="84">
        <f>F187+F188+F189+F193+F194+F198+F201+F202+F205+F208</f>
        <v>740</v>
      </c>
      <c r="G186" s="85"/>
    </row>
    <row r="187" spans="1:7" ht="16.5" customHeight="1">
      <c r="A187" s="36"/>
      <c r="B187" s="34" t="s">
        <v>12</v>
      </c>
      <c r="C187" s="34" t="s">
        <v>9</v>
      </c>
      <c r="D187" s="86">
        <f t="shared" ref="D187:D211" si="12">D142</f>
        <v>54</v>
      </c>
      <c r="E187" s="86">
        <f>ROUND(D187*0.1,0)</f>
        <v>5</v>
      </c>
      <c r="F187" s="89">
        <f>D187+E187</f>
        <v>59</v>
      </c>
      <c r="G187" s="87"/>
    </row>
    <row r="188" spans="1:7" ht="16.5" customHeight="1">
      <c r="A188" s="36"/>
      <c r="B188" s="34" t="s">
        <v>13</v>
      </c>
      <c r="C188" s="34" t="s">
        <v>9</v>
      </c>
      <c r="D188" s="86">
        <f t="shared" si="12"/>
        <v>55</v>
      </c>
      <c r="E188" s="86">
        <f>ROUND(D188*0.1,0)</f>
        <v>6</v>
      </c>
      <c r="F188" s="89">
        <f>D188+E188</f>
        <v>61</v>
      </c>
      <c r="G188" s="87"/>
    </row>
    <row r="189" spans="1:7" ht="16.5" customHeight="1">
      <c r="A189" s="36"/>
      <c r="B189" s="33" t="s">
        <v>14</v>
      </c>
      <c r="C189" s="34" t="s">
        <v>8</v>
      </c>
      <c r="D189" s="86">
        <f t="shared" si="12"/>
        <v>277</v>
      </c>
      <c r="E189" s="86">
        <f>SUM(E190:E192)</f>
        <v>27</v>
      </c>
      <c r="F189" s="89">
        <f>SUM(F190:F192)</f>
        <v>304</v>
      </c>
      <c r="G189" s="87"/>
    </row>
    <row r="190" spans="1:7" ht="16.5" customHeight="1">
      <c r="A190" s="36"/>
      <c r="B190" s="37"/>
      <c r="C190" s="34" t="s">
        <v>15</v>
      </c>
      <c r="D190" s="86">
        <f t="shared" si="12"/>
        <v>24</v>
      </c>
      <c r="E190" s="86">
        <f>ROUND(D190*0.1,0)</f>
        <v>2</v>
      </c>
      <c r="F190" s="89">
        <f>D190+E190</f>
        <v>26</v>
      </c>
      <c r="G190" s="87"/>
    </row>
    <row r="191" spans="1:7" ht="16.5" customHeight="1">
      <c r="A191" s="36"/>
      <c r="B191" s="37"/>
      <c r="C191" s="34" t="s">
        <v>16</v>
      </c>
      <c r="D191" s="86">
        <f t="shared" si="12"/>
        <v>40</v>
      </c>
      <c r="E191" s="86">
        <f>ROUND(D191*0.1,0)</f>
        <v>4</v>
      </c>
      <c r="F191" s="89">
        <f>D191+E191</f>
        <v>44</v>
      </c>
      <c r="G191" s="87"/>
    </row>
    <row r="192" spans="1:7" ht="16.5" customHeight="1">
      <c r="A192" s="36"/>
      <c r="B192" s="45"/>
      <c r="C192" s="34" t="s">
        <v>17</v>
      </c>
      <c r="D192" s="86">
        <f t="shared" si="12"/>
        <v>213</v>
      </c>
      <c r="E192" s="86">
        <f>ROUND(D192*0.1,0)</f>
        <v>21</v>
      </c>
      <c r="F192" s="89">
        <f>D192+E192</f>
        <v>234</v>
      </c>
      <c r="G192" s="87"/>
    </row>
    <row r="193" spans="1:7" ht="16.5" customHeight="1">
      <c r="A193" s="36"/>
      <c r="B193" s="34" t="s">
        <v>18</v>
      </c>
      <c r="C193" s="34" t="s">
        <v>19</v>
      </c>
      <c r="D193" s="86">
        <f t="shared" si="12"/>
        <v>0</v>
      </c>
      <c r="E193" s="86">
        <f>ROUND(D193*0.1,0)</f>
        <v>0</v>
      </c>
      <c r="F193" s="89">
        <f>D193+E193</f>
        <v>0</v>
      </c>
      <c r="G193" s="87"/>
    </row>
    <row r="194" spans="1:7" ht="16.5" customHeight="1">
      <c r="A194" s="36"/>
      <c r="B194" s="33" t="s">
        <v>20</v>
      </c>
      <c r="C194" s="34" t="s">
        <v>21</v>
      </c>
      <c r="D194" s="86">
        <f t="shared" si="12"/>
        <v>193</v>
      </c>
      <c r="E194" s="86">
        <f>SUM(E195:E197)</f>
        <v>19</v>
      </c>
      <c r="F194" s="89">
        <f>SUM(F195:F197)</f>
        <v>212</v>
      </c>
      <c r="G194" s="87"/>
    </row>
    <row r="195" spans="1:7" ht="16.5" customHeight="1">
      <c r="A195" s="36"/>
      <c r="B195" s="37"/>
      <c r="C195" s="34" t="s">
        <v>22</v>
      </c>
      <c r="D195" s="86">
        <f t="shared" si="12"/>
        <v>129</v>
      </c>
      <c r="E195" s="86">
        <f>ROUND(D195*0.1,0)</f>
        <v>13</v>
      </c>
      <c r="F195" s="89">
        <f>D195+E195</f>
        <v>142</v>
      </c>
      <c r="G195" s="87"/>
    </row>
    <row r="196" spans="1:7" ht="16.5" customHeight="1">
      <c r="A196" s="36"/>
      <c r="B196" s="37"/>
      <c r="C196" s="34" t="s">
        <v>23</v>
      </c>
      <c r="D196" s="86">
        <f t="shared" si="12"/>
        <v>1</v>
      </c>
      <c r="E196" s="86">
        <f>ROUND(D196*0.1,0)</f>
        <v>0</v>
      </c>
      <c r="F196" s="89">
        <f>D196+E196</f>
        <v>1</v>
      </c>
      <c r="G196" s="87"/>
    </row>
    <row r="197" spans="1:7" ht="16.5" customHeight="1">
      <c r="A197" s="36"/>
      <c r="B197" s="45"/>
      <c r="C197" s="34" t="s">
        <v>24</v>
      </c>
      <c r="D197" s="86">
        <f t="shared" si="12"/>
        <v>63</v>
      </c>
      <c r="E197" s="86">
        <f>ROUND(D197*0.1,0)</f>
        <v>6</v>
      </c>
      <c r="F197" s="89">
        <f>D197+E197</f>
        <v>69</v>
      </c>
      <c r="G197" s="87"/>
    </row>
    <row r="198" spans="1:7" ht="16.5" customHeight="1">
      <c r="A198" s="36"/>
      <c r="B198" s="33" t="s">
        <v>25</v>
      </c>
      <c r="C198" s="34" t="s">
        <v>26</v>
      </c>
      <c r="D198" s="86">
        <f t="shared" si="12"/>
        <v>76</v>
      </c>
      <c r="E198" s="86">
        <f>SUM(E199:E200)</f>
        <v>8</v>
      </c>
      <c r="F198" s="89">
        <f>SUM(F199:F200)</f>
        <v>84</v>
      </c>
      <c r="G198" s="87"/>
    </row>
    <row r="199" spans="1:7" ht="16.5" customHeight="1">
      <c r="A199" s="36"/>
      <c r="B199" s="37"/>
      <c r="C199" s="34" t="s">
        <v>27</v>
      </c>
      <c r="D199" s="86">
        <f t="shared" si="12"/>
        <v>76</v>
      </c>
      <c r="E199" s="86">
        <f>ROUND(D199*0.1,0)</f>
        <v>8</v>
      </c>
      <c r="F199" s="89">
        <f>D199+E199</f>
        <v>84</v>
      </c>
      <c r="G199" s="87"/>
    </row>
    <row r="200" spans="1:7" ht="16.5" customHeight="1">
      <c r="A200" s="36"/>
      <c r="B200" s="45"/>
      <c r="C200" s="34" t="s">
        <v>28</v>
      </c>
      <c r="D200" s="86">
        <f t="shared" si="12"/>
        <v>0</v>
      </c>
      <c r="E200" s="86">
        <f>ROUND(D200*0.1,0)</f>
        <v>0</v>
      </c>
      <c r="F200" s="89">
        <f>D200+E200</f>
        <v>0</v>
      </c>
      <c r="G200" s="87"/>
    </row>
    <row r="201" spans="1:7" ht="16.5" customHeight="1">
      <c r="A201" s="36"/>
      <c r="B201" s="34" t="s">
        <v>29</v>
      </c>
      <c r="C201" s="34" t="s">
        <v>30</v>
      </c>
      <c r="D201" s="86">
        <f t="shared" si="12"/>
        <v>0</v>
      </c>
      <c r="E201" s="86">
        <f>ROUND(D201*0.1,0)</f>
        <v>0</v>
      </c>
      <c r="F201" s="89">
        <f>D201+E201</f>
        <v>0</v>
      </c>
      <c r="G201" s="87"/>
    </row>
    <row r="202" spans="1:7" ht="16.5" customHeight="1">
      <c r="A202" s="36"/>
      <c r="B202" s="33" t="s">
        <v>31</v>
      </c>
      <c r="C202" s="34" t="s">
        <v>26</v>
      </c>
      <c r="D202" s="86">
        <f t="shared" si="12"/>
        <v>0</v>
      </c>
      <c r="E202" s="86">
        <f>SUM(E203:E204)</f>
        <v>0</v>
      </c>
      <c r="F202" s="89">
        <f>SUM(F203:F204)</f>
        <v>0</v>
      </c>
      <c r="G202" s="87"/>
    </row>
    <row r="203" spans="1:7" ht="16.5" customHeight="1">
      <c r="A203" s="36"/>
      <c r="B203" s="37"/>
      <c r="C203" s="34" t="s">
        <v>32</v>
      </c>
      <c r="D203" s="86">
        <f t="shared" si="12"/>
        <v>0</v>
      </c>
      <c r="E203" s="86">
        <f>ROUND(D203*0.1,0)</f>
        <v>0</v>
      </c>
      <c r="F203" s="89">
        <f>D203+E203</f>
        <v>0</v>
      </c>
      <c r="G203" s="87"/>
    </row>
    <row r="204" spans="1:7" ht="16.5" customHeight="1">
      <c r="A204" s="36"/>
      <c r="B204" s="45"/>
      <c r="C204" s="34" t="s">
        <v>33</v>
      </c>
      <c r="D204" s="86">
        <f t="shared" si="12"/>
        <v>0</v>
      </c>
      <c r="E204" s="86">
        <f>ROUND(D204*0.1,0)</f>
        <v>0</v>
      </c>
      <c r="F204" s="89">
        <f>D204+E204</f>
        <v>0</v>
      </c>
      <c r="G204" s="87"/>
    </row>
    <row r="205" spans="1:7" ht="16.5" customHeight="1">
      <c r="A205" s="36"/>
      <c r="B205" s="33" t="s">
        <v>34</v>
      </c>
      <c r="C205" s="34" t="s">
        <v>35</v>
      </c>
      <c r="D205" s="86">
        <f t="shared" si="12"/>
        <v>0</v>
      </c>
      <c r="E205" s="86">
        <f>SUM(E206:E207)</f>
        <v>0</v>
      </c>
      <c r="F205" s="89">
        <f>SUM(F206:F207)</f>
        <v>0</v>
      </c>
      <c r="G205" s="87"/>
    </row>
    <row r="206" spans="1:7" ht="16.5" customHeight="1">
      <c r="A206" s="36"/>
      <c r="B206" s="37"/>
      <c r="C206" s="34" t="s">
        <v>36</v>
      </c>
      <c r="D206" s="86">
        <f t="shared" si="12"/>
        <v>0</v>
      </c>
      <c r="E206" s="86">
        <f>ROUND(D206*0.1,0)</f>
        <v>0</v>
      </c>
      <c r="F206" s="89">
        <f>D206+E206</f>
        <v>0</v>
      </c>
      <c r="G206" s="87"/>
    </row>
    <row r="207" spans="1:7" ht="16.5" customHeight="1">
      <c r="A207" s="36"/>
      <c r="B207" s="37"/>
      <c r="C207" s="34" t="s">
        <v>37</v>
      </c>
      <c r="D207" s="86">
        <f t="shared" si="12"/>
        <v>0</v>
      </c>
      <c r="E207" s="86">
        <f>ROUND(D207*0.1,0)</f>
        <v>0</v>
      </c>
      <c r="F207" s="89">
        <f>D207+E207</f>
        <v>0</v>
      </c>
      <c r="G207" s="87"/>
    </row>
    <row r="208" spans="1:7" ht="16.5" customHeight="1">
      <c r="A208" s="36"/>
      <c r="B208" s="33" t="s">
        <v>41</v>
      </c>
      <c r="C208" s="34" t="s">
        <v>8</v>
      </c>
      <c r="D208" s="86">
        <f t="shared" si="12"/>
        <v>18</v>
      </c>
      <c r="E208" s="86">
        <f>SUM(E209:E211)</f>
        <v>2</v>
      </c>
      <c r="F208" s="89">
        <f>SUM(F209:F211)</f>
        <v>20</v>
      </c>
      <c r="G208" s="87"/>
    </row>
    <row r="209" spans="1:7" ht="16.5" customHeight="1">
      <c r="A209" s="36"/>
      <c r="B209" s="37"/>
      <c r="C209" s="34" t="s">
        <v>226</v>
      </c>
      <c r="D209" s="86">
        <f t="shared" si="12"/>
        <v>0</v>
      </c>
      <c r="E209" s="86">
        <f>ROUND(D209*0.1,0)</f>
        <v>0</v>
      </c>
      <c r="F209" s="89">
        <f>D209+E209</f>
        <v>0</v>
      </c>
      <c r="G209" s="87"/>
    </row>
    <row r="210" spans="1:7" ht="16.5" customHeight="1">
      <c r="A210" s="36"/>
      <c r="B210" s="37"/>
      <c r="C210" s="34" t="s">
        <v>37</v>
      </c>
      <c r="D210" s="86">
        <f t="shared" si="12"/>
        <v>0</v>
      </c>
      <c r="E210" s="86">
        <f>ROUND(D210*0.1,0)</f>
        <v>0</v>
      </c>
      <c r="F210" s="89">
        <f>D210+E210</f>
        <v>0</v>
      </c>
      <c r="G210" s="87"/>
    </row>
    <row r="211" spans="1:7" ht="16.5" customHeight="1">
      <c r="A211" s="36"/>
      <c r="B211" s="45"/>
      <c r="C211" s="34" t="s">
        <v>38</v>
      </c>
      <c r="D211" s="86">
        <f t="shared" si="12"/>
        <v>18</v>
      </c>
      <c r="E211" s="86">
        <f>ROUND(D211*0.1,0)</f>
        <v>2</v>
      </c>
      <c r="F211" s="89">
        <f>D211+E211</f>
        <v>20</v>
      </c>
      <c r="G211" s="87"/>
    </row>
    <row r="212" spans="1:7" ht="16.5" customHeight="1">
      <c r="A212" s="138" t="s">
        <v>132</v>
      </c>
      <c r="B212" s="139"/>
      <c r="C212" s="140"/>
      <c r="D212" s="84">
        <f>D213+D214+D217</f>
        <v>204</v>
      </c>
      <c r="E212" s="84">
        <f>E213+E214+E217</f>
        <v>20</v>
      </c>
      <c r="F212" s="84">
        <f>F213+F214+F217</f>
        <v>224</v>
      </c>
      <c r="G212" s="85"/>
    </row>
    <row r="213" spans="1:7" ht="16.5" customHeight="1">
      <c r="A213" s="32"/>
      <c r="B213" s="34" t="s">
        <v>43</v>
      </c>
      <c r="C213" s="34" t="s">
        <v>42</v>
      </c>
      <c r="D213" s="86">
        <f>D168</f>
        <v>0</v>
      </c>
      <c r="E213" s="86">
        <f>ROUND(D213*0.1,0)</f>
        <v>0</v>
      </c>
      <c r="F213" s="89">
        <f>D213+E213</f>
        <v>0</v>
      </c>
      <c r="G213" s="87"/>
    </row>
    <row r="214" spans="1:7" ht="16.5" customHeight="1">
      <c r="A214" s="36"/>
      <c r="B214" s="33" t="s">
        <v>7</v>
      </c>
      <c r="C214" s="34" t="s">
        <v>8</v>
      </c>
      <c r="D214" s="86">
        <f>D169</f>
        <v>204</v>
      </c>
      <c r="E214" s="86">
        <f>SUM(E215:E216)</f>
        <v>20</v>
      </c>
      <c r="F214" s="89">
        <f>SUM(F215:F216)</f>
        <v>224</v>
      </c>
      <c r="G214" s="87"/>
    </row>
    <row r="215" spans="1:7" ht="16.5" customHeight="1">
      <c r="A215" s="36"/>
      <c r="B215" s="37"/>
      <c r="C215" s="34" t="s">
        <v>10</v>
      </c>
      <c r="D215" s="86">
        <f>D170</f>
        <v>204</v>
      </c>
      <c r="E215" s="86">
        <f>ROUND(D215*0.1,0)</f>
        <v>20</v>
      </c>
      <c r="F215" s="89">
        <f>D215+E215</f>
        <v>224</v>
      </c>
      <c r="G215" s="87"/>
    </row>
    <row r="216" spans="1:7" ht="16.5" customHeight="1">
      <c r="A216" s="36"/>
      <c r="B216" s="45"/>
      <c r="C216" s="34" t="s">
        <v>11</v>
      </c>
      <c r="D216" s="86">
        <f>D171</f>
        <v>0</v>
      </c>
      <c r="E216" s="86">
        <f>ROUND(D216*0.1,0)</f>
        <v>0</v>
      </c>
      <c r="F216" s="89">
        <f>D216+E216</f>
        <v>0</v>
      </c>
      <c r="G216" s="87"/>
    </row>
    <row r="217" spans="1:7" ht="16.5" customHeight="1">
      <c r="A217" s="49"/>
      <c r="B217" s="34" t="s">
        <v>39</v>
      </c>
      <c r="C217" s="34" t="s">
        <v>40</v>
      </c>
      <c r="D217" s="86">
        <f>D172</f>
        <v>0</v>
      </c>
      <c r="E217" s="86">
        <f>ROUND(D217*0.1,0)</f>
        <v>0</v>
      </c>
      <c r="F217" s="89">
        <f>D217+E217</f>
        <v>0</v>
      </c>
      <c r="G217" s="87"/>
    </row>
    <row r="218" spans="1:7" ht="16.5" customHeight="1">
      <c r="A218" s="30" t="s">
        <v>44</v>
      </c>
      <c r="B218" s="143" t="s">
        <v>6</v>
      </c>
      <c r="C218" s="143"/>
      <c r="D218" s="82">
        <f>D219+D220+D223</f>
        <v>0</v>
      </c>
      <c r="E218" s="82">
        <f t="shared" ref="E218" si="13">E219+E220+E223</f>
        <v>0</v>
      </c>
      <c r="F218" s="82">
        <f t="shared" ref="F218" si="14">F219+F220+F223</f>
        <v>0</v>
      </c>
      <c r="G218" s="83"/>
    </row>
    <row r="219" spans="1:7" ht="16.5" customHeight="1">
      <c r="A219" s="36"/>
      <c r="B219" s="33" t="s">
        <v>234</v>
      </c>
      <c r="C219" s="34" t="s">
        <v>45</v>
      </c>
      <c r="D219" s="86">
        <f t="shared" ref="D219:D223" si="15">D174</f>
        <v>0</v>
      </c>
      <c r="E219" s="86">
        <f>ROUND(D219*0.1,0)</f>
        <v>0</v>
      </c>
      <c r="F219" s="89">
        <f>D219+E219</f>
        <v>0</v>
      </c>
      <c r="G219" s="87"/>
    </row>
    <row r="220" spans="1:7" ht="16.5" customHeight="1">
      <c r="A220" s="36"/>
      <c r="B220" s="33" t="s">
        <v>244</v>
      </c>
      <c r="C220" s="34" t="s">
        <v>8</v>
      </c>
      <c r="D220" s="86">
        <f t="shared" si="15"/>
        <v>0</v>
      </c>
      <c r="E220" s="86">
        <f>SUM(E221:E222)</f>
        <v>0</v>
      </c>
      <c r="F220" s="89">
        <f>SUM(F221:F222)</f>
        <v>0</v>
      </c>
      <c r="G220" s="87"/>
    </row>
    <row r="221" spans="1:7" ht="16.5" customHeight="1">
      <c r="A221" s="36"/>
      <c r="B221" s="37"/>
      <c r="C221" s="34" t="s">
        <v>45</v>
      </c>
      <c r="D221" s="86">
        <f t="shared" si="15"/>
        <v>0</v>
      </c>
      <c r="E221" s="86">
        <f>ROUND(D221*0.1,0)</f>
        <v>0</v>
      </c>
      <c r="F221" s="89">
        <f>D221+E221</f>
        <v>0</v>
      </c>
      <c r="G221" s="87"/>
    </row>
    <row r="222" spans="1:7" ht="16.5" customHeight="1">
      <c r="A222" s="36"/>
      <c r="B222" s="45"/>
      <c r="C222" s="34" t="s">
        <v>236</v>
      </c>
      <c r="D222" s="86">
        <f t="shared" si="15"/>
        <v>0</v>
      </c>
      <c r="E222" s="86">
        <f>ROUND(D222*0.1,0)</f>
        <v>0</v>
      </c>
      <c r="F222" s="89">
        <f>D222+E222</f>
        <v>0</v>
      </c>
      <c r="G222" s="87"/>
    </row>
    <row r="223" spans="1:7" ht="16.5" customHeight="1">
      <c r="A223" s="49"/>
      <c r="B223" s="34" t="s">
        <v>46</v>
      </c>
      <c r="C223" s="34" t="s">
        <v>45</v>
      </c>
      <c r="D223" s="86">
        <f t="shared" si="15"/>
        <v>0</v>
      </c>
      <c r="E223" s="86">
        <f>ROUND(D223*0.1,0)</f>
        <v>0</v>
      </c>
      <c r="F223" s="89">
        <f>D223+E223</f>
        <v>0</v>
      </c>
      <c r="G223" s="87"/>
    </row>
    <row r="224" spans="1:7" ht="16.5" customHeight="1">
      <c r="A224" s="30" t="s">
        <v>140</v>
      </c>
      <c r="B224" s="143" t="s">
        <v>6</v>
      </c>
      <c r="C224" s="143"/>
      <c r="D224" s="82">
        <f>D225</f>
        <v>0</v>
      </c>
      <c r="E224" s="82">
        <f>E225</f>
        <v>0</v>
      </c>
      <c r="F224" s="82">
        <f>F225</f>
        <v>0</v>
      </c>
      <c r="G224" s="83"/>
    </row>
    <row r="225" spans="1:7" ht="16.5" customHeight="1">
      <c r="A225" s="46"/>
      <c r="B225" s="40" t="s">
        <v>134</v>
      </c>
      <c r="C225" s="40" t="s">
        <v>45</v>
      </c>
      <c r="D225" s="91">
        <f>D180</f>
        <v>0</v>
      </c>
      <c r="E225" s="91">
        <f>ROUND(D225*0.1,0)</f>
        <v>0</v>
      </c>
      <c r="F225" s="105">
        <f>D225+E225</f>
        <v>0</v>
      </c>
      <c r="G225" s="92"/>
    </row>
    <row r="226" spans="1:7" ht="16.5" customHeight="1"/>
    <row r="227" spans="1:7" s="5" customFormat="1" ht="17.100000000000001" customHeight="1">
      <c r="A227" s="24" t="s">
        <v>163</v>
      </c>
    </row>
    <row r="228" spans="1:7" ht="34.5" thickBot="1">
      <c r="A228" s="25" t="s">
        <v>0</v>
      </c>
      <c r="B228" s="26" t="s">
        <v>1</v>
      </c>
      <c r="C228" s="26" t="s">
        <v>2</v>
      </c>
      <c r="D228" s="26" t="s">
        <v>126</v>
      </c>
      <c r="E228" s="26" t="s">
        <v>50</v>
      </c>
      <c r="F228" s="48" t="s">
        <v>54</v>
      </c>
      <c r="G228" s="27" t="s">
        <v>87</v>
      </c>
    </row>
    <row r="229" spans="1:7" ht="16.5" customHeight="1" thickTop="1">
      <c r="A229" s="141" t="s">
        <v>4</v>
      </c>
      <c r="B229" s="142"/>
      <c r="C229" s="142"/>
      <c r="D229" s="80">
        <f>D230+D263+D269</f>
        <v>877</v>
      </c>
      <c r="E229" s="80">
        <f>E230+E263+E269</f>
        <v>87</v>
      </c>
      <c r="F229" s="80">
        <f>F230+F263+F269</f>
        <v>964</v>
      </c>
      <c r="G229" s="81"/>
    </row>
    <row r="230" spans="1:7" ht="16.5" customHeight="1">
      <c r="A230" s="30" t="s">
        <v>5</v>
      </c>
      <c r="B230" s="143" t="s">
        <v>6</v>
      </c>
      <c r="C230" s="143"/>
      <c r="D230" s="82">
        <f>D231+D257</f>
        <v>877</v>
      </c>
      <c r="E230" s="82">
        <f>E231+E257</f>
        <v>87</v>
      </c>
      <c r="F230" s="82">
        <f>F231+F257</f>
        <v>964</v>
      </c>
      <c r="G230" s="83"/>
    </row>
    <row r="231" spans="1:7" ht="16.5" customHeight="1">
      <c r="A231" s="138" t="s">
        <v>131</v>
      </c>
      <c r="B231" s="139"/>
      <c r="C231" s="140"/>
      <c r="D231" s="84">
        <f>D232+D233+D234+D238+D239+D243+D246+D247+D250+D253</f>
        <v>673</v>
      </c>
      <c r="E231" s="84">
        <f>E232+E233+E234+E238+E239+E243+E246+E247+E250+E253</f>
        <v>67</v>
      </c>
      <c r="F231" s="84">
        <f>F232+F233+F234+F238+F239+F243+F246+F247+F250+F253</f>
        <v>740</v>
      </c>
      <c r="G231" s="85"/>
    </row>
    <row r="232" spans="1:7" ht="16.5" customHeight="1">
      <c r="A232" s="36"/>
      <c r="B232" s="34" t="s">
        <v>12</v>
      </c>
      <c r="C232" s="34" t="s">
        <v>9</v>
      </c>
      <c r="D232" s="86">
        <f t="shared" ref="D232:D256" si="16">D187</f>
        <v>54</v>
      </c>
      <c r="E232" s="86">
        <f>ROUND(D232*0.1,0)</f>
        <v>5</v>
      </c>
      <c r="F232" s="89">
        <f>D232+E232</f>
        <v>59</v>
      </c>
      <c r="G232" s="87"/>
    </row>
    <row r="233" spans="1:7" ht="16.5" customHeight="1">
      <c r="A233" s="36"/>
      <c r="B233" s="34" t="s">
        <v>13</v>
      </c>
      <c r="C233" s="34" t="s">
        <v>9</v>
      </c>
      <c r="D233" s="86">
        <f t="shared" si="16"/>
        <v>55</v>
      </c>
      <c r="E233" s="86">
        <f>ROUND(D233*0.1,0)</f>
        <v>6</v>
      </c>
      <c r="F233" s="89">
        <f>D233+E233</f>
        <v>61</v>
      </c>
      <c r="G233" s="87"/>
    </row>
    <row r="234" spans="1:7" ht="16.5" customHeight="1">
      <c r="A234" s="36"/>
      <c r="B234" s="33" t="s">
        <v>14</v>
      </c>
      <c r="C234" s="34" t="s">
        <v>8</v>
      </c>
      <c r="D234" s="86">
        <f t="shared" si="16"/>
        <v>277</v>
      </c>
      <c r="E234" s="86">
        <f>SUM(E235:E237)</f>
        <v>27</v>
      </c>
      <c r="F234" s="89">
        <f>SUM(F235:F237)</f>
        <v>304</v>
      </c>
      <c r="G234" s="87"/>
    </row>
    <row r="235" spans="1:7" ht="16.5" customHeight="1">
      <c r="A235" s="36"/>
      <c r="B235" s="37"/>
      <c r="C235" s="34" t="s">
        <v>15</v>
      </c>
      <c r="D235" s="86">
        <f t="shared" si="16"/>
        <v>24</v>
      </c>
      <c r="E235" s="86">
        <f>ROUND(D235*0.1,0)</f>
        <v>2</v>
      </c>
      <c r="F235" s="89">
        <f>D235+E235</f>
        <v>26</v>
      </c>
      <c r="G235" s="87"/>
    </row>
    <row r="236" spans="1:7" ht="16.5" customHeight="1">
      <c r="A236" s="36"/>
      <c r="B236" s="37"/>
      <c r="C236" s="34" t="s">
        <v>16</v>
      </c>
      <c r="D236" s="86">
        <f t="shared" si="16"/>
        <v>40</v>
      </c>
      <c r="E236" s="86">
        <f>ROUND(D236*0.1,0)</f>
        <v>4</v>
      </c>
      <c r="F236" s="89">
        <f>D236+E236</f>
        <v>44</v>
      </c>
      <c r="G236" s="87"/>
    </row>
    <row r="237" spans="1:7" ht="16.5" customHeight="1">
      <c r="A237" s="36"/>
      <c r="B237" s="45"/>
      <c r="C237" s="34" t="s">
        <v>17</v>
      </c>
      <c r="D237" s="86">
        <f t="shared" si="16"/>
        <v>213</v>
      </c>
      <c r="E237" s="86">
        <f>ROUND(D237*0.1,0)</f>
        <v>21</v>
      </c>
      <c r="F237" s="89">
        <f>D237+E237</f>
        <v>234</v>
      </c>
      <c r="G237" s="87"/>
    </row>
    <row r="238" spans="1:7" ht="16.5" customHeight="1">
      <c r="A238" s="36"/>
      <c r="B238" s="34" t="s">
        <v>18</v>
      </c>
      <c r="C238" s="34" t="s">
        <v>19</v>
      </c>
      <c r="D238" s="86">
        <f t="shared" si="16"/>
        <v>0</v>
      </c>
      <c r="E238" s="86">
        <f>ROUND(D238*0.1,0)</f>
        <v>0</v>
      </c>
      <c r="F238" s="89">
        <f>D238+E238</f>
        <v>0</v>
      </c>
      <c r="G238" s="87"/>
    </row>
    <row r="239" spans="1:7" ht="16.5" customHeight="1">
      <c r="A239" s="36"/>
      <c r="B239" s="33" t="s">
        <v>20</v>
      </c>
      <c r="C239" s="34" t="s">
        <v>8</v>
      </c>
      <c r="D239" s="86">
        <f t="shared" si="16"/>
        <v>193</v>
      </c>
      <c r="E239" s="86">
        <f>SUM(E240:E242)</f>
        <v>19</v>
      </c>
      <c r="F239" s="89">
        <f>SUM(F240:F242)</f>
        <v>212</v>
      </c>
      <c r="G239" s="87"/>
    </row>
    <row r="240" spans="1:7" ht="16.5" customHeight="1">
      <c r="A240" s="36"/>
      <c r="B240" s="37"/>
      <c r="C240" s="34" t="s">
        <v>15</v>
      </c>
      <c r="D240" s="86">
        <f t="shared" si="16"/>
        <v>129</v>
      </c>
      <c r="E240" s="86">
        <f>ROUND(D240*0.1,0)</f>
        <v>13</v>
      </c>
      <c r="F240" s="89">
        <f>D240+E240</f>
        <v>142</v>
      </c>
      <c r="G240" s="87"/>
    </row>
    <row r="241" spans="1:7" ht="16.5" customHeight="1">
      <c r="A241" s="36"/>
      <c r="B241" s="37"/>
      <c r="C241" s="34" t="s">
        <v>16</v>
      </c>
      <c r="D241" s="86">
        <f t="shared" si="16"/>
        <v>1</v>
      </c>
      <c r="E241" s="86">
        <f>ROUND(D241*0.1,0)</f>
        <v>0</v>
      </c>
      <c r="F241" s="89">
        <f>D241+E241</f>
        <v>1</v>
      </c>
      <c r="G241" s="87"/>
    </row>
    <row r="242" spans="1:7" ht="16.5" customHeight="1">
      <c r="A242" s="36"/>
      <c r="B242" s="45"/>
      <c r="C242" s="34" t="s">
        <v>24</v>
      </c>
      <c r="D242" s="86">
        <f t="shared" si="16"/>
        <v>63</v>
      </c>
      <c r="E242" s="86">
        <f>ROUND(D242*0.1,0)</f>
        <v>6</v>
      </c>
      <c r="F242" s="89">
        <f>D242+E242</f>
        <v>69</v>
      </c>
      <c r="G242" s="87"/>
    </row>
    <row r="243" spans="1:7" ht="16.5" customHeight="1">
      <c r="A243" s="36"/>
      <c r="B243" s="33" t="s">
        <v>25</v>
      </c>
      <c r="C243" s="34" t="s">
        <v>8</v>
      </c>
      <c r="D243" s="86">
        <f t="shared" si="16"/>
        <v>76</v>
      </c>
      <c r="E243" s="86">
        <f>SUM(E244:E245)</f>
        <v>8</v>
      </c>
      <c r="F243" s="89">
        <f>SUM(F244:F245)</f>
        <v>84</v>
      </c>
      <c r="G243" s="87"/>
    </row>
    <row r="244" spans="1:7" ht="16.5" customHeight="1">
      <c r="A244" s="36"/>
      <c r="B244" s="37"/>
      <c r="C244" s="34" t="s">
        <v>27</v>
      </c>
      <c r="D244" s="86">
        <f t="shared" si="16"/>
        <v>76</v>
      </c>
      <c r="E244" s="86">
        <f>ROUND(D244*0.1,0)</f>
        <v>8</v>
      </c>
      <c r="F244" s="89">
        <f>D244+E244</f>
        <v>84</v>
      </c>
      <c r="G244" s="87"/>
    </row>
    <row r="245" spans="1:7" ht="16.5" customHeight="1">
      <c r="A245" s="36"/>
      <c r="B245" s="45"/>
      <c r="C245" s="34" t="s">
        <v>28</v>
      </c>
      <c r="D245" s="86">
        <f t="shared" si="16"/>
        <v>0</v>
      </c>
      <c r="E245" s="86">
        <f>ROUND(D245*0.1,0)</f>
        <v>0</v>
      </c>
      <c r="F245" s="89">
        <f>D245+E245</f>
        <v>0</v>
      </c>
      <c r="G245" s="87"/>
    </row>
    <row r="246" spans="1:7" ht="16.5" customHeight="1">
      <c r="A246" s="36"/>
      <c r="B246" s="34" t="s">
        <v>29</v>
      </c>
      <c r="C246" s="34" t="s">
        <v>30</v>
      </c>
      <c r="D246" s="86">
        <f t="shared" si="16"/>
        <v>0</v>
      </c>
      <c r="E246" s="86">
        <f>ROUND(D246*0.1,0)</f>
        <v>0</v>
      </c>
      <c r="F246" s="89">
        <f>D246+E246</f>
        <v>0</v>
      </c>
      <c r="G246" s="87"/>
    </row>
    <row r="247" spans="1:7" ht="16.5" customHeight="1">
      <c r="A247" s="36"/>
      <c r="B247" s="33" t="s">
        <v>31</v>
      </c>
      <c r="C247" s="34" t="s">
        <v>8</v>
      </c>
      <c r="D247" s="86">
        <f t="shared" si="16"/>
        <v>0</v>
      </c>
      <c r="E247" s="86">
        <f>SUM(E248:E249)</f>
        <v>0</v>
      </c>
      <c r="F247" s="89">
        <f>SUM(F248:F249)</f>
        <v>0</v>
      </c>
      <c r="G247" s="87"/>
    </row>
    <row r="248" spans="1:7" ht="16.5" customHeight="1">
      <c r="A248" s="36"/>
      <c r="B248" s="37"/>
      <c r="C248" s="34" t="s">
        <v>32</v>
      </c>
      <c r="D248" s="86">
        <f t="shared" si="16"/>
        <v>0</v>
      </c>
      <c r="E248" s="86">
        <f>ROUND(D248*0.1,0)</f>
        <v>0</v>
      </c>
      <c r="F248" s="89">
        <f>D248+E248</f>
        <v>0</v>
      </c>
      <c r="G248" s="87"/>
    </row>
    <row r="249" spans="1:7" ht="16.5" customHeight="1">
      <c r="A249" s="36"/>
      <c r="B249" s="45"/>
      <c r="C249" s="34" t="s">
        <v>33</v>
      </c>
      <c r="D249" s="86">
        <f t="shared" si="16"/>
        <v>0</v>
      </c>
      <c r="E249" s="86">
        <f>ROUND(D249*0.1,0)</f>
        <v>0</v>
      </c>
      <c r="F249" s="89">
        <f>D249+E249</f>
        <v>0</v>
      </c>
      <c r="G249" s="87"/>
    </row>
    <row r="250" spans="1:7" ht="16.5" customHeight="1">
      <c r="A250" s="36"/>
      <c r="B250" s="33" t="s">
        <v>34</v>
      </c>
      <c r="C250" s="34" t="s">
        <v>8</v>
      </c>
      <c r="D250" s="86">
        <f t="shared" si="16"/>
        <v>0</v>
      </c>
      <c r="E250" s="86">
        <f>SUM(E251:E252)</f>
        <v>0</v>
      </c>
      <c r="F250" s="89">
        <f>SUM(F251:F252)</f>
        <v>0</v>
      </c>
      <c r="G250" s="87"/>
    </row>
    <row r="251" spans="1:7" ht="16.5" customHeight="1">
      <c r="A251" s="36"/>
      <c r="B251" s="37"/>
      <c r="C251" s="34" t="s">
        <v>27</v>
      </c>
      <c r="D251" s="86">
        <f t="shared" si="16"/>
        <v>0</v>
      </c>
      <c r="E251" s="86">
        <f>ROUND(D251*0.1,0)</f>
        <v>0</v>
      </c>
      <c r="F251" s="89">
        <f>D251+E251</f>
        <v>0</v>
      </c>
      <c r="G251" s="87"/>
    </row>
    <row r="252" spans="1:7" ht="16.5" customHeight="1">
      <c r="A252" s="36"/>
      <c r="B252" s="37"/>
      <c r="C252" s="34" t="s">
        <v>37</v>
      </c>
      <c r="D252" s="86">
        <f t="shared" si="16"/>
        <v>0</v>
      </c>
      <c r="E252" s="86">
        <f>ROUND(D252*0.1,0)</f>
        <v>0</v>
      </c>
      <c r="F252" s="89">
        <f>D252+E252</f>
        <v>0</v>
      </c>
      <c r="G252" s="87"/>
    </row>
    <row r="253" spans="1:7" ht="16.5" customHeight="1">
      <c r="A253" s="36"/>
      <c r="B253" s="33" t="s">
        <v>41</v>
      </c>
      <c r="C253" s="34" t="s">
        <v>8</v>
      </c>
      <c r="D253" s="86">
        <f t="shared" si="16"/>
        <v>18</v>
      </c>
      <c r="E253" s="86">
        <f>SUM(E254:E256)</f>
        <v>2</v>
      </c>
      <c r="F253" s="89">
        <f>SUM(F254:F256)</f>
        <v>20</v>
      </c>
      <c r="G253" s="87"/>
    </row>
    <row r="254" spans="1:7" ht="16.5" customHeight="1">
      <c r="A254" s="36"/>
      <c r="B254" s="37"/>
      <c r="C254" s="34" t="s">
        <v>226</v>
      </c>
      <c r="D254" s="86">
        <f t="shared" si="16"/>
        <v>0</v>
      </c>
      <c r="E254" s="86">
        <f>ROUND(D254*0.1,0)</f>
        <v>0</v>
      </c>
      <c r="F254" s="89">
        <f>D254+E254</f>
        <v>0</v>
      </c>
      <c r="G254" s="87"/>
    </row>
    <row r="255" spans="1:7" ht="16.5" customHeight="1">
      <c r="A255" s="36"/>
      <c r="B255" s="37"/>
      <c r="C255" s="34" t="s">
        <v>37</v>
      </c>
      <c r="D255" s="86">
        <f t="shared" si="16"/>
        <v>0</v>
      </c>
      <c r="E255" s="86">
        <f>ROUND(D255*0.1,0)</f>
        <v>0</v>
      </c>
      <c r="F255" s="89">
        <f>D255+E255</f>
        <v>0</v>
      </c>
      <c r="G255" s="87"/>
    </row>
    <row r="256" spans="1:7" ht="16.5" customHeight="1">
      <c r="A256" s="36"/>
      <c r="B256" s="45"/>
      <c r="C256" s="34" t="s">
        <v>38</v>
      </c>
      <c r="D256" s="86">
        <f t="shared" si="16"/>
        <v>18</v>
      </c>
      <c r="E256" s="86">
        <f>ROUND(D256*0.1,0)</f>
        <v>2</v>
      </c>
      <c r="F256" s="89">
        <f>D256+E256</f>
        <v>20</v>
      </c>
      <c r="G256" s="87"/>
    </row>
    <row r="257" spans="1:7" ht="16.5" customHeight="1">
      <c r="A257" s="138" t="s">
        <v>132</v>
      </c>
      <c r="B257" s="139"/>
      <c r="C257" s="140"/>
      <c r="D257" s="84">
        <f>D258+D259+D262</f>
        <v>204</v>
      </c>
      <c r="E257" s="84">
        <f>E258+E259+E262</f>
        <v>20</v>
      </c>
      <c r="F257" s="84">
        <f>F258+F259+F262</f>
        <v>224</v>
      </c>
      <c r="G257" s="85"/>
    </row>
    <row r="258" spans="1:7" ht="16.5" customHeight="1">
      <c r="A258" s="32"/>
      <c r="B258" s="34" t="s">
        <v>43</v>
      </c>
      <c r="C258" s="34" t="s">
        <v>42</v>
      </c>
      <c r="D258" s="86">
        <f>D213</f>
        <v>0</v>
      </c>
      <c r="E258" s="86">
        <f>ROUND(D258*0.1,0)</f>
        <v>0</v>
      </c>
      <c r="F258" s="89">
        <f>D258+E258</f>
        <v>0</v>
      </c>
      <c r="G258" s="87"/>
    </row>
    <row r="259" spans="1:7" ht="16.5" customHeight="1">
      <c r="A259" s="36"/>
      <c r="B259" s="33" t="s">
        <v>7</v>
      </c>
      <c r="C259" s="34" t="s">
        <v>8</v>
      </c>
      <c r="D259" s="86">
        <f>D214</f>
        <v>204</v>
      </c>
      <c r="E259" s="86">
        <f>SUM(E260:E261)</f>
        <v>20</v>
      </c>
      <c r="F259" s="89">
        <f>SUM(F260:F261)</f>
        <v>224</v>
      </c>
      <c r="G259" s="87"/>
    </row>
    <row r="260" spans="1:7" ht="16.5" customHeight="1">
      <c r="A260" s="36"/>
      <c r="B260" s="37"/>
      <c r="C260" s="34" t="s">
        <v>10</v>
      </c>
      <c r="D260" s="86">
        <f>D215</f>
        <v>204</v>
      </c>
      <c r="E260" s="86">
        <f>ROUND(D260*0.1,0)</f>
        <v>20</v>
      </c>
      <c r="F260" s="89">
        <f>D260+E260</f>
        <v>224</v>
      </c>
      <c r="G260" s="87"/>
    </row>
    <row r="261" spans="1:7" ht="16.5" customHeight="1">
      <c r="A261" s="36"/>
      <c r="B261" s="45"/>
      <c r="C261" s="34" t="s">
        <v>11</v>
      </c>
      <c r="D261" s="86">
        <f>D216</f>
        <v>0</v>
      </c>
      <c r="E261" s="86">
        <f>ROUND(D261*0.1,0)</f>
        <v>0</v>
      </c>
      <c r="F261" s="89">
        <f>D261+E261</f>
        <v>0</v>
      </c>
      <c r="G261" s="87"/>
    </row>
    <row r="262" spans="1:7" ht="16.5" customHeight="1">
      <c r="A262" s="49"/>
      <c r="B262" s="34" t="s">
        <v>39</v>
      </c>
      <c r="C262" s="34" t="s">
        <v>40</v>
      </c>
      <c r="D262" s="86">
        <f>D217</f>
        <v>0</v>
      </c>
      <c r="E262" s="86">
        <f>ROUND(D262*0.1,0)</f>
        <v>0</v>
      </c>
      <c r="F262" s="89">
        <f>D262+E262</f>
        <v>0</v>
      </c>
      <c r="G262" s="87"/>
    </row>
    <row r="263" spans="1:7" ht="16.5" customHeight="1">
      <c r="A263" s="30" t="s">
        <v>44</v>
      </c>
      <c r="B263" s="143" t="s">
        <v>6</v>
      </c>
      <c r="C263" s="143"/>
      <c r="D263" s="82">
        <f>D264+D265+D268</f>
        <v>0</v>
      </c>
      <c r="E263" s="82">
        <f t="shared" ref="E263" si="17">E264+E265+E268</f>
        <v>0</v>
      </c>
      <c r="F263" s="82">
        <f t="shared" ref="F263" si="18">F264+F265+F268</f>
        <v>0</v>
      </c>
      <c r="G263" s="83"/>
    </row>
    <row r="264" spans="1:7" ht="16.5" customHeight="1">
      <c r="A264" s="36"/>
      <c r="B264" s="33" t="s">
        <v>234</v>
      </c>
      <c r="C264" s="34" t="s">
        <v>45</v>
      </c>
      <c r="D264" s="86">
        <f t="shared" ref="D264:D268" si="19">D219</f>
        <v>0</v>
      </c>
      <c r="E264" s="86">
        <f>ROUND(D264*0.1,0)</f>
        <v>0</v>
      </c>
      <c r="F264" s="89">
        <f>D264+E264</f>
        <v>0</v>
      </c>
      <c r="G264" s="87"/>
    </row>
    <row r="265" spans="1:7" ht="16.5" customHeight="1">
      <c r="A265" s="36"/>
      <c r="B265" s="33" t="s">
        <v>244</v>
      </c>
      <c r="C265" s="34" t="s">
        <v>8</v>
      </c>
      <c r="D265" s="86">
        <f t="shared" si="19"/>
        <v>0</v>
      </c>
      <c r="E265" s="86">
        <f>SUM(E266:E267)</f>
        <v>0</v>
      </c>
      <c r="F265" s="89">
        <f>SUM(F266:F267)</f>
        <v>0</v>
      </c>
      <c r="G265" s="87"/>
    </row>
    <row r="266" spans="1:7" ht="16.5" customHeight="1">
      <c r="A266" s="36"/>
      <c r="B266" s="37"/>
      <c r="C266" s="34" t="s">
        <v>45</v>
      </c>
      <c r="D266" s="86">
        <f t="shared" si="19"/>
        <v>0</v>
      </c>
      <c r="E266" s="86">
        <f>ROUND(D266*0.1,0)</f>
        <v>0</v>
      </c>
      <c r="F266" s="89">
        <f>D266+E266</f>
        <v>0</v>
      </c>
      <c r="G266" s="87"/>
    </row>
    <row r="267" spans="1:7" ht="16.5" customHeight="1">
      <c r="A267" s="36"/>
      <c r="B267" s="45"/>
      <c r="C267" s="34" t="s">
        <v>236</v>
      </c>
      <c r="D267" s="86">
        <f t="shared" si="19"/>
        <v>0</v>
      </c>
      <c r="E267" s="86">
        <f>ROUND(D267*0.1,0)</f>
        <v>0</v>
      </c>
      <c r="F267" s="89">
        <f>D267+E267</f>
        <v>0</v>
      </c>
      <c r="G267" s="87"/>
    </row>
    <row r="268" spans="1:7" ht="16.5" customHeight="1">
      <c r="A268" s="49"/>
      <c r="B268" s="34" t="s">
        <v>46</v>
      </c>
      <c r="C268" s="34" t="s">
        <v>45</v>
      </c>
      <c r="D268" s="86">
        <f t="shared" si="19"/>
        <v>0</v>
      </c>
      <c r="E268" s="86">
        <f>ROUND(D268*0.1,0)</f>
        <v>0</v>
      </c>
      <c r="F268" s="89">
        <f>D268+E268</f>
        <v>0</v>
      </c>
      <c r="G268" s="87"/>
    </row>
    <row r="269" spans="1:7" ht="16.5" customHeight="1">
      <c r="A269" s="30" t="s">
        <v>133</v>
      </c>
      <c r="B269" s="143" t="s">
        <v>6</v>
      </c>
      <c r="C269" s="143"/>
      <c r="D269" s="82">
        <f>D270</f>
        <v>0</v>
      </c>
      <c r="E269" s="82">
        <f>E270</f>
        <v>0</v>
      </c>
      <c r="F269" s="82">
        <f>F270</f>
        <v>0</v>
      </c>
      <c r="G269" s="83"/>
    </row>
    <row r="270" spans="1:7" ht="16.5" customHeight="1">
      <c r="A270" s="46"/>
      <c r="B270" s="40" t="s">
        <v>134</v>
      </c>
      <c r="C270" s="40" t="s">
        <v>45</v>
      </c>
      <c r="D270" s="91">
        <f t="shared" ref="D270" si="20">D225</f>
        <v>0</v>
      </c>
      <c r="E270" s="91">
        <f>ROUND(D270*0.1,0)</f>
        <v>0</v>
      </c>
      <c r="F270" s="105">
        <f>D270+E270</f>
        <v>0</v>
      </c>
      <c r="G270" s="92"/>
    </row>
    <row r="271" spans="1:7" ht="16.5" customHeight="1"/>
    <row r="272" spans="1:7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</sheetData>
  <mergeCells count="36">
    <mergeCell ref="B269:C269"/>
    <mergeCell ref="A229:C229"/>
    <mergeCell ref="B230:C230"/>
    <mergeCell ref="A231:C231"/>
    <mergeCell ref="A257:C257"/>
    <mergeCell ref="B263:C263"/>
    <mergeCell ref="A51:C51"/>
    <mergeCell ref="A96:C96"/>
    <mergeCell ref="A141:C141"/>
    <mergeCell ref="A77:C77"/>
    <mergeCell ref="A122:C122"/>
    <mergeCell ref="B89:C89"/>
    <mergeCell ref="B134:C134"/>
    <mergeCell ref="A4:C4"/>
    <mergeCell ref="B5:C5"/>
    <mergeCell ref="B38:C38"/>
    <mergeCell ref="A49:C49"/>
    <mergeCell ref="B50:C50"/>
    <mergeCell ref="A6:C6"/>
    <mergeCell ref="A32:C32"/>
    <mergeCell ref="B44:C44"/>
    <mergeCell ref="B224:C224"/>
    <mergeCell ref="B83:C83"/>
    <mergeCell ref="A94:C94"/>
    <mergeCell ref="B95:C95"/>
    <mergeCell ref="B128:C128"/>
    <mergeCell ref="A139:C139"/>
    <mergeCell ref="B140:C140"/>
    <mergeCell ref="B218:C218"/>
    <mergeCell ref="B173:C173"/>
    <mergeCell ref="A184:C184"/>
    <mergeCell ref="B185:C185"/>
    <mergeCell ref="A212:C212"/>
    <mergeCell ref="A186:C186"/>
    <mergeCell ref="A167:C167"/>
    <mergeCell ref="B179:C17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rowBreaks count="5" manualBreakCount="5">
    <brk id="46" max="6" man="1"/>
    <brk id="91" max="6" man="1"/>
    <brk id="136" max="6" man="1"/>
    <brk id="181" max="6" man="1"/>
    <brk id="226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30"/>
  <sheetViews>
    <sheetView showGridLines="0" view="pageBreakPreview" topLeftCell="A25" zoomScale="115" zoomScaleNormal="100" zoomScaleSheetLayoutView="115" workbookViewId="0">
      <selection activeCell="N72" sqref="N72"/>
    </sheetView>
  </sheetViews>
  <sheetFormatPr defaultColWidth="9" defaultRowHeight="15.2" customHeight="1"/>
  <cols>
    <col min="1" max="8" width="9.109375" style="28" customWidth="1"/>
    <col min="9" max="16384" width="9" style="28"/>
  </cols>
  <sheetData>
    <row r="1" spans="1:8" s="5" customFormat="1" ht="17.100000000000001" customHeight="1">
      <c r="A1" s="23" t="s">
        <v>55</v>
      </c>
      <c r="C1" s="24"/>
    </row>
    <row r="2" spans="1:8" s="5" customFormat="1" ht="17.100000000000001" customHeight="1">
      <c r="A2" s="24" t="s">
        <v>230</v>
      </c>
    </row>
    <row r="3" spans="1:8" ht="34.5" thickBot="1">
      <c r="A3" s="25" t="s">
        <v>0</v>
      </c>
      <c r="B3" s="26" t="s">
        <v>57</v>
      </c>
      <c r="C3" s="26" t="s">
        <v>56</v>
      </c>
      <c r="D3" s="26" t="s">
        <v>47</v>
      </c>
      <c r="E3" s="26" t="s">
        <v>48</v>
      </c>
      <c r="F3" s="26" t="s">
        <v>49</v>
      </c>
      <c r="G3" s="26" t="s">
        <v>50</v>
      </c>
      <c r="H3" s="27" t="s">
        <v>51</v>
      </c>
    </row>
    <row r="4" spans="1:8" ht="16.5" customHeight="1" thickTop="1">
      <c r="A4" s="141" t="s">
        <v>4</v>
      </c>
      <c r="B4" s="142"/>
      <c r="C4" s="142"/>
      <c r="D4" s="80">
        <f>D5+D9</f>
        <v>0</v>
      </c>
      <c r="E4" s="80"/>
      <c r="F4" s="80">
        <f>F5+F9</f>
        <v>0</v>
      </c>
      <c r="G4" s="80">
        <f>G5+G9</f>
        <v>0</v>
      </c>
      <c r="H4" s="81">
        <f>H5+H9</f>
        <v>0</v>
      </c>
    </row>
    <row r="5" spans="1:8" ht="16.5" customHeight="1">
      <c r="A5" s="30" t="s">
        <v>5</v>
      </c>
      <c r="B5" s="143" t="s">
        <v>6</v>
      </c>
      <c r="C5" s="143"/>
      <c r="D5" s="82">
        <f>D6+D7+D8</f>
        <v>0</v>
      </c>
      <c r="E5" s="82"/>
      <c r="F5" s="82">
        <f>F6+F7+F8</f>
        <v>0</v>
      </c>
      <c r="G5" s="82">
        <f>G6+G7+G8</f>
        <v>0</v>
      </c>
      <c r="H5" s="83">
        <f>H6+H7+H8</f>
        <v>0</v>
      </c>
    </row>
    <row r="6" spans="1:8" ht="16.5" customHeight="1">
      <c r="A6" s="32"/>
      <c r="B6" s="34" t="s">
        <v>7</v>
      </c>
      <c r="C6" s="34" t="s">
        <v>63</v>
      </c>
      <c r="D6" s="86">
        <v>0</v>
      </c>
      <c r="E6" s="86">
        <f>[7]발생량원단위!$D$188</f>
        <v>370</v>
      </c>
      <c r="F6" s="86">
        <f>ROUND(D6*E6/1000,0)</f>
        <v>0</v>
      </c>
      <c r="G6" s="86">
        <f>ROUND(F6*0.1,0)</f>
        <v>0</v>
      </c>
      <c r="H6" s="87">
        <f>F6+G6</f>
        <v>0</v>
      </c>
    </row>
    <row r="7" spans="1:8" ht="16.5" customHeight="1">
      <c r="A7" s="36"/>
      <c r="B7" s="34" t="s">
        <v>7</v>
      </c>
      <c r="C7" s="34" t="s">
        <v>58</v>
      </c>
      <c r="D7" s="86">
        <v>0</v>
      </c>
      <c r="E7" s="86">
        <f>[7]발생량원단위!$D$188</f>
        <v>370</v>
      </c>
      <c r="F7" s="86">
        <f>ROUND(D7*E7/1000,0)</f>
        <v>0</v>
      </c>
      <c r="G7" s="86">
        <f>ROUND(F7*0.1,0)</f>
        <v>0</v>
      </c>
      <c r="H7" s="87">
        <f>F7+G7</f>
        <v>0</v>
      </c>
    </row>
    <row r="8" spans="1:8" ht="16.5" customHeight="1">
      <c r="A8" s="36"/>
      <c r="B8" s="34" t="s">
        <v>59</v>
      </c>
      <c r="C8" s="34" t="s">
        <v>60</v>
      </c>
      <c r="D8" s="86">
        <v>0</v>
      </c>
      <c r="E8" s="86">
        <f>[7]발생량원단위!$D$188</f>
        <v>370</v>
      </c>
      <c r="F8" s="86">
        <f>ROUND(D8*E8/1000,0)</f>
        <v>0</v>
      </c>
      <c r="G8" s="86">
        <f>ROUND(F8*0.1,0)</f>
        <v>0</v>
      </c>
      <c r="H8" s="87">
        <f>F8+G8</f>
        <v>0</v>
      </c>
    </row>
    <row r="9" spans="1:8" ht="16.5" customHeight="1">
      <c r="A9" s="30" t="s">
        <v>44</v>
      </c>
      <c r="B9" s="143" t="s">
        <v>6</v>
      </c>
      <c r="C9" s="143"/>
      <c r="D9" s="82">
        <f>D10</f>
        <v>0</v>
      </c>
      <c r="E9" s="82"/>
      <c r="F9" s="82">
        <f>F10</f>
        <v>0</v>
      </c>
      <c r="G9" s="82">
        <f>G10</f>
        <v>0</v>
      </c>
      <c r="H9" s="83">
        <f>H10</f>
        <v>0</v>
      </c>
    </row>
    <row r="10" spans="1:8" ht="16.5" customHeight="1">
      <c r="A10" s="46"/>
      <c r="B10" s="40" t="s">
        <v>61</v>
      </c>
      <c r="C10" s="40" t="s">
        <v>62</v>
      </c>
      <c r="D10" s="91">
        <v>0</v>
      </c>
      <c r="E10" s="91">
        <f>[7]발생량원단위!$D$188</f>
        <v>370</v>
      </c>
      <c r="F10" s="91">
        <f>ROUND(D10*E10/1000,0)</f>
        <v>0</v>
      </c>
      <c r="G10" s="91">
        <f>ROUND(F10*0.1,0)</f>
        <v>0</v>
      </c>
      <c r="H10" s="92">
        <f>F10+G10</f>
        <v>0</v>
      </c>
    </row>
    <row r="11" spans="1:8" ht="16.5" customHeight="1">
      <c r="C11" s="47"/>
      <c r="D11" s="47"/>
      <c r="E11" s="47"/>
      <c r="F11" s="47"/>
      <c r="G11" s="47"/>
    </row>
    <row r="12" spans="1:8" s="5" customFormat="1" ht="17.100000000000001" customHeight="1">
      <c r="A12" s="24" t="s">
        <v>164</v>
      </c>
      <c r="C12" s="43"/>
      <c r="D12" s="43"/>
      <c r="E12" s="44"/>
      <c r="F12" s="43"/>
      <c r="G12" s="43"/>
    </row>
    <row r="13" spans="1:8" ht="34.5" thickBot="1">
      <c r="A13" s="25" t="s">
        <v>0</v>
      </c>
      <c r="B13" s="26" t="s">
        <v>1</v>
      </c>
      <c r="C13" s="26" t="s">
        <v>56</v>
      </c>
      <c r="D13" s="26" t="s">
        <v>47</v>
      </c>
      <c r="E13" s="26" t="s">
        <v>48</v>
      </c>
      <c r="F13" s="26" t="s">
        <v>49</v>
      </c>
      <c r="G13" s="26" t="s">
        <v>50</v>
      </c>
      <c r="H13" s="27" t="s">
        <v>51</v>
      </c>
    </row>
    <row r="14" spans="1:8" ht="16.5" customHeight="1" thickTop="1">
      <c r="A14" s="141" t="s">
        <v>4</v>
      </c>
      <c r="B14" s="142"/>
      <c r="C14" s="142"/>
      <c r="D14" s="80">
        <f>D15+D19</f>
        <v>0</v>
      </c>
      <c r="E14" s="80"/>
      <c r="F14" s="80">
        <f>F15+F19</f>
        <v>0</v>
      </c>
      <c r="G14" s="80">
        <f>G15+G19</f>
        <v>0</v>
      </c>
      <c r="H14" s="81">
        <f>H15+H19</f>
        <v>0</v>
      </c>
    </row>
    <row r="15" spans="1:8" ht="16.5" customHeight="1">
      <c r="A15" s="30" t="s">
        <v>5</v>
      </c>
      <c r="B15" s="143" t="s">
        <v>6</v>
      </c>
      <c r="C15" s="143"/>
      <c r="D15" s="82">
        <f>D16+D17+D18</f>
        <v>0</v>
      </c>
      <c r="E15" s="82"/>
      <c r="F15" s="82">
        <f>F16+F17+F18</f>
        <v>0</v>
      </c>
      <c r="G15" s="82">
        <f>G16+G17+G18</f>
        <v>0</v>
      </c>
      <c r="H15" s="83">
        <f>H16+H17+H18</f>
        <v>0</v>
      </c>
    </row>
    <row r="16" spans="1:8" ht="16.5" customHeight="1">
      <c r="A16" s="32"/>
      <c r="B16" s="34" t="s">
        <v>7</v>
      </c>
      <c r="C16" s="34" t="s">
        <v>63</v>
      </c>
      <c r="D16" s="86">
        <v>0</v>
      </c>
      <c r="E16" s="86">
        <f>[7]발생량원단위!$E$188</f>
        <v>370</v>
      </c>
      <c r="F16" s="86">
        <f>ROUND(D16*E16/1000,0)</f>
        <v>0</v>
      </c>
      <c r="G16" s="86">
        <f>ROUND(F16*0.1,0)</f>
        <v>0</v>
      </c>
      <c r="H16" s="87">
        <f>F16+G16</f>
        <v>0</v>
      </c>
    </row>
    <row r="17" spans="1:8" ht="16.5" customHeight="1">
      <c r="A17" s="36"/>
      <c r="B17" s="34" t="s">
        <v>7</v>
      </c>
      <c r="C17" s="34" t="s">
        <v>58</v>
      </c>
      <c r="D17" s="86">
        <v>0</v>
      </c>
      <c r="E17" s="86">
        <f>[7]발생량원단위!$E$188</f>
        <v>370</v>
      </c>
      <c r="F17" s="86">
        <f>ROUND(D17*E17/1000,0)</f>
        <v>0</v>
      </c>
      <c r="G17" s="86">
        <f>ROUND(F17*0.1,0)</f>
        <v>0</v>
      </c>
      <c r="H17" s="87">
        <f>F17+G17</f>
        <v>0</v>
      </c>
    </row>
    <row r="18" spans="1:8" ht="16.5" customHeight="1">
      <c r="A18" s="36"/>
      <c r="B18" s="34" t="s">
        <v>41</v>
      </c>
      <c r="C18" s="34" t="s">
        <v>60</v>
      </c>
      <c r="D18" s="86">
        <v>0</v>
      </c>
      <c r="E18" s="86">
        <f>[7]발생량원단위!$E$188</f>
        <v>370</v>
      </c>
      <c r="F18" s="86">
        <f>ROUND(D18*E18/1000,0)</f>
        <v>0</v>
      </c>
      <c r="G18" s="86">
        <f>ROUND(F18*0.1,0)</f>
        <v>0</v>
      </c>
      <c r="H18" s="87">
        <f>F18+G18</f>
        <v>0</v>
      </c>
    </row>
    <row r="19" spans="1:8" ht="16.5" customHeight="1">
      <c r="A19" s="30" t="s">
        <v>44</v>
      </c>
      <c r="B19" s="143" t="s">
        <v>6</v>
      </c>
      <c r="C19" s="143"/>
      <c r="D19" s="82">
        <f>D20</f>
        <v>0</v>
      </c>
      <c r="E19" s="82"/>
      <c r="F19" s="82">
        <f>F20</f>
        <v>0</v>
      </c>
      <c r="G19" s="82">
        <f>G20</f>
        <v>0</v>
      </c>
      <c r="H19" s="83">
        <f>H20</f>
        <v>0</v>
      </c>
    </row>
    <row r="20" spans="1:8" ht="16.5" customHeight="1">
      <c r="A20" s="46"/>
      <c r="B20" s="40" t="s">
        <v>61</v>
      </c>
      <c r="C20" s="40" t="s">
        <v>62</v>
      </c>
      <c r="D20" s="91">
        <v>0</v>
      </c>
      <c r="E20" s="91">
        <f>[7]발생량원단위!$E$188</f>
        <v>370</v>
      </c>
      <c r="F20" s="91">
        <f>ROUND(D20*E20/1000,0)</f>
        <v>0</v>
      </c>
      <c r="G20" s="91">
        <f>ROUND(F20*0.1,0)</f>
        <v>0</v>
      </c>
      <c r="H20" s="92">
        <f>F20+G20</f>
        <v>0</v>
      </c>
    </row>
    <row r="21" spans="1:8" ht="16.5" customHeight="1"/>
    <row r="22" spans="1:8" s="5" customFormat="1" ht="17.100000000000001" customHeight="1">
      <c r="A22" s="24" t="s">
        <v>165</v>
      </c>
    </row>
    <row r="23" spans="1:8" ht="34.5" thickBot="1">
      <c r="A23" s="25" t="s">
        <v>0</v>
      </c>
      <c r="B23" s="26" t="s">
        <v>1</v>
      </c>
      <c r="C23" s="26" t="s">
        <v>56</v>
      </c>
      <c r="D23" s="26" t="s">
        <v>47</v>
      </c>
      <c r="E23" s="26" t="s">
        <v>48</v>
      </c>
      <c r="F23" s="26" t="s">
        <v>49</v>
      </c>
      <c r="G23" s="26" t="s">
        <v>50</v>
      </c>
      <c r="H23" s="27" t="s">
        <v>51</v>
      </c>
    </row>
    <row r="24" spans="1:8" ht="16.5" customHeight="1" thickTop="1">
      <c r="A24" s="141" t="s">
        <v>4</v>
      </c>
      <c r="B24" s="142"/>
      <c r="C24" s="142"/>
      <c r="D24" s="80">
        <f>D25+D29</f>
        <v>16180</v>
      </c>
      <c r="E24" s="80"/>
      <c r="F24" s="80">
        <f>F25+F29</f>
        <v>5986</v>
      </c>
      <c r="G24" s="80">
        <f>G25+G29</f>
        <v>599</v>
      </c>
      <c r="H24" s="81">
        <f>H25+H29</f>
        <v>6585</v>
      </c>
    </row>
    <row r="25" spans="1:8" ht="16.5" customHeight="1">
      <c r="A25" s="30" t="s">
        <v>5</v>
      </c>
      <c r="B25" s="143" t="s">
        <v>6</v>
      </c>
      <c r="C25" s="143"/>
      <c r="D25" s="82">
        <f>D26+D27+D28</f>
        <v>16180</v>
      </c>
      <c r="E25" s="82"/>
      <c r="F25" s="82">
        <f>F26+F27+F28</f>
        <v>5986</v>
      </c>
      <c r="G25" s="82">
        <f>G26+G27+G28</f>
        <v>599</v>
      </c>
      <c r="H25" s="83">
        <f>H26+H27+H28</f>
        <v>6585</v>
      </c>
    </row>
    <row r="26" spans="1:8" ht="16.5" customHeight="1">
      <c r="A26" s="32"/>
      <c r="B26" s="34" t="s">
        <v>7</v>
      </c>
      <c r="C26" s="34" t="s">
        <v>63</v>
      </c>
      <c r="D26" s="86">
        <f>VLOOKUP($C26,'[9]행정구역별 처리계획인구'!$E$6:$L$13,5,FALSE)</f>
        <v>420</v>
      </c>
      <c r="E26" s="86">
        <f>[7]발생량원단위!$F$188</f>
        <v>370</v>
      </c>
      <c r="F26" s="86">
        <f>ROUND(D26*E26/1000,0)</f>
        <v>155</v>
      </c>
      <c r="G26" s="86">
        <f>ROUND(F26*0.1,0)</f>
        <v>16</v>
      </c>
      <c r="H26" s="87">
        <f>F26+G26</f>
        <v>171</v>
      </c>
    </row>
    <row r="27" spans="1:8" ht="16.5" customHeight="1">
      <c r="A27" s="36"/>
      <c r="B27" s="34" t="s">
        <v>7</v>
      </c>
      <c r="C27" s="34" t="s">
        <v>58</v>
      </c>
      <c r="D27" s="86">
        <f>VLOOKUP($C27,'[9]행정구역별 처리계획인구'!$E$6:$L$13,5,FALSE)</f>
        <v>84</v>
      </c>
      <c r="E27" s="86">
        <f>[7]발생량원단위!$F$188</f>
        <v>370</v>
      </c>
      <c r="F27" s="86">
        <f>ROUND(D27*E27/1000,0)</f>
        <v>31</v>
      </c>
      <c r="G27" s="86">
        <f>ROUND(F27*0.1,0)</f>
        <v>3</v>
      </c>
      <c r="H27" s="87">
        <f>F27+G27</f>
        <v>34</v>
      </c>
    </row>
    <row r="28" spans="1:8" ht="16.5" customHeight="1">
      <c r="A28" s="36"/>
      <c r="B28" s="34" t="s">
        <v>41</v>
      </c>
      <c r="C28" s="34" t="s">
        <v>60</v>
      </c>
      <c r="D28" s="86">
        <f>VLOOKUP($C28,'[9]행정구역별 처리계획인구'!$E$6:$L$13,5,FALSE)</f>
        <v>15676</v>
      </c>
      <c r="E28" s="86">
        <f>[7]발생량원단위!$F$188</f>
        <v>370</v>
      </c>
      <c r="F28" s="86">
        <f>ROUND(D28*E28/1000,0)</f>
        <v>5800</v>
      </c>
      <c r="G28" s="86">
        <f>ROUND(F28*0.1,0)</f>
        <v>580</v>
      </c>
      <c r="H28" s="87">
        <f>F28+G28</f>
        <v>6380</v>
      </c>
    </row>
    <row r="29" spans="1:8" ht="16.5" customHeight="1">
      <c r="A29" s="30" t="s">
        <v>44</v>
      </c>
      <c r="B29" s="143" t="s">
        <v>6</v>
      </c>
      <c r="C29" s="143"/>
      <c r="D29" s="82">
        <f>D30</f>
        <v>0</v>
      </c>
      <c r="E29" s="82"/>
      <c r="F29" s="82">
        <f>F30</f>
        <v>0</v>
      </c>
      <c r="G29" s="82">
        <f>G30</f>
        <v>0</v>
      </c>
      <c r="H29" s="83">
        <f>H30</f>
        <v>0</v>
      </c>
    </row>
    <row r="30" spans="1:8" ht="16.5" customHeight="1">
      <c r="A30" s="46"/>
      <c r="B30" s="40" t="s">
        <v>61</v>
      </c>
      <c r="C30" s="40" t="s">
        <v>62</v>
      </c>
      <c r="D30" s="91">
        <f>VLOOKUP($C30,'[9]행정구역별 처리계획인구'!$E$6:$L$13,5,FALSE)</f>
        <v>0</v>
      </c>
      <c r="E30" s="91">
        <f>[7]발생량원단위!$F$188</f>
        <v>370</v>
      </c>
      <c r="F30" s="91">
        <f>ROUND(D30*E30/1000,0)</f>
        <v>0</v>
      </c>
      <c r="G30" s="91">
        <f>ROUND(F30*0.1,0)</f>
        <v>0</v>
      </c>
      <c r="H30" s="92">
        <f>F30+G30</f>
        <v>0</v>
      </c>
    </row>
    <row r="31" spans="1:8" ht="16.5" customHeight="1"/>
    <row r="32" spans="1:8" s="5" customFormat="1" ht="17.100000000000001" customHeight="1">
      <c r="A32" s="24" t="s">
        <v>166</v>
      </c>
    </row>
    <row r="33" spans="1:8" ht="34.5" thickBot="1">
      <c r="A33" s="25" t="s">
        <v>0</v>
      </c>
      <c r="B33" s="26" t="s">
        <v>1</v>
      </c>
      <c r="C33" s="26" t="s">
        <v>56</v>
      </c>
      <c r="D33" s="26" t="s">
        <v>47</v>
      </c>
      <c r="E33" s="26" t="s">
        <v>48</v>
      </c>
      <c r="F33" s="26" t="s">
        <v>49</v>
      </c>
      <c r="G33" s="26" t="s">
        <v>50</v>
      </c>
      <c r="H33" s="27" t="s">
        <v>51</v>
      </c>
    </row>
    <row r="34" spans="1:8" ht="16.5" customHeight="1" thickTop="1">
      <c r="A34" s="141" t="s">
        <v>4</v>
      </c>
      <c r="B34" s="142"/>
      <c r="C34" s="142"/>
      <c r="D34" s="80">
        <f>D35+D39</f>
        <v>21347</v>
      </c>
      <c r="E34" s="80"/>
      <c r="F34" s="80">
        <f>F35+F39</f>
        <v>7898</v>
      </c>
      <c r="G34" s="80">
        <f>G35+G39</f>
        <v>790</v>
      </c>
      <c r="H34" s="81">
        <f>H35+H39</f>
        <v>8688</v>
      </c>
    </row>
    <row r="35" spans="1:8" ht="16.5" customHeight="1">
      <c r="A35" s="30" t="s">
        <v>5</v>
      </c>
      <c r="B35" s="143" t="s">
        <v>6</v>
      </c>
      <c r="C35" s="143"/>
      <c r="D35" s="82">
        <f>D36+D37+D38</f>
        <v>16180</v>
      </c>
      <c r="E35" s="82"/>
      <c r="F35" s="82">
        <f>F36+F37+F38</f>
        <v>5986</v>
      </c>
      <c r="G35" s="82">
        <f>G36+G37+G38</f>
        <v>599</v>
      </c>
      <c r="H35" s="83">
        <f>H36+H37+H38</f>
        <v>6585</v>
      </c>
    </row>
    <row r="36" spans="1:8" ht="16.5" customHeight="1">
      <c r="A36" s="32"/>
      <c r="B36" s="34" t="s">
        <v>7</v>
      </c>
      <c r="C36" s="34" t="s">
        <v>63</v>
      </c>
      <c r="D36" s="86">
        <f>VLOOKUP($C36,'[9]행정구역별 처리계획인구'!$E$6:$L$13,6,FALSE)</f>
        <v>420</v>
      </c>
      <c r="E36" s="86">
        <f>[7]발생량원단위!$G$188</f>
        <v>370</v>
      </c>
      <c r="F36" s="86">
        <f>ROUND(D36*E36/1000,0)</f>
        <v>155</v>
      </c>
      <c r="G36" s="86">
        <f>ROUND(F36*0.1,0)</f>
        <v>16</v>
      </c>
      <c r="H36" s="87">
        <f>F36+G36</f>
        <v>171</v>
      </c>
    </row>
    <row r="37" spans="1:8" ht="16.5" customHeight="1">
      <c r="A37" s="36"/>
      <c r="B37" s="34" t="s">
        <v>7</v>
      </c>
      <c r="C37" s="34" t="s">
        <v>58</v>
      </c>
      <c r="D37" s="86">
        <f>VLOOKUP($C37,'[9]행정구역별 처리계획인구'!$E$6:$L$13,6,FALSE)</f>
        <v>84</v>
      </c>
      <c r="E37" s="86">
        <f>[7]발생량원단위!$G$188</f>
        <v>370</v>
      </c>
      <c r="F37" s="86">
        <f>ROUND(D37*E37/1000,0)</f>
        <v>31</v>
      </c>
      <c r="G37" s="86">
        <f>ROUND(F37*0.1,0)</f>
        <v>3</v>
      </c>
      <c r="H37" s="87">
        <f>F37+G37</f>
        <v>34</v>
      </c>
    </row>
    <row r="38" spans="1:8" ht="16.5" customHeight="1">
      <c r="A38" s="36"/>
      <c r="B38" s="34" t="s">
        <v>41</v>
      </c>
      <c r="C38" s="34" t="s">
        <v>60</v>
      </c>
      <c r="D38" s="86">
        <f>VLOOKUP($C38,'[9]행정구역별 처리계획인구'!$E$6:$L$13,6,FALSE)</f>
        <v>15676</v>
      </c>
      <c r="E38" s="86">
        <f>[7]발생량원단위!$G$188</f>
        <v>370</v>
      </c>
      <c r="F38" s="86">
        <f>ROUND(D38*E38/1000,0)</f>
        <v>5800</v>
      </c>
      <c r="G38" s="86">
        <f>ROUND(F38*0.1,0)</f>
        <v>580</v>
      </c>
      <c r="H38" s="87">
        <f>F38+G38</f>
        <v>6380</v>
      </c>
    </row>
    <row r="39" spans="1:8" ht="16.5" customHeight="1">
      <c r="A39" s="30" t="s">
        <v>44</v>
      </c>
      <c r="B39" s="143" t="s">
        <v>6</v>
      </c>
      <c r="C39" s="143"/>
      <c r="D39" s="82">
        <f>D40</f>
        <v>5167</v>
      </c>
      <c r="E39" s="82"/>
      <c r="F39" s="82">
        <f>F40</f>
        <v>1912</v>
      </c>
      <c r="G39" s="82">
        <f>G40</f>
        <v>191</v>
      </c>
      <c r="H39" s="83">
        <f>H40</f>
        <v>2103</v>
      </c>
    </row>
    <row r="40" spans="1:8" ht="16.5" customHeight="1">
      <c r="A40" s="46"/>
      <c r="B40" s="40" t="s">
        <v>61</v>
      </c>
      <c r="C40" s="40" t="s">
        <v>62</v>
      </c>
      <c r="D40" s="91">
        <f>VLOOKUP($C40,'[9]행정구역별 처리계획인구'!$E$6:$L$13,6,FALSE)</f>
        <v>5167</v>
      </c>
      <c r="E40" s="91">
        <f>[7]발생량원단위!$G$188</f>
        <v>370</v>
      </c>
      <c r="F40" s="91">
        <f>ROUND(D40*E40/1000,0)</f>
        <v>1912</v>
      </c>
      <c r="G40" s="91">
        <f>ROUND(F40*0.1,0)</f>
        <v>191</v>
      </c>
      <c r="H40" s="92">
        <f>F40+G40</f>
        <v>2103</v>
      </c>
    </row>
    <row r="41" spans="1:8" ht="16.5" customHeight="1"/>
    <row r="42" spans="1:8" s="5" customFormat="1" ht="17.100000000000001" customHeight="1">
      <c r="A42" s="24" t="s">
        <v>167</v>
      </c>
    </row>
    <row r="43" spans="1:8" ht="34.5" thickBot="1">
      <c r="A43" s="25" t="s">
        <v>0</v>
      </c>
      <c r="B43" s="26" t="s">
        <v>1</v>
      </c>
      <c r="C43" s="26" t="s">
        <v>56</v>
      </c>
      <c r="D43" s="26" t="s">
        <v>47</v>
      </c>
      <c r="E43" s="26" t="s">
        <v>48</v>
      </c>
      <c r="F43" s="26" t="s">
        <v>49</v>
      </c>
      <c r="G43" s="26" t="s">
        <v>50</v>
      </c>
      <c r="H43" s="27" t="s">
        <v>51</v>
      </c>
    </row>
    <row r="44" spans="1:8" ht="16.5" customHeight="1" thickTop="1">
      <c r="A44" s="141" t="s">
        <v>4</v>
      </c>
      <c r="B44" s="142"/>
      <c r="C44" s="142"/>
      <c r="D44" s="80">
        <f>D45+D49</f>
        <v>21347</v>
      </c>
      <c r="E44" s="80"/>
      <c r="F44" s="80">
        <f>F45+F49</f>
        <v>7898</v>
      </c>
      <c r="G44" s="80">
        <f>G45+G49</f>
        <v>790</v>
      </c>
      <c r="H44" s="81">
        <f>H45+H49</f>
        <v>8688</v>
      </c>
    </row>
    <row r="45" spans="1:8" ht="16.5" customHeight="1">
      <c r="A45" s="30" t="s">
        <v>5</v>
      </c>
      <c r="B45" s="143" t="s">
        <v>6</v>
      </c>
      <c r="C45" s="143"/>
      <c r="D45" s="82">
        <f>D46+D47+D48</f>
        <v>16180</v>
      </c>
      <c r="E45" s="82"/>
      <c r="F45" s="82">
        <f>F46+F47+F48</f>
        <v>5986</v>
      </c>
      <c r="G45" s="82">
        <f>G46+G47+G48</f>
        <v>599</v>
      </c>
      <c r="H45" s="83">
        <f>H46+H47+H48</f>
        <v>6585</v>
      </c>
    </row>
    <row r="46" spans="1:8" ht="16.5" customHeight="1">
      <c r="A46" s="32"/>
      <c r="B46" s="34" t="s">
        <v>7</v>
      </c>
      <c r="C46" s="34" t="s">
        <v>63</v>
      </c>
      <c r="D46" s="86">
        <f>VLOOKUP($C46,'[9]행정구역별 처리계획인구'!$E$6:$L$13,7,FALSE)</f>
        <v>420</v>
      </c>
      <c r="E46" s="86">
        <f>[7]발생량원단위!$H$188</f>
        <v>370</v>
      </c>
      <c r="F46" s="86">
        <f>ROUND(D46*E46/1000,0)</f>
        <v>155</v>
      </c>
      <c r="G46" s="86">
        <f>ROUND(F46*0.1,0)</f>
        <v>16</v>
      </c>
      <c r="H46" s="87">
        <f>F46+G46</f>
        <v>171</v>
      </c>
    </row>
    <row r="47" spans="1:8" ht="16.5" customHeight="1">
      <c r="A47" s="36"/>
      <c r="B47" s="34" t="s">
        <v>7</v>
      </c>
      <c r="C47" s="34" t="s">
        <v>58</v>
      </c>
      <c r="D47" s="86">
        <f>VLOOKUP($C47,'[9]행정구역별 처리계획인구'!$E$6:$L$13,7,FALSE)</f>
        <v>84</v>
      </c>
      <c r="E47" s="86">
        <f>[7]발생량원단위!$H$188</f>
        <v>370</v>
      </c>
      <c r="F47" s="86">
        <f>ROUND(D47*E47/1000,0)</f>
        <v>31</v>
      </c>
      <c r="G47" s="86">
        <f>ROUND(F47*0.1,0)</f>
        <v>3</v>
      </c>
      <c r="H47" s="87">
        <f>F47+G47</f>
        <v>34</v>
      </c>
    </row>
    <row r="48" spans="1:8" ht="16.5" customHeight="1">
      <c r="A48" s="36"/>
      <c r="B48" s="34" t="s">
        <v>41</v>
      </c>
      <c r="C48" s="34" t="s">
        <v>60</v>
      </c>
      <c r="D48" s="86">
        <f>VLOOKUP($C48,'[9]행정구역별 처리계획인구'!$E$6:$L$13,7,FALSE)</f>
        <v>15676</v>
      </c>
      <c r="E48" s="86">
        <f>[7]발생량원단위!$H$188</f>
        <v>370</v>
      </c>
      <c r="F48" s="86">
        <f>ROUND(D48*E48/1000,0)</f>
        <v>5800</v>
      </c>
      <c r="G48" s="86">
        <f>ROUND(F48*0.1,0)</f>
        <v>580</v>
      </c>
      <c r="H48" s="87">
        <f>F48+G48</f>
        <v>6380</v>
      </c>
    </row>
    <row r="49" spans="1:8" ht="16.5" customHeight="1">
      <c r="A49" s="30" t="s">
        <v>44</v>
      </c>
      <c r="B49" s="143" t="s">
        <v>6</v>
      </c>
      <c r="C49" s="143"/>
      <c r="D49" s="82">
        <f>D50</f>
        <v>5167</v>
      </c>
      <c r="E49" s="82"/>
      <c r="F49" s="82">
        <f>F50</f>
        <v>1912</v>
      </c>
      <c r="G49" s="82">
        <f>G50</f>
        <v>191</v>
      </c>
      <c r="H49" s="83">
        <f>H50</f>
        <v>2103</v>
      </c>
    </row>
    <row r="50" spans="1:8" ht="16.5" customHeight="1">
      <c r="A50" s="46"/>
      <c r="B50" s="40" t="s">
        <v>61</v>
      </c>
      <c r="C50" s="40" t="s">
        <v>62</v>
      </c>
      <c r="D50" s="91">
        <f>VLOOKUP($C50,'[9]행정구역별 처리계획인구'!$E$6:$L$13,7,FALSE)</f>
        <v>5167</v>
      </c>
      <c r="E50" s="91">
        <f>[7]발생량원단위!$H$188</f>
        <v>370</v>
      </c>
      <c r="F50" s="91">
        <f>ROUND(D50*E50/1000,0)</f>
        <v>1912</v>
      </c>
      <c r="G50" s="91">
        <f>ROUND(F50*0.1,0)</f>
        <v>191</v>
      </c>
      <c r="H50" s="92">
        <f>F50+G50</f>
        <v>2103</v>
      </c>
    </row>
    <row r="51" spans="1:8" ht="16.5" customHeight="1"/>
    <row r="52" spans="1:8" s="5" customFormat="1" ht="17.100000000000001" customHeight="1">
      <c r="A52" s="24" t="s">
        <v>168</v>
      </c>
    </row>
    <row r="53" spans="1:8" ht="34.5" thickBot="1">
      <c r="A53" s="25" t="s">
        <v>0</v>
      </c>
      <c r="B53" s="26" t="s">
        <v>1</v>
      </c>
      <c r="C53" s="26" t="s">
        <v>56</v>
      </c>
      <c r="D53" s="26" t="s">
        <v>47</v>
      </c>
      <c r="E53" s="26" t="s">
        <v>48</v>
      </c>
      <c r="F53" s="26" t="s">
        <v>49</v>
      </c>
      <c r="G53" s="26" t="s">
        <v>50</v>
      </c>
      <c r="H53" s="27" t="s">
        <v>51</v>
      </c>
    </row>
    <row r="54" spans="1:8" ht="16.5" customHeight="1" thickTop="1">
      <c r="A54" s="141" t="s">
        <v>4</v>
      </c>
      <c r="B54" s="142"/>
      <c r="C54" s="142"/>
      <c r="D54" s="80">
        <f>D55+D59</f>
        <v>21347</v>
      </c>
      <c r="E54" s="80"/>
      <c r="F54" s="80">
        <f>F55+F59</f>
        <v>7898</v>
      </c>
      <c r="G54" s="80">
        <f>G55+G59</f>
        <v>790</v>
      </c>
      <c r="H54" s="81">
        <f>H55+H59</f>
        <v>8688</v>
      </c>
    </row>
    <row r="55" spans="1:8" ht="16.5" customHeight="1">
      <c r="A55" s="30" t="s">
        <v>5</v>
      </c>
      <c r="B55" s="143" t="s">
        <v>6</v>
      </c>
      <c r="C55" s="143"/>
      <c r="D55" s="82">
        <f>D56+D57+D58</f>
        <v>16180</v>
      </c>
      <c r="E55" s="82"/>
      <c r="F55" s="82">
        <f>F56+F57+F58</f>
        <v>5986</v>
      </c>
      <c r="G55" s="82">
        <f>G56+G57+G58</f>
        <v>599</v>
      </c>
      <c r="H55" s="83">
        <f>H56+H57+H58</f>
        <v>6585</v>
      </c>
    </row>
    <row r="56" spans="1:8" ht="16.5" customHeight="1">
      <c r="A56" s="32"/>
      <c r="B56" s="34" t="s">
        <v>7</v>
      </c>
      <c r="C56" s="34" t="s">
        <v>63</v>
      </c>
      <c r="D56" s="86">
        <f>VLOOKUP($C56,'[9]행정구역별 처리계획인구'!$E$6:$L$13,8,FALSE)</f>
        <v>420</v>
      </c>
      <c r="E56" s="86">
        <f>[7]발생량원단위!$I$188</f>
        <v>370</v>
      </c>
      <c r="F56" s="86">
        <f>ROUND(D56*E56/1000,0)</f>
        <v>155</v>
      </c>
      <c r="G56" s="86">
        <f>ROUND(F56*0.1,0)</f>
        <v>16</v>
      </c>
      <c r="H56" s="87">
        <f>F56+G56</f>
        <v>171</v>
      </c>
    </row>
    <row r="57" spans="1:8" ht="16.5" customHeight="1">
      <c r="A57" s="36"/>
      <c r="B57" s="34" t="s">
        <v>7</v>
      </c>
      <c r="C57" s="34" t="s">
        <v>58</v>
      </c>
      <c r="D57" s="86">
        <f>VLOOKUP($C57,'[9]행정구역별 처리계획인구'!$E$6:$L$13,8,FALSE)</f>
        <v>84</v>
      </c>
      <c r="E57" s="86">
        <f>[7]발생량원단위!$I$188</f>
        <v>370</v>
      </c>
      <c r="F57" s="86">
        <f>ROUND(D57*E57/1000,0)</f>
        <v>31</v>
      </c>
      <c r="G57" s="86">
        <f>ROUND(F57*0.1,0)</f>
        <v>3</v>
      </c>
      <c r="H57" s="87">
        <f>F57+G57</f>
        <v>34</v>
      </c>
    </row>
    <row r="58" spans="1:8" ht="16.5" customHeight="1">
      <c r="A58" s="36"/>
      <c r="B58" s="34" t="s">
        <v>41</v>
      </c>
      <c r="C58" s="34" t="s">
        <v>60</v>
      </c>
      <c r="D58" s="86">
        <f>VLOOKUP($C58,'[9]행정구역별 처리계획인구'!$E$6:$L$13,8,FALSE)</f>
        <v>15676</v>
      </c>
      <c r="E58" s="86">
        <f>[7]발생량원단위!$I$188</f>
        <v>370</v>
      </c>
      <c r="F58" s="86">
        <f>ROUND(D58*E58/1000,0)</f>
        <v>5800</v>
      </c>
      <c r="G58" s="86">
        <f>ROUND(F58*0.1,0)</f>
        <v>580</v>
      </c>
      <c r="H58" s="87">
        <f>F58+G58</f>
        <v>6380</v>
      </c>
    </row>
    <row r="59" spans="1:8" ht="16.5" customHeight="1">
      <c r="A59" s="30" t="s">
        <v>44</v>
      </c>
      <c r="B59" s="143" t="s">
        <v>6</v>
      </c>
      <c r="C59" s="143"/>
      <c r="D59" s="82">
        <f>D60</f>
        <v>5167</v>
      </c>
      <c r="E59" s="82"/>
      <c r="F59" s="82">
        <f>F60</f>
        <v>1912</v>
      </c>
      <c r="G59" s="82">
        <f>G60</f>
        <v>191</v>
      </c>
      <c r="H59" s="83">
        <f>H60</f>
        <v>2103</v>
      </c>
    </row>
    <row r="60" spans="1:8" ht="16.5" customHeight="1">
      <c r="A60" s="46"/>
      <c r="B60" s="40" t="s">
        <v>46</v>
      </c>
      <c r="C60" s="40" t="s">
        <v>62</v>
      </c>
      <c r="D60" s="91">
        <f>VLOOKUP($C60,'[9]행정구역별 처리계획인구'!$E$6:$L$13,8,FALSE)</f>
        <v>5167</v>
      </c>
      <c r="E60" s="91">
        <f>[7]발생량원단위!$I$188</f>
        <v>370</v>
      </c>
      <c r="F60" s="91">
        <f>ROUND(D60*E60/1000,0)</f>
        <v>1912</v>
      </c>
      <c r="G60" s="91">
        <f>ROUND(F60*0.1,0)</f>
        <v>191</v>
      </c>
      <c r="H60" s="92">
        <f>F60+G60</f>
        <v>2103</v>
      </c>
    </row>
    <row r="61" spans="1:8" ht="16.5" customHeight="1"/>
    <row r="62" spans="1:8" ht="16.5" customHeight="1"/>
    <row r="63" spans="1:8" ht="16.5" customHeight="1"/>
    <row r="64" spans="1:8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</sheetData>
  <mergeCells count="18">
    <mergeCell ref="B9:C9"/>
    <mergeCell ref="A4:C4"/>
    <mergeCell ref="B5:C5"/>
    <mergeCell ref="B29:C29"/>
    <mergeCell ref="A44:C44"/>
    <mergeCell ref="B39:C39"/>
    <mergeCell ref="A34:C34"/>
    <mergeCell ref="B35:C35"/>
    <mergeCell ref="B19:C19"/>
    <mergeCell ref="A14:C14"/>
    <mergeCell ref="B15:C15"/>
    <mergeCell ref="A24:C24"/>
    <mergeCell ref="B25:C25"/>
    <mergeCell ref="A54:C54"/>
    <mergeCell ref="B55:C55"/>
    <mergeCell ref="B59:C59"/>
    <mergeCell ref="B45:C45"/>
    <mergeCell ref="B49:C49"/>
  </mergeCells>
  <phoneticPr fontId="2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  <rowBreaks count="1" manualBreakCount="1">
    <brk id="31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111"/>
  <sheetViews>
    <sheetView showGridLines="0" view="pageBreakPreview" zoomScaleNormal="100" workbookViewId="0">
      <selection activeCell="N72" sqref="N72"/>
    </sheetView>
  </sheetViews>
  <sheetFormatPr defaultColWidth="9" defaultRowHeight="15.2" customHeight="1"/>
  <cols>
    <col min="1" max="8" width="10.6640625" style="28" customWidth="1"/>
    <col min="9" max="16384" width="9" style="28"/>
  </cols>
  <sheetData>
    <row r="1" spans="1:8" s="5" customFormat="1" ht="17.100000000000001" customHeight="1">
      <c r="A1" s="23" t="s">
        <v>82</v>
      </c>
      <c r="C1" s="24"/>
    </row>
    <row r="2" spans="1:8" s="5" customFormat="1" ht="17.100000000000001" customHeight="1">
      <c r="A2" s="24" t="s">
        <v>229</v>
      </c>
    </row>
    <row r="3" spans="1:8" ht="32.25" customHeight="1" thickBot="1">
      <c r="A3" s="25" t="s">
        <v>0</v>
      </c>
      <c r="B3" s="26" t="s">
        <v>1</v>
      </c>
      <c r="C3" s="26" t="s">
        <v>56</v>
      </c>
      <c r="D3" s="26" t="s">
        <v>84</v>
      </c>
      <c r="E3" s="26" t="s">
        <v>85</v>
      </c>
      <c r="F3" s="26" t="s">
        <v>50</v>
      </c>
      <c r="G3" s="26" t="s">
        <v>86</v>
      </c>
      <c r="H3" s="27" t="s">
        <v>87</v>
      </c>
    </row>
    <row r="4" spans="1:8" ht="16.5" customHeight="1" thickTop="1">
      <c r="A4" s="141" t="s">
        <v>4</v>
      </c>
      <c r="B4" s="142"/>
      <c r="C4" s="142"/>
      <c r="D4" s="80">
        <f>D5</f>
        <v>0</v>
      </c>
      <c r="E4" s="80">
        <f>E5</f>
        <v>10313</v>
      </c>
      <c r="F4" s="80">
        <f>F5</f>
        <v>543</v>
      </c>
      <c r="G4" s="80">
        <f>G5</f>
        <v>10856</v>
      </c>
      <c r="H4" s="29"/>
    </row>
    <row r="5" spans="1:8" ht="16.5" customHeight="1">
      <c r="A5" s="30" t="s">
        <v>5</v>
      </c>
      <c r="B5" s="143" t="s">
        <v>6</v>
      </c>
      <c r="C5" s="143"/>
      <c r="D5" s="82">
        <f>SUM(D6:D7)</f>
        <v>0</v>
      </c>
      <c r="E5" s="82">
        <f>SUM(E6:E7)</f>
        <v>10313</v>
      </c>
      <c r="F5" s="82">
        <f>SUM(F6:F7)</f>
        <v>543</v>
      </c>
      <c r="G5" s="82">
        <f>SUM(G6:G7)</f>
        <v>10856</v>
      </c>
      <c r="H5" s="31"/>
    </row>
    <row r="6" spans="1:8" ht="16.5" customHeight="1">
      <c r="A6" s="32"/>
      <c r="B6" s="33" t="s">
        <v>83</v>
      </c>
      <c r="C6" s="34" t="s">
        <v>77</v>
      </c>
      <c r="D6" s="86">
        <v>0</v>
      </c>
      <c r="E6" s="86">
        <f>ROUND('[10]공단폐수량 산정'!$C$73*0.95,0)</f>
        <v>10313</v>
      </c>
      <c r="F6" s="86">
        <f>ROUND('[10]공단폐수량 산정'!$C$73*0.05,0)</f>
        <v>543</v>
      </c>
      <c r="G6" s="86">
        <f>D6+E6+F6</f>
        <v>10856</v>
      </c>
      <c r="H6" s="35"/>
    </row>
    <row r="7" spans="1:8" ht="16.5" customHeight="1">
      <c r="A7" s="38"/>
      <c r="B7" s="39"/>
      <c r="C7" s="40" t="s">
        <v>76</v>
      </c>
      <c r="D7" s="86">
        <v>0</v>
      </c>
      <c r="E7" s="86">
        <v>0</v>
      </c>
      <c r="F7" s="86">
        <v>0</v>
      </c>
      <c r="G7" s="86">
        <v>0</v>
      </c>
      <c r="H7" s="41"/>
    </row>
    <row r="8" spans="1:8" ht="16.5" customHeight="1">
      <c r="A8" s="42"/>
      <c r="B8" s="42"/>
      <c r="C8" s="42"/>
      <c r="D8" s="42"/>
      <c r="E8" s="42"/>
      <c r="F8" s="42"/>
      <c r="G8" s="42"/>
      <c r="H8" s="42"/>
    </row>
    <row r="9" spans="1:8" s="5" customFormat="1" ht="17.100000000000001" customHeight="1">
      <c r="A9" s="24" t="s">
        <v>169</v>
      </c>
      <c r="C9" s="43"/>
      <c r="D9" s="43"/>
      <c r="E9" s="44"/>
      <c r="F9" s="43"/>
      <c r="G9" s="43"/>
    </row>
    <row r="10" spans="1:8" ht="32.25" customHeight="1" thickBot="1">
      <c r="A10" s="25" t="s">
        <v>0</v>
      </c>
      <c r="B10" s="26" t="s">
        <v>1</v>
      </c>
      <c r="C10" s="26" t="s">
        <v>56</v>
      </c>
      <c r="D10" s="26" t="s">
        <v>84</v>
      </c>
      <c r="E10" s="26" t="s">
        <v>85</v>
      </c>
      <c r="F10" s="26" t="s">
        <v>50</v>
      </c>
      <c r="G10" s="26" t="s">
        <v>86</v>
      </c>
      <c r="H10" s="27" t="s">
        <v>87</v>
      </c>
    </row>
    <row r="11" spans="1:8" ht="16.5" customHeight="1" thickTop="1">
      <c r="A11" s="141" t="s">
        <v>4</v>
      </c>
      <c r="B11" s="142"/>
      <c r="C11" s="142"/>
      <c r="D11" s="80">
        <f>D12</f>
        <v>0</v>
      </c>
      <c r="E11" s="80">
        <f>E12</f>
        <v>10313</v>
      </c>
      <c r="F11" s="80">
        <f>F12</f>
        <v>543</v>
      </c>
      <c r="G11" s="80">
        <f>G12</f>
        <v>10856</v>
      </c>
      <c r="H11" s="29"/>
    </row>
    <row r="12" spans="1:8" ht="16.5" customHeight="1">
      <c r="A12" s="30" t="s">
        <v>5</v>
      </c>
      <c r="B12" s="143" t="s">
        <v>6</v>
      </c>
      <c r="C12" s="143"/>
      <c r="D12" s="82">
        <f>SUM(D13:D14)</f>
        <v>0</v>
      </c>
      <c r="E12" s="82">
        <f>SUM(E13:E14)</f>
        <v>10313</v>
      </c>
      <c r="F12" s="82">
        <f>SUM(F13:F14)</f>
        <v>543</v>
      </c>
      <c r="G12" s="82">
        <f>SUM(G13:G14)</f>
        <v>10856</v>
      </c>
      <c r="H12" s="31"/>
    </row>
    <row r="13" spans="1:8" ht="16.5" customHeight="1">
      <c r="A13" s="32"/>
      <c r="B13" s="33" t="s">
        <v>83</v>
      </c>
      <c r="C13" s="34" t="s">
        <v>77</v>
      </c>
      <c r="D13" s="86">
        <v>0</v>
      </c>
      <c r="E13" s="86">
        <f>ROUND('[10]공단폐수량 산정'!$C$73*0.95,0)</f>
        <v>10313</v>
      </c>
      <c r="F13" s="86">
        <f>ROUND('[10]공단폐수량 산정'!$C$73*0.05,0)</f>
        <v>543</v>
      </c>
      <c r="G13" s="86">
        <f>D13+E13+F13</f>
        <v>10856</v>
      </c>
      <c r="H13" s="35"/>
    </row>
    <row r="14" spans="1:8" ht="16.5" customHeight="1">
      <c r="A14" s="38"/>
      <c r="B14" s="39"/>
      <c r="C14" s="40" t="s">
        <v>76</v>
      </c>
      <c r="D14" s="91">
        <v>0</v>
      </c>
      <c r="E14" s="91">
        <v>0</v>
      </c>
      <c r="F14" s="91">
        <v>0</v>
      </c>
      <c r="G14" s="91">
        <v>0</v>
      </c>
      <c r="H14" s="41"/>
    </row>
    <row r="15" spans="1:8" ht="16.5" customHeight="1"/>
    <row r="16" spans="1:8" s="5" customFormat="1" ht="17.100000000000001" customHeight="1">
      <c r="A16" s="24" t="s">
        <v>170</v>
      </c>
    </row>
    <row r="17" spans="1:8" ht="32.25" customHeight="1" thickBot="1">
      <c r="A17" s="25" t="s">
        <v>0</v>
      </c>
      <c r="B17" s="26" t="s">
        <v>1</v>
      </c>
      <c r="C17" s="26" t="s">
        <v>56</v>
      </c>
      <c r="D17" s="26" t="s">
        <v>84</v>
      </c>
      <c r="E17" s="26" t="s">
        <v>85</v>
      </c>
      <c r="F17" s="26" t="s">
        <v>50</v>
      </c>
      <c r="G17" s="26" t="s">
        <v>86</v>
      </c>
      <c r="H17" s="27" t="s">
        <v>87</v>
      </c>
    </row>
    <row r="18" spans="1:8" ht="16.5" customHeight="1" thickTop="1">
      <c r="A18" s="141" t="s">
        <v>4</v>
      </c>
      <c r="B18" s="142"/>
      <c r="C18" s="142"/>
      <c r="D18" s="80">
        <f>D19</f>
        <v>256</v>
      </c>
      <c r="E18" s="80">
        <f>E19</f>
        <v>11957</v>
      </c>
      <c r="F18" s="80">
        <f>F19</f>
        <v>643</v>
      </c>
      <c r="G18" s="80">
        <f>G19</f>
        <v>12856</v>
      </c>
      <c r="H18" s="29"/>
    </row>
    <row r="19" spans="1:8" ht="16.5" customHeight="1">
      <c r="A19" s="30" t="s">
        <v>5</v>
      </c>
      <c r="B19" s="143" t="s">
        <v>6</v>
      </c>
      <c r="C19" s="143"/>
      <c r="D19" s="82">
        <f>SUM(D20:D21)</f>
        <v>256</v>
      </c>
      <c r="E19" s="82">
        <f>SUM(E20:E21)</f>
        <v>11957</v>
      </c>
      <c r="F19" s="82">
        <f>SUM(F20:F21)</f>
        <v>643</v>
      </c>
      <c r="G19" s="82">
        <f>SUM(G20:G21)</f>
        <v>12856</v>
      </c>
      <c r="H19" s="31"/>
    </row>
    <row r="20" spans="1:8" ht="16.5" customHeight="1">
      <c r="A20" s="32"/>
      <c r="B20" s="33" t="s">
        <v>83</v>
      </c>
      <c r="C20" s="34" t="s">
        <v>77</v>
      </c>
      <c r="D20" s="86">
        <v>0</v>
      </c>
      <c r="E20" s="86">
        <f>ROUND('[10]공단폐수량 산정'!$C$73*0.95,0)</f>
        <v>10313</v>
      </c>
      <c r="F20" s="86">
        <f>ROUND('[10]공단폐수량 산정'!$C$73*0.05,0)</f>
        <v>543</v>
      </c>
      <c r="G20" s="86">
        <f>D20+E20+F20</f>
        <v>10856</v>
      </c>
      <c r="H20" s="35"/>
    </row>
    <row r="21" spans="1:8" ht="16.5" customHeight="1">
      <c r="A21" s="38"/>
      <c r="B21" s="39"/>
      <c r="C21" s="40" t="s">
        <v>76</v>
      </c>
      <c r="D21" s="91">
        <f>ROUND([10]산업단지!$U$14*0.95,0)-1</f>
        <v>256</v>
      </c>
      <c r="E21" s="91">
        <f>ROUND([10]산업단지!$V$14*0.95,0)</f>
        <v>1644</v>
      </c>
      <c r="F21" s="91">
        <f>ROUND([10]산업단지!$W$14*0.05,0)</f>
        <v>100</v>
      </c>
      <c r="G21" s="91">
        <f>D21+E21+F21</f>
        <v>2000</v>
      </c>
      <c r="H21" s="41"/>
    </row>
    <row r="22" spans="1:8" ht="16.5" customHeight="1"/>
    <row r="23" spans="1:8" s="5" customFormat="1" ht="17.100000000000001" customHeight="1">
      <c r="A23" s="24" t="s">
        <v>171</v>
      </c>
    </row>
    <row r="24" spans="1:8" ht="32.25" customHeight="1" thickBot="1">
      <c r="A24" s="25" t="s">
        <v>0</v>
      </c>
      <c r="B24" s="26" t="s">
        <v>1</v>
      </c>
      <c r="C24" s="26" t="s">
        <v>56</v>
      </c>
      <c r="D24" s="26" t="s">
        <v>84</v>
      </c>
      <c r="E24" s="26" t="s">
        <v>85</v>
      </c>
      <c r="F24" s="26" t="s">
        <v>50</v>
      </c>
      <c r="G24" s="26" t="s">
        <v>86</v>
      </c>
      <c r="H24" s="27" t="s">
        <v>87</v>
      </c>
    </row>
    <row r="25" spans="1:8" ht="16.5" customHeight="1" thickTop="1">
      <c r="A25" s="141" t="s">
        <v>4</v>
      </c>
      <c r="B25" s="142"/>
      <c r="C25" s="142"/>
      <c r="D25" s="80">
        <f>D26</f>
        <v>256</v>
      </c>
      <c r="E25" s="80">
        <f>E26</f>
        <v>11957</v>
      </c>
      <c r="F25" s="80">
        <f>F26</f>
        <v>643</v>
      </c>
      <c r="G25" s="80">
        <f>G26</f>
        <v>12856</v>
      </c>
      <c r="H25" s="29"/>
    </row>
    <row r="26" spans="1:8" ht="16.5" customHeight="1">
      <c r="A26" s="30" t="s">
        <v>5</v>
      </c>
      <c r="B26" s="143" t="s">
        <v>6</v>
      </c>
      <c r="C26" s="143"/>
      <c r="D26" s="82">
        <f>SUM(D27:D28)</f>
        <v>256</v>
      </c>
      <c r="E26" s="82">
        <f>SUM(E27:E28)</f>
        <v>11957</v>
      </c>
      <c r="F26" s="82">
        <f>SUM(F27:F28)</f>
        <v>643</v>
      </c>
      <c r="G26" s="82">
        <f>SUM(G27:G28)</f>
        <v>12856</v>
      </c>
      <c r="H26" s="31"/>
    </row>
    <row r="27" spans="1:8" ht="16.5" customHeight="1">
      <c r="A27" s="32"/>
      <c r="B27" s="33" t="s">
        <v>83</v>
      </c>
      <c r="C27" s="34" t="s">
        <v>77</v>
      </c>
      <c r="D27" s="86">
        <v>0</v>
      </c>
      <c r="E27" s="86">
        <f>ROUND('[10]공단폐수량 산정'!$C$73*0.95,0)</f>
        <v>10313</v>
      </c>
      <c r="F27" s="86">
        <f>ROUND('[10]공단폐수량 산정'!$C$73*0.05,0)</f>
        <v>543</v>
      </c>
      <c r="G27" s="86">
        <f>D27+E27+F27</f>
        <v>10856</v>
      </c>
      <c r="H27" s="35"/>
    </row>
    <row r="28" spans="1:8" ht="16.5" customHeight="1">
      <c r="A28" s="38"/>
      <c r="B28" s="39"/>
      <c r="C28" s="40" t="s">
        <v>76</v>
      </c>
      <c r="D28" s="91">
        <f>ROUND([10]산업단지!$U$14*0.95,0)-1</f>
        <v>256</v>
      </c>
      <c r="E28" s="91">
        <f>ROUND([10]산업단지!$V$14*0.95,0)</f>
        <v>1644</v>
      </c>
      <c r="F28" s="91">
        <f>ROUND([10]산업단지!$W$14*0.05,0)</f>
        <v>100</v>
      </c>
      <c r="G28" s="91">
        <f>D28+E28+F28</f>
        <v>2000</v>
      </c>
      <c r="H28" s="41"/>
    </row>
    <row r="29" spans="1:8" ht="16.5" customHeight="1"/>
    <row r="30" spans="1:8" s="5" customFormat="1" ht="17.100000000000001" customHeight="1">
      <c r="A30" s="24" t="s">
        <v>172</v>
      </c>
    </row>
    <row r="31" spans="1:8" ht="32.25" customHeight="1" thickBot="1">
      <c r="A31" s="25" t="s">
        <v>0</v>
      </c>
      <c r="B31" s="26" t="s">
        <v>1</v>
      </c>
      <c r="C31" s="26" t="s">
        <v>56</v>
      </c>
      <c r="D31" s="26" t="s">
        <v>84</v>
      </c>
      <c r="E31" s="26" t="s">
        <v>85</v>
      </c>
      <c r="F31" s="26" t="s">
        <v>50</v>
      </c>
      <c r="G31" s="26" t="s">
        <v>86</v>
      </c>
      <c r="H31" s="27" t="s">
        <v>87</v>
      </c>
    </row>
    <row r="32" spans="1:8" ht="16.5" customHeight="1" thickTop="1">
      <c r="A32" s="141" t="s">
        <v>4</v>
      </c>
      <c r="B32" s="142"/>
      <c r="C32" s="142"/>
      <c r="D32" s="80">
        <f>D33</f>
        <v>256</v>
      </c>
      <c r="E32" s="80">
        <f>E33</f>
        <v>11957</v>
      </c>
      <c r="F32" s="80">
        <f>F33</f>
        <v>643</v>
      </c>
      <c r="G32" s="80">
        <f>G33</f>
        <v>12856</v>
      </c>
      <c r="H32" s="29"/>
    </row>
    <row r="33" spans="1:17" ht="16.5" customHeight="1">
      <c r="A33" s="30" t="s">
        <v>5</v>
      </c>
      <c r="B33" s="143" t="s">
        <v>6</v>
      </c>
      <c r="C33" s="143"/>
      <c r="D33" s="82">
        <f>SUM(D34:D35)</f>
        <v>256</v>
      </c>
      <c r="E33" s="82">
        <f>SUM(E34:E35)</f>
        <v>11957</v>
      </c>
      <c r="F33" s="82">
        <f>SUM(F34:F35)</f>
        <v>643</v>
      </c>
      <c r="G33" s="82">
        <f>SUM(G34:G35)</f>
        <v>12856</v>
      </c>
      <c r="H33" s="31"/>
    </row>
    <row r="34" spans="1:17" ht="16.5" customHeight="1">
      <c r="A34" s="32"/>
      <c r="B34" s="33" t="s">
        <v>83</v>
      </c>
      <c r="C34" s="34" t="s">
        <v>77</v>
      </c>
      <c r="D34" s="86">
        <v>0</v>
      </c>
      <c r="E34" s="86">
        <f>ROUND('[10]공단폐수량 산정'!$C$73*0.95,0)</f>
        <v>10313</v>
      </c>
      <c r="F34" s="86">
        <f>ROUND('[10]공단폐수량 산정'!$C$73*0.05,0)</f>
        <v>543</v>
      </c>
      <c r="G34" s="86">
        <f>D34+E34+F34</f>
        <v>10856</v>
      </c>
      <c r="H34" s="35"/>
    </row>
    <row r="35" spans="1:17" ht="16.5" customHeight="1">
      <c r="A35" s="38"/>
      <c r="B35" s="39"/>
      <c r="C35" s="40" t="s">
        <v>76</v>
      </c>
      <c r="D35" s="91">
        <f>ROUND([10]산업단지!$U$14*0.95,0)-1</f>
        <v>256</v>
      </c>
      <c r="E35" s="91">
        <f>ROUND([10]산업단지!$V$14*0.95,0)</f>
        <v>1644</v>
      </c>
      <c r="F35" s="91">
        <f>ROUND([10]산업단지!$W$14*0.05,0)</f>
        <v>100</v>
      </c>
      <c r="G35" s="91">
        <f>D35+E35+F35</f>
        <v>2000</v>
      </c>
      <c r="H35" s="41"/>
    </row>
    <row r="36" spans="1:17" ht="16.5" customHeight="1"/>
    <row r="37" spans="1:17" s="5" customFormat="1" ht="17.100000000000001" customHeight="1">
      <c r="A37" s="24" t="s">
        <v>173</v>
      </c>
      <c r="K37" s="28"/>
      <c r="L37" s="28"/>
      <c r="M37" s="28"/>
      <c r="N37" s="28"/>
      <c r="O37" s="28"/>
      <c r="P37" s="28"/>
      <c r="Q37" s="28"/>
    </row>
    <row r="38" spans="1:17" ht="32.25" customHeight="1" thickBot="1">
      <c r="A38" s="25" t="s">
        <v>0</v>
      </c>
      <c r="B38" s="26" t="s">
        <v>1</v>
      </c>
      <c r="C38" s="26" t="s">
        <v>56</v>
      </c>
      <c r="D38" s="26" t="s">
        <v>49</v>
      </c>
      <c r="E38" s="26" t="s">
        <v>65</v>
      </c>
      <c r="F38" s="26" t="s">
        <v>50</v>
      </c>
      <c r="G38" s="26" t="s">
        <v>86</v>
      </c>
      <c r="H38" s="27" t="s">
        <v>87</v>
      </c>
    </row>
    <row r="39" spans="1:17" ht="16.5" customHeight="1" thickTop="1">
      <c r="A39" s="141" t="s">
        <v>4</v>
      </c>
      <c r="B39" s="142"/>
      <c r="C39" s="142"/>
      <c r="D39" s="80">
        <f>D40</f>
        <v>256</v>
      </c>
      <c r="E39" s="80">
        <f>E40</f>
        <v>11957</v>
      </c>
      <c r="F39" s="80">
        <f>F40</f>
        <v>643</v>
      </c>
      <c r="G39" s="80">
        <f>G40</f>
        <v>12856</v>
      </c>
      <c r="H39" s="29"/>
    </row>
    <row r="40" spans="1:17" ht="16.5" customHeight="1">
      <c r="A40" s="30" t="s">
        <v>5</v>
      </c>
      <c r="B40" s="143" t="s">
        <v>6</v>
      </c>
      <c r="C40" s="143"/>
      <c r="D40" s="82">
        <f>SUM(D41:D42)</f>
        <v>256</v>
      </c>
      <c r="E40" s="82">
        <f>SUM(E41:E42)</f>
        <v>11957</v>
      </c>
      <c r="F40" s="82">
        <f>SUM(F41:F42)</f>
        <v>643</v>
      </c>
      <c r="G40" s="82">
        <f>SUM(G41:G42)</f>
        <v>12856</v>
      </c>
      <c r="H40" s="31"/>
    </row>
    <row r="41" spans="1:17" ht="16.5" customHeight="1">
      <c r="A41" s="32"/>
      <c r="B41" s="33" t="s">
        <v>42</v>
      </c>
      <c r="C41" s="34" t="s">
        <v>77</v>
      </c>
      <c r="D41" s="86">
        <v>0</v>
      </c>
      <c r="E41" s="86">
        <f>ROUND('[10]공단폐수량 산정'!$C$73*0.95,0)</f>
        <v>10313</v>
      </c>
      <c r="F41" s="86">
        <f>ROUND('[10]공단폐수량 산정'!$C$73*0.05,0)</f>
        <v>543</v>
      </c>
      <c r="G41" s="86">
        <f>D41+E41+F41</f>
        <v>10856</v>
      </c>
      <c r="H41" s="35"/>
    </row>
    <row r="42" spans="1:17" ht="16.5" customHeight="1">
      <c r="A42" s="38"/>
      <c r="B42" s="39"/>
      <c r="C42" s="40" t="s">
        <v>76</v>
      </c>
      <c r="D42" s="91">
        <f>ROUND([10]산업단지!$U$14*0.95,0)-1</f>
        <v>256</v>
      </c>
      <c r="E42" s="91">
        <f>ROUND([10]산업단지!$V$14*0.95,0)</f>
        <v>1644</v>
      </c>
      <c r="F42" s="91">
        <f>ROUND([10]산업단지!$W$14*0.05,0)</f>
        <v>100</v>
      </c>
      <c r="G42" s="91">
        <f>D42+E42+F42</f>
        <v>2000</v>
      </c>
      <c r="H42" s="41"/>
    </row>
    <row r="43" spans="1:17" ht="16.5" customHeight="1"/>
    <row r="44" spans="1:17" ht="16.5" customHeight="1"/>
    <row r="45" spans="1:17" ht="16.5" customHeight="1"/>
    <row r="46" spans="1:17" ht="16.5" customHeight="1"/>
    <row r="47" spans="1:17" ht="16.5" customHeight="1"/>
    <row r="48" spans="1:17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</sheetData>
  <mergeCells count="12">
    <mergeCell ref="A18:C18"/>
    <mergeCell ref="B19:C19"/>
    <mergeCell ref="A39:C39"/>
    <mergeCell ref="B40:C40"/>
    <mergeCell ref="A4:C4"/>
    <mergeCell ref="B5:C5"/>
    <mergeCell ref="B12:C12"/>
    <mergeCell ref="A32:C32"/>
    <mergeCell ref="B33:C33"/>
    <mergeCell ref="A11:C11"/>
    <mergeCell ref="A25:C25"/>
    <mergeCell ref="B26:C2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0" workbookViewId="0">
      <selection activeCell="P40" sqref="P40"/>
    </sheetView>
  </sheetViews>
  <sheetFormatPr defaultRowHeight="13.5"/>
  <sheetData>
    <row r="1" spans="1:9">
      <c r="A1" s="148" t="s">
        <v>191</v>
      </c>
      <c r="B1" s="149"/>
      <c r="C1" s="152" t="s">
        <v>228</v>
      </c>
      <c r="D1" s="152" t="s">
        <v>192</v>
      </c>
      <c r="E1" s="60" t="s">
        <v>193</v>
      </c>
      <c r="F1" s="60" t="s">
        <v>195</v>
      </c>
      <c r="G1" s="60" t="s">
        <v>197</v>
      </c>
      <c r="H1" s="60" t="s">
        <v>199</v>
      </c>
      <c r="I1" s="154" t="s">
        <v>201</v>
      </c>
    </row>
    <row r="2" spans="1:9">
      <c r="A2" s="150"/>
      <c r="B2" s="151"/>
      <c r="C2" s="153"/>
      <c r="D2" s="153"/>
      <c r="E2" s="61" t="s">
        <v>194</v>
      </c>
      <c r="F2" s="61" t="s">
        <v>196</v>
      </c>
      <c r="G2" s="61" t="s">
        <v>198</v>
      </c>
      <c r="H2" s="61" t="s">
        <v>200</v>
      </c>
      <c r="I2" s="155"/>
    </row>
    <row r="3" spans="1:9">
      <c r="A3" s="158" t="s">
        <v>202</v>
      </c>
      <c r="B3" s="159"/>
      <c r="C3" s="93">
        <f t="shared" ref="C3:H3" si="0">C4+C7</f>
        <v>52216</v>
      </c>
      <c r="D3" s="93">
        <f t="shared" si="0"/>
        <v>51040</v>
      </c>
      <c r="E3" s="93">
        <f t="shared" si="0"/>
        <v>60609</v>
      </c>
      <c r="F3" s="93">
        <f t="shared" si="0"/>
        <v>63129</v>
      </c>
      <c r="G3" s="93">
        <f t="shared" si="0"/>
        <v>62753</v>
      </c>
      <c r="H3" s="93">
        <f t="shared" si="0"/>
        <v>62175</v>
      </c>
      <c r="I3" s="63"/>
    </row>
    <row r="4" spans="1:9">
      <c r="A4" s="144" t="s">
        <v>203</v>
      </c>
      <c r="B4" s="62" t="s">
        <v>204</v>
      </c>
      <c r="C4" s="93">
        <f t="shared" ref="C4:H4" si="1">C5+C6</f>
        <v>49973</v>
      </c>
      <c r="D4" s="93">
        <f t="shared" si="1"/>
        <v>48861</v>
      </c>
      <c r="E4" s="93">
        <f t="shared" si="1"/>
        <v>58455</v>
      </c>
      <c r="F4" s="93">
        <f t="shared" si="1"/>
        <v>58119</v>
      </c>
      <c r="G4" s="93">
        <f t="shared" si="1"/>
        <v>57772</v>
      </c>
      <c r="H4" s="93">
        <f t="shared" si="1"/>
        <v>57234</v>
      </c>
      <c r="I4" s="63"/>
    </row>
    <row r="5" spans="1:9">
      <c r="A5" s="145"/>
      <c r="B5" s="62" t="s">
        <v>205</v>
      </c>
      <c r="C5" s="93">
        <f>'계획(일최대)집계'!D6</f>
        <v>37971</v>
      </c>
      <c r="D5" s="93">
        <f>'계획(일최대)집계'!E6</f>
        <v>36884</v>
      </c>
      <c r="E5" s="93">
        <f>'계획(일최대)집계'!F6</f>
        <v>43819</v>
      </c>
      <c r="F5" s="93">
        <f>'계획(일최대)집계'!G6</f>
        <v>43495</v>
      </c>
      <c r="G5" s="93">
        <f>'계획(일최대)집계'!H6</f>
        <v>43163</v>
      </c>
      <c r="H5" s="93">
        <f>'계획(일최대)집계'!I6</f>
        <v>42642</v>
      </c>
      <c r="I5" s="63"/>
    </row>
    <row r="6" spans="1:9" ht="24">
      <c r="A6" s="146"/>
      <c r="B6" s="62" t="s">
        <v>206</v>
      </c>
      <c r="C6" s="93">
        <f>'계획(일최대)집계'!D37</f>
        <v>12002</v>
      </c>
      <c r="D6" s="93">
        <f>'계획(일최대)집계'!E37</f>
        <v>11977</v>
      </c>
      <c r="E6" s="93">
        <f>'계획(일최대)집계'!F37</f>
        <v>14636</v>
      </c>
      <c r="F6" s="93">
        <f>'계획(일최대)집계'!G37</f>
        <v>14624</v>
      </c>
      <c r="G6" s="93">
        <f>'계획(일최대)집계'!H37</f>
        <v>14609</v>
      </c>
      <c r="H6" s="93">
        <f>'계획(일최대)집계'!I37</f>
        <v>14592</v>
      </c>
      <c r="I6" s="63"/>
    </row>
    <row r="7" spans="1:9">
      <c r="A7" s="156" t="s">
        <v>207</v>
      </c>
      <c r="B7" s="157"/>
      <c r="C7" s="94">
        <f>'계획(일최대)집계'!D47</f>
        <v>2243</v>
      </c>
      <c r="D7" s="94">
        <f>'계획(일최대)집계'!E47</f>
        <v>2179</v>
      </c>
      <c r="E7" s="94">
        <f>'계획(일최대)집계'!F47</f>
        <v>2154</v>
      </c>
      <c r="F7" s="94">
        <f>'계획(일최대)집계'!G47</f>
        <v>5010</v>
      </c>
      <c r="G7" s="94">
        <f>'계획(일최대)집계'!H47</f>
        <v>4981</v>
      </c>
      <c r="H7" s="94">
        <f>'계획(일최대)집계'!I47</f>
        <v>4941</v>
      </c>
      <c r="I7" s="64"/>
    </row>
    <row r="9" spans="1:9" ht="14.25" thickBot="1"/>
    <row r="10" spans="1:9">
      <c r="A10" s="148" t="s">
        <v>191</v>
      </c>
      <c r="B10" s="149"/>
      <c r="C10" s="152" t="s">
        <v>228</v>
      </c>
      <c r="D10" s="152" t="s">
        <v>192</v>
      </c>
      <c r="E10" s="60" t="s">
        <v>193</v>
      </c>
      <c r="F10" s="60" t="s">
        <v>195</v>
      </c>
      <c r="G10" s="60" t="s">
        <v>197</v>
      </c>
      <c r="H10" s="60" t="s">
        <v>199</v>
      </c>
      <c r="I10" s="154" t="s">
        <v>201</v>
      </c>
    </row>
    <row r="11" spans="1:9">
      <c r="A11" s="150"/>
      <c r="B11" s="151"/>
      <c r="C11" s="153"/>
      <c r="D11" s="153"/>
      <c r="E11" s="61" t="s">
        <v>194</v>
      </c>
      <c r="F11" s="61" t="s">
        <v>196</v>
      </c>
      <c r="G11" s="61" t="s">
        <v>198</v>
      </c>
      <c r="H11" s="61" t="s">
        <v>200</v>
      </c>
      <c r="I11" s="155"/>
    </row>
    <row r="12" spans="1:9">
      <c r="A12" s="144" t="s">
        <v>202</v>
      </c>
      <c r="B12" s="62" t="s">
        <v>208</v>
      </c>
      <c r="C12" s="95">
        <f t="shared" ref="C12:H12" si="2">C19+C26</f>
        <v>49973</v>
      </c>
      <c r="D12" s="95">
        <f t="shared" si="2"/>
        <v>48861</v>
      </c>
      <c r="E12" s="95">
        <f t="shared" si="2"/>
        <v>58455</v>
      </c>
      <c r="F12" s="95">
        <f t="shared" si="2"/>
        <v>58119</v>
      </c>
      <c r="G12" s="95">
        <f t="shared" si="2"/>
        <v>57772</v>
      </c>
      <c r="H12" s="95">
        <f t="shared" si="2"/>
        <v>57234</v>
      </c>
      <c r="I12" s="63"/>
    </row>
    <row r="13" spans="1:9">
      <c r="A13" s="145"/>
      <c r="B13" s="62" t="s">
        <v>209</v>
      </c>
      <c r="C13" s="95">
        <f t="shared" ref="C13:H13" si="3">C20+C27</f>
        <v>34556</v>
      </c>
      <c r="D13" s="95">
        <f t="shared" si="3"/>
        <v>33546</v>
      </c>
      <c r="E13" s="95">
        <f t="shared" si="3"/>
        <v>40310</v>
      </c>
      <c r="F13" s="95">
        <f t="shared" si="3"/>
        <v>40004</v>
      </c>
      <c r="G13" s="95">
        <f t="shared" si="3"/>
        <v>39687</v>
      </c>
      <c r="H13" s="95">
        <f t="shared" si="3"/>
        <v>39198</v>
      </c>
      <c r="I13" s="63"/>
    </row>
    <row r="14" spans="1:9" ht="24">
      <c r="A14" s="145"/>
      <c r="B14" s="62" t="s">
        <v>210</v>
      </c>
      <c r="C14" s="95">
        <f t="shared" ref="C14:H14" si="4">C21+C28</f>
        <v>877</v>
      </c>
      <c r="D14" s="95">
        <f t="shared" si="4"/>
        <v>877</v>
      </c>
      <c r="E14" s="95">
        <f t="shared" si="4"/>
        <v>877</v>
      </c>
      <c r="F14" s="95">
        <f t="shared" si="4"/>
        <v>877</v>
      </c>
      <c r="G14" s="95">
        <f t="shared" si="4"/>
        <v>877</v>
      </c>
      <c r="H14" s="95">
        <f t="shared" si="4"/>
        <v>877</v>
      </c>
      <c r="I14" s="63"/>
    </row>
    <row r="15" spans="1:9">
      <c r="A15" s="145"/>
      <c r="B15" s="62" t="s">
        <v>211</v>
      </c>
      <c r="C15" s="95">
        <f t="shared" ref="C15:H15" si="5">C22+C29</f>
        <v>10313</v>
      </c>
      <c r="D15" s="95">
        <f t="shared" si="5"/>
        <v>10313</v>
      </c>
      <c r="E15" s="95">
        <f t="shared" si="5"/>
        <v>12213</v>
      </c>
      <c r="F15" s="95">
        <f t="shared" si="5"/>
        <v>12213</v>
      </c>
      <c r="G15" s="95">
        <f t="shared" si="5"/>
        <v>12213</v>
      </c>
      <c r="H15" s="95">
        <f t="shared" si="5"/>
        <v>12213</v>
      </c>
      <c r="I15" s="63"/>
    </row>
    <row r="16" spans="1:9">
      <c r="A16" s="145"/>
      <c r="B16" s="62" t="s">
        <v>212</v>
      </c>
      <c r="C16" s="95">
        <f t="shared" ref="C16:H16" si="6">C23+C30</f>
        <v>140</v>
      </c>
      <c r="D16" s="95">
        <f t="shared" si="6"/>
        <v>140</v>
      </c>
      <c r="E16" s="95">
        <f t="shared" si="6"/>
        <v>140</v>
      </c>
      <c r="F16" s="95">
        <f t="shared" si="6"/>
        <v>140</v>
      </c>
      <c r="G16" s="95">
        <f t="shared" si="6"/>
        <v>140</v>
      </c>
      <c r="H16" s="95">
        <f t="shared" si="6"/>
        <v>140</v>
      </c>
      <c r="I16" s="63"/>
    </row>
    <row r="17" spans="1:9">
      <c r="A17" s="145"/>
      <c r="B17" s="62" t="s">
        <v>184</v>
      </c>
      <c r="C17" s="95">
        <f t="shared" ref="C17:H17" si="7">C24+C31</f>
        <v>0</v>
      </c>
      <c r="D17" s="95">
        <f t="shared" si="7"/>
        <v>0</v>
      </c>
      <c r="E17" s="95">
        <f t="shared" si="7"/>
        <v>139</v>
      </c>
      <c r="F17" s="95">
        <f t="shared" si="7"/>
        <v>139</v>
      </c>
      <c r="G17" s="95">
        <f t="shared" si="7"/>
        <v>139</v>
      </c>
      <c r="H17" s="95">
        <f t="shared" si="7"/>
        <v>139</v>
      </c>
      <c r="I17" s="63"/>
    </row>
    <row r="18" spans="1:9">
      <c r="A18" s="146"/>
      <c r="B18" s="62" t="s">
        <v>213</v>
      </c>
      <c r="C18" s="95">
        <f t="shared" ref="C18:H18" si="8">C25+C32</f>
        <v>4087</v>
      </c>
      <c r="D18" s="95">
        <f t="shared" si="8"/>
        <v>3985</v>
      </c>
      <c r="E18" s="95">
        <f t="shared" si="8"/>
        <v>4776</v>
      </c>
      <c r="F18" s="95">
        <f t="shared" si="8"/>
        <v>4746</v>
      </c>
      <c r="G18" s="95">
        <f t="shared" si="8"/>
        <v>4716</v>
      </c>
      <c r="H18" s="95">
        <f t="shared" si="8"/>
        <v>4667</v>
      </c>
      <c r="I18" s="63"/>
    </row>
    <row r="19" spans="1:9">
      <c r="A19" s="144" t="s">
        <v>205</v>
      </c>
      <c r="B19" s="62" t="s">
        <v>208</v>
      </c>
      <c r="C19" s="95">
        <f t="shared" ref="C19:H19" si="9">SUM(C20:C25)</f>
        <v>37971</v>
      </c>
      <c r="D19" s="95">
        <f t="shared" si="9"/>
        <v>36884</v>
      </c>
      <c r="E19" s="95">
        <f t="shared" si="9"/>
        <v>43819</v>
      </c>
      <c r="F19" s="95">
        <f t="shared" si="9"/>
        <v>43495</v>
      </c>
      <c r="G19" s="95">
        <f t="shared" si="9"/>
        <v>43163</v>
      </c>
      <c r="H19" s="95">
        <f t="shared" si="9"/>
        <v>42642</v>
      </c>
      <c r="I19" s="63"/>
    </row>
    <row r="20" spans="1:9">
      <c r="A20" s="145"/>
      <c r="B20" s="62" t="s">
        <v>209</v>
      </c>
      <c r="C20" s="95">
        <f>'1.0 김천'!D62</f>
        <v>33718</v>
      </c>
      <c r="D20" s="95">
        <f>'1.0 김천'!E62</f>
        <v>32731</v>
      </c>
      <c r="E20" s="95">
        <f>'1.0 김천'!F62</f>
        <v>38896</v>
      </c>
      <c r="F20" s="95">
        <f>'1.0 김천'!G62</f>
        <v>38601</v>
      </c>
      <c r="G20" s="95">
        <f>'1.0 김천'!H62</f>
        <v>38298</v>
      </c>
      <c r="H20" s="95">
        <f>'1.0 김천'!I62</f>
        <v>37825</v>
      </c>
      <c r="I20" s="63"/>
    </row>
    <row r="21" spans="1:9" ht="24">
      <c r="A21" s="145"/>
      <c r="B21" s="62" t="s">
        <v>210</v>
      </c>
      <c r="C21" s="95">
        <f>'1.0 김천'!D65</f>
        <v>673</v>
      </c>
      <c r="D21" s="95">
        <f>'1.0 김천'!E65</f>
        <v>673</v>
      </c>
      <c r="E21" s="95">
        <f>'1.0 김천'!F65</f>
        <v>673</v>
      </c>
      <c r="F21" s="95">
        <f>'1.0 김천'!G65</f>
        <v>673</v>
      </c>
      <c r="G21" s="95">
        <f>'1.0 김천'!H65</f>
        <v>673</v>
      </c>
      <c r="H21" s="95">
        <f>'1.0 김천'!I65</f>
        <v>673</v>
      </c>
      <c r="I21" s="63"/>
    </row>
    <row r="22" spans="1:9">
      <c r="A22" s="145"/>
      <c r="B22" s="62" t="s">
        <v>211</v>
      </c>
      <c r="C22" s="95">
        <f>'1.0 김천'!D66</f>
        <v>0</v>
      </c>
      <c r="D22" s="95">
        <f>'1.0 김천'!E66</f>
        <v>0</v>
      </c>
      <c r="E22" s="95">
        <f>'1.0 김천'!F66</f>
        <v>0</v>
      </c>
      <c r="F22" s="95">
        <f>'1.0 김천'!G66</f>
        <v>0</v>
      </c>
      <c r="G22" s="95">
        <f>'1.0 김천'!H66</f>
        <v>0</v>
      </c>
      <c r="H22" s="95">
        <f>'1.0 김천'!I66</f>
        <v>0</v>
      </c>
      <c r="I22" s="63"/>
    </row>
    <row r="23" spans="1:9">
      <c r="A23" s="145"/>
      <c r="B23" s="62" t="s">
        <v>212</v>
      </c>
      <c r="C23" s="95">
        <f>'1.0 김천'!D69</f>
        <v>140</v>
      </c>
      <c r="D23" s="95">
        <f>'1.0 김천'!E69</f>
        <v>140</v>
      </c>
      <c r="E23" s="95">
        <f>'1.0 김천'!F69</f>
        <v>140</v>
      </c>
      <c r="F23" s="95">
        <f>'1.0 김천'!G69</f>
        <v>140</v>
      </c>
      <c r="G23" s="95">
        <f>'1.0 김천'!H69</f>
        <v>140</v>
      </c>
      <c r="H23" s="95">
        <f>'1.0 김천'!I69</f>
        <v>140</v>
      </c>
      <c r="I23" s="63"/>
    </row>
    <row r="24" spans="1:9">
      <c r="A24" s="145"/>
      <c r="B24" s="62" t="s">
        <v>184</v>
      </c>
      <c r="C24" s="95">
        <f>'1.0 김천'!D70</f>
        <v>0</v>
      </c>
      <c r="D24" s="95">
        <f>'1.0 김천'!E70</f>
        <v>0</v>
      </c>
      <c r="E24" s="95">
        <f>'1.0 김천'!F70</f>
        <v>139</v>
      </c>
      <c r="F24" s="95">
        <f>'1.0 김천'!G70</f>
        <v>139</v>
      </c>
      <c r="G24" s="95">
        <f>'1.0 김천'!H70</f>
        <v>139</v>
      </c>
      <c r="H24" s="95">
        <f>'1.0 김천'!I70</f>
        <v>139</v>
      </c>
      <c r="I24" s="63"/>
    </row>
    <row r="25" spans="1:9">
      <c r="A25" s="146"/>
      <c r="B25" s="62" t="s">
        <v>213</v>
      </c>
      <c r="C25" s="95">
        <f>'1.0 김천'!D71</f>
        <v>3440</v>
      </c>
      <c r="D25" s="95">
        <f>'1.0 김천'!E71</f>
        <v>3340</v>
      </c>
      <c r="E25" s="95">
        <f>'1.0 김천'!F71</f>
        <v>3971</v>
      </c>
      <c r="F25" s="95">
        <f>'1.0 김천'!G71</f>
        <v>3942</v>
      </c>
      <c r="G25" s="95">
        <f>'1.0 김천'!H71</f>
        <v>3913</v>
      </c>
      <c r="H25" s="95">
        <f>'1.0 김천'!I71</f>
        <v>3865</v>
      </c>
      <c r="I25" s="63"/>
    </row>
    <row r="26" spans="1:9">
      <c r="A26" s="144" t="s">
        <v>206</v>
      </c>
      <c r="B26" s="62" t="s">
        <v>208</v>
      </c>
      <c r="C26" s="95">
        <f t="shared" ref="C26:H26" si="10">SUM(C27:C32)</f>
        <v>12002</v>
      </c>
      <c r="D26" s="95">
        <f t="shared" si="10"/>
        <v>11977</v>
      </c>
      <c r="E26" s="95">
        <f t="shared" si="10"/>
        <v>14636</v>
      </c>
      <c r="F26" s="95">
        <f t="shared" si="10"/>
        <v>14624</v>
      </c>
      <c r="G26" s="95">
        <f t="shared" si="10"/>
        <v>14609</v>
      </c>
      <c r="H26" s="95">
        <f t="shared" si="10"/>
        <v>14592</v>
      </c>
      <c r="I26" s="63"/>
    </row>
    <row r="27" spans="1:9">
      <c r="A27" s="145"/>
      <c r="B27" s="62" t="s">
        <v>209</v>
      </c>
      <c r="C27" s="95">
        <f>'1.0 김천'!D513</f>
        <v>838</v>
      </c>
      <c r="D27" s="95">
        <f>'1.0 김천'!E513</f>
        <v>815</v>
      </c>
      <c r="E27" s="95">
        <f>'1.0 김천'!F513</f>
        <v>1414</v>
      </c>
      <c r="F27" s="95">
        <f>'1.0 김천'!G513</f>
        <v>1403</v>
      </c>
      <c r="G27" s="95">
        <f>'1.0 김천'!H513</f>
        <v>1389</v>
      </c>
      <c r="H27" s="95">
        <f>'1.0 김천'!I513</f>
        <v>1373</v>
      </c>
      <c r="I27" s="63"/>
    </row>
    <row r="28" spans="1:9" ht="24">
      <c r="A28" s="145"/>
      <c r="B28" s="62" t="s">
        <v>210</v>
      </c>
      <c r="C28" s="95">
        <f>'1.0 김천'!D516</f>
        <v>204</v>
      </c>
      <c r="D28" s="95">
        <f>'1.0 김천'!E516</f>
        <v>204</v>
      </c>
      <c r="E28" s="95">
        <f>'1.0 김천'!F516</f>
        <v>204</v>
      </c>
      <c r="F28" s="95">
        <f>'1.0 김천'!G516</f>
        <v>204</v>
      </c>
      <c r="G28" s="95">
        <f>'1.0 김천'!H516</f>
        <v>204</v>
      </c>
      <c r="H28" s="95">
        <f>'1.0 김천'!I516</f>
        <v>204</v>
      </c>
      <c r="I28" s="63"/>
    </row>
    <row r="29" spans="1:9">
      <c r="A29" s="145"/>
      <c r="B29" s="62" t="s">
        <v>211</v>
      </c>
      <c r="C29" s="95">
        <f>'1.0 김천'!D517</f>
        <v>10313</v>
      </c>
      <c r="D29" s="95">
        <f>'1.0 김천'!E517</f>
        <v>10313</v>
      </c>
      <c r="E29" s="95">
        <f>'1.0 김천'!F517</f>
        <v>12213</v>
      </c>
      <c r="F29" s="95">
        <f>'1.0 김천'!G517</f>
        <v>12213</v>
      </c>
      <c r="G29" s="95">
        <f>'1.0 김천'!H517</f>
        <v>12213</v>
      </c>
      <c r="H29" s="95">
        <f>'1.0 김천'!I517</f>
        <v>12213</v>
      </c>
      <c r="I29" s="63"/>
    </row>
    <row r="30" spans="1:9">
      <c r="A30" s="145"/>
      <c r="B30" s="62" t="s">
        <v>212</v>
      </c>
      <c r="C30" s="95">
        <f>'1.0 김천'!D520</f>
        <v>0</v>
      </c>
      <c r="D30" s="95">
        <f>'1.0 김천'!E520</f>
        <v>0</v>
      </c>
      <c r="E30" s="95">
        <f>'1.0 김천'!F520</f>
        <v>0</v>
      </c>
      <c r="F30" s="95">
        <f>'1.0 김천'!G520</f>
        <v>0</v>
      </c>
      <c r="G30" s="95">
        <f>'1.0 김천'!H520</f>
        <v>0</v>
      </c>
      <c r="H30" s="95">
        <f>'1.0 김천'!I520</f>
        <v>0</v>
      </c>
      <c r="I30" s="63"/>
    </row>
    <row r="31" spans="1:9">
      <c r="A31" s="145"/>
      <c r="B31" s="62" t="s">
        <v>184</v>
      </c>
      <c r="C31" s="95">
        <f>'1.0 김천'!D521</f>
        <v>0</v>
      </c>
      <c r="D31" s="95">
        <f>'1.0 김천'!E521</f>
        <v>0</v>
      </c>
      <c r="E31" s="95">
        <f>'1.0 김천'!F521</f>
        <v>0</v>
      </c>
      <c r="F31" s="95">
        <f>'1.0 김천'!G521</f>
        <v>0</v>
      </c>
      <c r="G31" s="95">
        <f>'1.0 김천'!H521</f>
        <v>0</v>
      </c>
      <c r="H31" s="95">
        <f>'1.0 김천'!I521</f>
        <v>0</v>
      </c>
      <c r="I31" s="63"/>
    </row>
    <row r="32" spans="1:9">
      <c r="A32" s="147"/>
      <c r="B32" s="65" t="s">
        <v>213</v>
      </c>
      <c r="C32" s="96">
        <f>'1.0 김천'!D522</f>
        <v>647</v>
      </c>
      <c r="D32" s="96">
        <f>'1.0 김천'!E522</f>
        <v>645</v>
      </c>
      <c r="E32" s="96">
        <f>'1.0 김천'!F522</f>
        <v>805</v>
      </c>
      <c r="F32" s="96">
        <f>'1.0 김천'!G522</f>
        <v>804</v>
      </c>
      <c r="G32" s="96">
        <f>'1.0 김천'!H522</f>
        <v>803</v>
      </c>
      <c r="H32" s="96">
        <f>'1.0 김천'!I522</f>
        <v>802</v>
      </c>
      <c r="I32" s="64"/>
    </row>
    <row r="33" spans="1:9" ht="14.25" thickBot="1"/>
    <row r="34" spans="1:9">
      <c r="A34" s="148" t="s">
        <v>191</v>
      </c>
      <c r="B34" s="149"/>
      <c r="C34" s="152" t="s">
        <v>228</v>
      </c>
      <c r="D34" s="152" t="s">
        <v>192</v>
      </c>
      <c r="E34" s="60" t="s">
        <v>193</v>
      </c>
      <c r="F34" s="60" t="s">
        <v>195</v>
      </c>
      <c r="G34" s="60" t="s">
        <v>197</v>
      </c>
      <c r="H34" s="60" t="s">
        <v>199</v>
      </c>
      <c r="I34" s="154" t="s">
        <v>201</v>
      </c>
    </row>
    <row r="35" spans="1:9">
      <c r="A35" s="150"/>
      <c r="B35" s="151"/>
      <c r="C35" s="153"/>
      <c r="D35" s="153"/>
      <c r="E35" s="61" t="s">
        <v>194</v>
      </c>
      <c r="F35" s="61" t="s">
        <v>196</v>
      </c>
      <c r="G35" s="61" t="s">
        <v>198</v>
      </c>
      <c r="H35" s="61" t="s">
        <v>200</v>
      </c>
      <c r="I35" s="155"/>
    </row>
    <row r="36" spans="1:9">
      <c r="A36" s="144" t="s">
        <v>202</v>
      </c>
      <c r="B36" s="62" t="s">
        <v>208</v>
      </c>
      <c r="C36" s="95">
        <f t="shared" ref="C36:H36" si="11">SUM(C37:C42)</f>
        <v>2243</v>
      </c>
      <c r="D36" s="95">
        <f t="shared" si="11"/>
        <v>2179</v>
      </c>
      <c r="E36" s="95">
        <f t="shared" si="11"/>
        <v>2154</v>
      </c>
      <c r="F36" s="95">
        <f t="shared" si="11"/>
        <v>5010</v>
      </c>
      <c r="G36" s="95">
        <f t="shared" si="11"/>
        <v>4939</v>
      </c>
      <c r="H36" s="95">
        <f t="shared" si="11"/>
        <v>4941</v>
      </c>
      <c r="I36" s="63"/>
    </row>
    <row r="37" spans="1:9">
      <c r="A37" s="145"/>
      <c r="B37" s="62" t="s">
        <v>209</v>
      </c>
      <c r="C37" s="95">
        <f>'2.0 아포'!D20</f>
        <v>2039</v>
      </c>
      <c r="D37" s="95">
        <f>'2.0 아포'!E20</f>
        <v>1980</v>
      </c>
      <c r="E37" s="95">
        <f>'2.0 아포'!F20</f>
        <v>1958</v>
      </c>
      <c r="F37" s="95">
        <f>'2.0 아포'!G20</f>
        <v>4554</v>
      </c>
      <c r="G37" s="95">
        <f>'2.0 아포'!H20</f>
        <v>4528</v>
      </c>
      <c r="H37" s="95">
        <f>'2.0 아포'!I20</f>
        <v>4491</v>
      </c>
      <c r="I37" s="63"/>
    </row>
    <row r="38" spans="1:9">
      <c r="A38" s="146"/>
      <c r="B38" s="62" t="s">
        <v>213</v>
      </c>
      <c r="C38" s="95">
        <f>'2.0 아포'!D29</f>
        <v>204</v>
      </c>
      <c r="D38" s="95">
        <f>'2.0 아포'!E29</f>
        <v>199</v>
      </c>
      <c r="E38" s="95">
        <f>'2.0 아포'!F29</f>
        <v>196</v>
      </c>
      <c r="F38" s="95">
        <f>'2.0 아포'!G29</f>
        <v>456</v>
      </c>
      <c r="G38" s="95">
        <f>'2.0 아포'!H29</f>
        <v>411</v>
      </c>
      <c r="H38" s="95">
        <f>'2.0 아포'!I29</f>
        <v>450</v>
      </c>
      <c r="I38" s="63"/>
    </row>
  </sheetData>
  <mergeCells count="19">
    <mergeCell ref="A4:A6"/>
    <mergeCell ref="A1:B2"/>
    <mergeCell ref="C1:C2"/>
    <mergeCell ref="D1:D2"/>
    <mergeCell ref="I1:I2"/>
    <mergeCell ref="A3:B3"/>
    <mergeCell ref="D34:D35"/>
    <mergeCell ref="I34:I35"/>
    <mergeCell ref="A7:B7"/>
    <mergeCell ref="A10:B11"/>
    <mergeCell ref="C10:C11"/>
    <mergeCell ref="D10:D11"/>
    <mergeCell ref="I10:I11"/>
    <mergeCell ref="A12:A18"/>
    <mergeCell ref="A36:A38"/>
    <mergeCell ref="A19:A25"/>
    <mergeCell ref="A26:A32"/>
    <mergeCell ref="A34:B35"/>
    <mergeCell ref="C34:C35"/>
  </mergeCells>
  <phoneticPr fontId="2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zoomScaleNormal="100" workbookViewId="0">
      <selection activeCell="I21" sqref="I21"/>
    </sheetView>
  </sheetViews>
  <sheetFormatPr defaultRowHeight="14.25"/>
  <cols>
    <col min="1" max="1" width="8.88671875" style="71"/>
    <col min="2" max="2" width="11.21875" style="71" customWidth="1"/>
    <col min="3" max="3" width="13.88671875" style="71" customWidth="1"/>
    <col min="4" max="9" width="10.33203125" style="71" bestFit="1" customWidth="1"/>
    <col min="10" max="16384" width="8.88671875" style="71"/>
  </cols>
  <sheetData>
    <row r="1" spans="1:10" ht="16.5" customHeight="1">
      <c r="A1" s="66" t="s">
        <v>214</v>
      </c>
      <c r="B1" s="67"/>
      <c r="C1" s="68"/>
      <c r="D1" s="69" t="s">
        <v>228</v>
      </c>
      <c r="E1" s="69" t="s">
        <v>215</v>
      </c>
      <c r="F1" s="69" t="s">
        <v>216</v>
      </c>
      <c r="G1" s="69" t="s">
        <v>217</v>
      </c>
      <c r="H1" s="69" t="s">
        <v>218</v>
      </c>
      <c r="I1" s="69" t="s">
        <v>219</v>
      </c>
      <c r="J1" s="70" t="s">
        <v>201</v>
      </c>
    </row>
    <row r="2" spans="1:10" ht="16.5" customHeight="1">
      <c r="A2" s="164" t="s">
        <v>5</v>
      </c>
      <c r="B2" s="160" t="s">
        <v>222</v>
      </c>
      <c r="C2" s="73" t="s">
        <v>220</v>
      </c>
      <c r="D2" s="97">
        <f>'계획(일평균)집계'!D5</f>
        <v>42885</v>
      </c>
      <c r="E2" s="97">
        <f>'계획(일평균)집계'!E5</f>
        <v>41974</v>
      </c>
      <c r="F2" s="97">
        <f>'계획(일평균)집계'!F5</f>
        <v>50166</v>
      </c>
      <c r="G2" s="97">
        <f>'계획(일평균)집계'!G5</f>
        <v>49892</v>
      </c>
      <c r="H2" s="97">
        <f>'계획(일평균)집계'!H5</f>
        <v>49605</v>
      </c>
      <c r="I2" s="97">
        <f>'계획(일평균)집계'!I5</f>
        <v>49167</v>
      </c>
      <c r="J2" s="72"/>
    </row>
    <row r="3" spans="1:10" ht="16.5" customHeight="1">
      <c r="A3" s="164"/>
      <c r="B3" s="161"/>
      <c r="C3" s="73" t="s">
        <v>221</v>
      </c>
      <c r="D3" s="97">
        <f>'계획(일최대)집계'!D5</f>
        <v>49973</v>
      </c>
      <c r="E3" s="97">
        <f>'계획(일최대)집계'!E5</f>
        <v>48861</v>
      </c>
      <c r="F3" s="97">
        <f>'계획(일최대)집계'!F5</f>
        <v>58455</v>
      </c>
      <c r="G3" s="97">
        <f>'계획(일최대)집계'!G5</f>
        <v>58119</v>
      </c>
      <c r="H3" s="97">
        <f>'계획(일최대)집계'!H5</f>
        <v>57772</v>
      </c>
      <c r="I3" s="97">
        <f>'계획(일최대)집계'!I5</f>
        <v>57234</v>
      </c>
      <c r="J3" s="72"/>
    </row>
    <row r="4" spans="1:10" ht="16.5" customHeight="1">
      <c r="A4" s="164"/>
      <c r="B4" s="160" t="s">
        <v>223</v>
      </c>
      <c r="C4" s="73" t="s">
        <v>220</v>
      </c>
      <c r="D4" s="97">
        <f>'계획(일평균)집계'!D6</f>
        <v>31091</v>
      </c>
      <c r="E4" s="97">
        <f>'계획(일평균)집계'!E6</f>
        <v>30201</v>
      </c>
      <c r="F4" s="97">
        <f>'계획(일평균)집계'!F6</f>
        <v>35905</v>
      </c>
      <c r="G4" s="97">
        <f>'계획(일평균)집계'!G6</f>
        <v>35640</v>
      </c>
      <c r="H4" s="97">
        <f>'계획(일평균)집계'!H6</f>
        <v>35366</v>
      </c>
      <c r="I4" s="97">
        <f>'계획(일평균)집계'!I6</f>
        <v>34941</v>
      </c>
      <c r="J4" s="72"/>
    </row>
    <row r="5" spans="1:10" ht="16.5" customHeight="1">
      <c r="A5" s="164"/>
      <c r="B5" s="161"/>
      <c r="C5" s="73" t="s">
        <v>221</v>
      </c>
      <c r="D5" s="97">
        <f>'계획(일최대)집계'!D6</f>
        <v>37971</v>
      </c>
      <c r="E5" s="97">
        <f>'계획(일최대)집계'!E6</f>
        <v>36884</v>
      </c>
      <c r="F5" s="97">
        <f>'계획(일최대)집계'!F6</f>
        <v>43819</v>
      </c>
      <c r="G5" s="97">
        <f>'계획(일최대)집계'!G6</f>
        <v>43495</v>
      </c>
      <c r="H5" s="97">
        <f>'계획(일최대)집계'!H6</f>
        <v>43163</v>
      </c>
      <c r="I5" s="97">
        <f>'계획(일최대)집계'!I6</f>
        <v>42642</v>
      </c>
      <c r="J5" s="72"/>
    </row>
    <row r="6" spans="1:10" ht="16.5" customHeight="1">
      <c r="A6" s="164"/>
      <c r="B6" s="160" t="s">
        <v>224</v>
      </c>
      <c r="C6" s="73" t="s">
        <v>220</v>
      </c>
      <c r="D6" s="97">
        <f>'계획(일평균)집계'!D37</f>
        <v>11794</v>
      </c>
      <c r="E6" s="97">
        <f>'계획(일평균)집계'!E37</f>
        <v>11773</v>
      </c>
      <c r="F6" s="97">
        <f>'계획(일평균)집계'!F37</f>
        <v>14261</v>
      </c>
      <c r="G6" s="97">
        <f>'계획(일평균)집계'!G37</f>
        <v>14252</v>
      </c>
      <c r="H6" s="97">
        <f>'계획(일평균)집계'!H37</f>
        <v>14239</v>
      </c>
      <c r="I6" s="97">
        <f>'계획(일평균)집계'!I37</f>
        <v>14226</v>
      </c>
      <c r="J6" s="72"/>
    </row>
    <row r="7" spans="1:10" ht="16.5" customHeight="1">
      <c r="A7" s="164"/>
      <c r="B7" s="161"/>
      <c r="C7" s="73" t="s">
        <v>221</v>
      </c>
      <c r="D7" s="97">
        <f>'계획(일최대)집계'!D37</f>
        <v>12002</v>
      </c>
      <c r="E7" s="97">
        <f>'계획(일최대)집계'!E37</f>
        <v>11977</v>
      </c>
      <c r="F7" s="97">
        <f>'계획(일최대)집계'!F37</f>
        <v>14636</v>
      </c>
      <c r="G7" s="97">
        <f>'계획(일최대)집계'!G37</f>
        <v>14624</v>
      </c>
      <c r="H7" s="97">
        <f>'계획(일최대)집계'!H37</f>
        <v>14609</v>
      </c>
      <c r="I7" s="97">
        <f>'계획(일최대)집계'!I37</f>
        <v>14592</v>
      </c>
      <c r="J7" s="72"/>
    </row>
    <row r="8" spans="1:10" ht="16.5" customHeight="1">
      <c r="A8" s="162" t="s">
        <v>44</v>
      </c>
      <c r="B8" s="163"/>
      <c r="C8" s="73" t="s">
        <v>220</v>
      </c>
      <c r="D8" s="97">
        <f>'계획(일평균)집계'!D47</f>
        <v>1835</v>
      </c>
      <c r="E8" s="97">
        <f>'계획(일평균)집계'!E47</f>
        <v>1783</v>
      </c>
      <c r="F8" s="97">
        <f>'계획(일평균)집계'!F47</f>
        <v>1762</v>
      </c>
      <c r="G8" s="97">
        <f>'계획(일평균)집계'!G47</f>
        <v>4100</v>
      </c>
      <c r="H8" s="97">
        <f>'계획(일평균)집계'!H47</f>
        <v>4076</v>
      </c>
      <c r="I8" s="97">
        <f>'계획(일평균)집계'!I47</f>
        <v>4044</v>
      </c>
    </row>
    <row r="9" spans="1:10" ht="16.5" customHeight="1">
      <c r="A9" s="162"/>
      <c r="B9" s="163"/>
      <c r="C9" s="73" t="s">
        <v>221</v>
      </c>
      <c r="D9" s="97">
        <f>'계획(일최대)집계'!D47</f>
        <v>2243</v>
      </c>
      <c r="E9" s="97">
        <f>'계획(일최대)집계'!E47</f>
        <v>2179</v>
      </c>
      <c r="F9" s="97">
        <f>'계획(일최대)집계'!F47</f>
        <v>2154</v>
      </c>
      <c r="G9" s="97">
        <f>'계획(일최대)집계'!G47</f>
        <v>5010</v>
      </c>
      <c r="H9" s="97">
        <f>'계획(일최대)집계'!H47</f>
        <v>4981</v>
      </c>
      <c r="I9" s="97">
        <f>'계획(일최대)집계'!I47</f>
        <v>4941</v>
      </c>
    </row>
    <row r="10" spans="1:10" ht="16.5" customHeight="1"/>
    <row r="11" spans="1:10" ht="16.5" customHeight="1"/>
    <row r="12" spans="1:10" ht="16.5" customHeight="1"/>
    <row r="13" spans="1:10" ht="16.5" customHeight="1"/>
    <row r="14" spans="1:10" ht="16.5" customHeight="1"/>
    <row r="15" spans="1:10" ht="16.5" customHeight="1"/>
    <row r="16" spans="1:10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</sheetData>
  <mergeCells count="5">
    <mergeCell ref="B2:B3"/>
    <mergeCell ref="B4:B5"/>
    <mergeCell ref="B6:B7"/>
    <mergeCell ref="A8:B9"/>
    <mergeCell ref="A2:A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65"/>
  <sheetViews>
    <sheetView showGridLines="0" view="pageBreakPreview" topLeftCell="A145" zoomScale="85" zoomScaleNormal="85" zoomScaleSheetLayoutView="85" workbookViewId="0">
      <selection activeCell="N72" sqref="N72"/>
    </sheetView>
  </sheetViews>
  <sheetFormatPr defaultRowHeight="20.100000000000001" customHeight="1"/>
  <cols>
    <col min="1" max="1" width="17.5546875" style="2" customWidth="1"/>
    <col min="2" max="2" width="13.5546875" style="2" customWidth="1"/>
    <col min="3" max="3" width="8.88671875" style="2"/>
    <col min="4" max="9" width="8.88671875" style="59"/>
    <col min="10" max="16384" width="8.88671875" style="2"/>
  </cols>
  <sheetData>
    <row r="1" spans="1:10" ht="24.95" customHeight="1">
      <c r="A1" s="3" t="s">
        <v>129</v>
      </c>
    </row>
    <row r="2" spans="1:10" s="5" customFormat="1" ht="21.4" customHeight="1" thickBot="1">
      <c r="A2" s="115" t="s">
        <v>89</v>
      </c>
      <c r="B2" s="116"/>
      <c r="C2" s="116"/>
      <c r="D2" s="58" t="s">
        <v>228</v>
      </c>
      <c r="E2" s="58" t="s">
        <v>69</v>
      </c>
      <c r="F2" s="58" t="s">
        <v>70</v>
      </c>
      <c r="G2" s="58" t="s">
        <v>71</v>
      </c>
      <c r="H2" s="58" t="s">
        <v>72</v>
      </c>
      <c r="I2" s="58" t="s">
        <v>147</v>
      </c>
      <c r="J2" s="4" t="s">
        <v>87</v>
      </c>
    </row>
    <row r="3" spans="1:10" s="5" customFormat="1" ht="21.4" customHeight="1" thickTop="1">
      <c r="A3" s="121" t="s">
        <v>94</v>
      </c>
      <c r="B3" s="123" t="s">
        <v>95</v>
      </c>
      <c r="C3" s="6" t="s">
        <v>96</v>
      </c>
      <c r="D3" s="74">
        <f t="shared" ref="D3:I3" si="0">SUM(D4:D5)</f>
        <v>7504</v>
      </c>
      <c r="E3" s="74">
        <f t="shared" si="0"/>
        <v>7287</v>
      </c>
      <c r="F3" s="74">
        <f t="shared" si="0"/>
        <v>7205</v>
      </c>
      <c r="G3" s="74">
        <f t="shared" si="0"/>
        <v>12307</v>
      </c>
      <c r="H3" s="74">
        <f t="shared" si="0"/>
        <v>12237</v>
      </c>
      <c r="I3" s="74">
        <f t="shared" si="0"/>
        <v>12137</v>
      </c>
      <c r="J3" s="7"/>
    </row>
    <row r="4" spans="1:10" s="5" customFormat="1" ht="21.4" customHeight="1">
      <c r="A4" s="122"/>
      <c r="B4" s="111"/>
      <c r="C4" s="8" t="s">
        <v>97</v>
      </c>
      <c r="D4" s="75">
        <f t="shared" ref="D4:H6" si="1">D45+D86+D127</f>
        <v>7504</v>
      </c>
      <c r="E4" s="75">
        <f t="shared" si="1"/>
        <v>7287</v>
      </c>
      <c r="F4" s="75">
        <f t="shared" si="1"/>
        <v>7205</v>
      </c>
      <c r="G4" s="75">
        <f t="shared" si="1"/>
        <v>7140</v>
      </c>
      <c r="H4" s="75">
        <f t="shared" si="1"/>
        <v>7070</v>
      </c>
      <c r="I4" s="75">
        <f>I45+I86+I127</f>
        <v>6970</v>
      </c>
      <c r="J4" s="9"/>
    </row>
    <row r="5" spans="1:10" s="5" customFormat="1" ht="21.4" customHeight="1">
      <c r="A5" s="122"/>
      <c r="B5" s="111"/>
      <c r="C5" s="8" t="s">
        <v>98</v>
      </c>
      <c r="D5" s="75">
        <f t="shared" si="1"/>
        <v>0</v>
      </c>
      <c r="E5" s="75">
        <f t="shared" si="1"/>
        <v>0</v>
      </c>
      <c r="F5" s="75">
        <f t="shared" si="1"/>
        <v>0</v>
      </c>
      <c r="G5" s="75">
        <f t="shared" si="1"/>
        <v>5167</v>
      </c>
      <c r="H5" s="75">
        <f t="shared" si="1"/>
        <v>5167</v>
      </c>
      <c r="I5" s="75">
        <f>I46+I87+I128</f>
        <v>5167</v>
      </c>
      <c r="J5" s="9"/>
    </row>
    <row r="6" spans="1:10" s="5" customFormat="1" ht="21.4" customHeight="1">
      <c r="A6" s="122"/>
      <c r="B6" s="111" t="s">
        <v>99</v>
      </c>
      <c r="C6" s="111"/>
      <c r="D6" s="75">
        <f t="shared" si="1"/>
        <v>5509</v>
      </c>
      <c r="E6" s="75">
        <f t="shared" si="1"/>
        <v>5352</v>
      </c>
      <c r="F6" s="75">
        <f t="shared" si="1"/>
        <v>5292</v>
      </c>
      <c r="G6" s="75">
        <f t="shared" si="1"/>
        <v>12307</v>
      </c>
      <c r="H6" s="75">
        <f t="shared" si="1"/>
        <v>12237</v>
      </c>
      <c r="I6" s="75">
        <f>I47+I88+I129</f>
        <v>12137</v>
      </c>
      <c r="J6" s="9"/>
    </row>
    <row r="7" spans="1:10" s="5" customFormat="1" ht="21.4" customHeight="1">
      <c r="A7" s="122"/>
      <c r="B7" s="111" t="s">
        <v>100</v>
      </c>
      <c r="C7" s="111"/>
      <c r="D7" s="79">
        <f t="shared" ref="D7:I7" si="2">ROUND(D6*100/D3,1)</f>
        <v>73.400000000000006</v>
      </c>
      <c r="E7" s="79">
        <f t="shared" si="2"/>
        <v>73.400000000000006</v>
      </c>
      <c r="F7" s="79">
        <f t="shared" si="2"/>
        <v>73.400000000000006</v>
      </c>
      <c r="G7" s="79">
        <f t="shared" si="2"/>
        <v>100</v>
      </c>
      <c r="H7" s="79">
        <f t="shared" si="2"/>
        <v>100</v>
      </c>
      <c r="I7" s="79">
        <f t="shared" si="2"/>
        <v>100</v>
      </c>
      <c r="J7" s="9"/>
    </row>
    <row r="8" spans="1:10" s="5" customFormat="1" ht="21.4" customHeight="1">
      <c r="A8" s="122" t="s">
        <v>101</v>
      </c>
      <c r="B8" s="111" t="s">
        <v>102</v>
      </c>
      <c r="C8" s="111"/>
      <c r="D8" s="76">
        <f t="shared" ref="D8:I8" si="3">D9+D12+D13+D16+D17+D18</f>
        <v>1835</v>
      </c>
      <c r="E8" s="76">
        <f t="shared" si="3"/>
        <v>1783</v>
      </c>
      <c r="F8" s="76">
        <f t="shared" si="3"/>
        <v>1762</v>
      </c>
      <c r="G8" s="76">
        <f t="shared" si="3"/>
        <v>4100</v>
      </c>
      <c r="H8" s="76">
        <f t="shared" si="3"/>
        <v>4034</v>
      </c>
      <c r="I8" s="76">
        <f t="shared" si="3"/>
        <v>4044</v>
      </c>
      <c r="J8" s="9"/>
    </row>
    <row r="9" spans="1:10" s="5" customFormat="1" ht="21.4" customHeight="1">
      <c r="A9" s="122"/>
      <c r="B9" s="111" t="s">
        <v>103</v>
      </c>
      <c r="C9" s="8" t="s">
        <v>96</v>
      </c>
      <c r="D9" s="76">
        <f t="shared" ref="D9:I9" si="4">SUM(D10:D11)</f>
        <v>1631</v>
      </c>
      <c r="E9" s="76">
        <f t="shared" si="4"/>
        <v>1584</v>
      </c>
      <c r="F9" s="76">
        <f t="shared" si="4"/>
        <v>1566</v>
      </c>
      <c r="G9" s="76">
        <f t="shared" si="4"/>
        <v>3644</v>
      </c>
      <c r="H9" s="76">
        <f t="shared" si="4"/>
        <v>3623</v>
      </c>
      <c r="I9" s="76">
        <f t="shared" si="4"/>
        <v>3594</v>
      </c>
      <c r="J9" s="9"/>
    </row>
    <row r="10" spans="1:10" s="5" customFormat="1" ht="21.4" customHeight="1">
      <c r="A10" s="122"/>
      <c r="B10" s="111"/>
      <c r="C10" s="8" t="s">
        <v>104</v>
      </c>
      <c r="D10" s="75">
        <f t="shared" ref="D10:H12" si="5">D51+D92+D133</f>
        <v>1631</v>
      </c>
      <c r="E10" s="75">
        <f t="shared" si="5"/>
        <v>1584</v>
      </c>
      <c r="F10" s="75">
        <f t="shared" si="5"/>
        <v>1566</v>
      </c>
      <c r="G10" s="75">
        <f t="shared" si="5"/>
        <v>2114</v>
      </c>
      <c r="H10" s="75">
        <f t="shared" si="5"/>
        <v>2093</v>
      </c>
      <c r="I10" s="75">
        <f>I51+I92+I133</f>
        <v>2064</v>
      </c>
      <c r="J10" s="9"/>
    </row>
    <row r="11" spans="1:10" s="5" customFormat="1" ht="21.4" customHeight="1">
      <c r="A11" s="122"/>
      <c r="B11" s="111"/>
      <c r="C11" s="8" t="s">
        <v>98</v>
      </c>
      <c r="D11" s="75">
        <f t="shared" si="5"/>
        <v>0</v>
      </c>
      <c r="E11" s="75">
        <f t="shared" si="5"/>
        <v>0</v>
      </c>
      <c r="F11" s="75">
        <f t="shared" si="5"/>
        <v>0</v>
      </c>
      <c r="G11" s="75">
        <f t="shared" si="5"/>
        <v>1530</v>
      </c>
      <c r="H11" s="75">
        <f t="shared" si="5"/>
        <v>1530</v>
      </c>
      <c r="I11" s="75">
        <f>I52+I93+I134</f>
        <v>1530</v>
      </c>
      <c r="J11" s="9"/>
    </row>
    <row r="12" spans="1:10" s="5" customFormat="1" ht="21.4" customHeight="1">
      <c r="A12" s="122"/>
      <c r="B12" s="111" t="s">
        <v>105</v>
      </c>
      <c r="C12" s="125"/>
      <c r="D12" s="75">
        <f t="shared" si="5"/>
        <v>0</v>
      </c>
      <c r="E12" s="75">
        <f t="shared" si="5"/>
        <v>0</v>
      </c>
      <c r="F12" s="75">
        <f t="shared" si="5"/>
        <v>0</v>
      </c>
      <c r="G12" s="75">
        <f t="shared" si="5"/>
        <v>0</v>
      </c>
      <c r="H12" s="75">
        <f t="shared" si="5"/>
        <v>0</v>
      </c>
      <c r="I12" s="75">
        <f>I53+I94+I135</f>
        <v>0</v>
      </c>
      <c r="J12" s="9"/>
    </row>
    <row r="13" spans="1:10" s="5" customFormat="1" ht="21.4" customHeight="1">
      <c r="A13" s="122"/>
      <c r="B13" s="111" t="s">
        <v>106</v>
      </c>
      <c r="C13" s="8" t="s">
        <v>96</v>
      </c>
      <c r="D13" s="76">
        <f t="shared" ref="D13:I13" si="6">SUM(D14:D15)</f>
        <v>0</v>
      </c>
      <c r="E13" s="76">
        <f t="shared" si="6"/>
        <v>0</v>
      </c>
      <c r="F13" s="76">
        <f t="shared" si="6"/>
        <v>0</v>
      </c>
      <c r="G13" s="76">
        <f t="shared" si="6"/>
        <v>0</v>
      </c>
      <c r="H13" s="76">
        <f t="shared" si="6"/>
        <v>0</v>
      </c>
      <c r="I13" s="76">
        <f t="shared" si="6"/>
        <v>0</v>
      </c>
      <c r="J13" s="9"/>
    </row>
    <row r="14" spans="1:10" s="5" customFormat="1" ht="21.4" customHeight="1">
      <c r="A14" s="122"/>
      <c r="B14" s="111"/>
      <c r="C14" s="8" t="s">
        <v>107</v>
      </c>
      <c r="D14" s="75">
        <f t="shared" ref="D14:H18" si="7">D55+D96+D137</f>
        <v>0</v>
      </c>
      <c r="E14" s="75">
        <f t="shared" si="7"/>
        <v>0</v>
      </c>
      <c r="F14" s="75">
        <f t="shared" si="7"/>
        <v>0</v>
      </c>
      <c r="G14" s="75">
        <f t="shared" si="7"/>
        <v>0</v>
      </c>
      <c r="H14" s="75">
        <f t="shared" si="7"/>
        <v>0</v>
      </c>
      <c r="I14" s="75">
        <f>I55+I96+I137</f>
        <v>0</v>
      </c>
      <c r="J14" s="9"/>
    </row>
    <row r="15" spans="1:10" s="5" customFormat="1" ht="21.4" customHeight="1">
      <c r="A15" s="122"/>
      <c r="B15" s="111"/>
      <c r="C15" s="8" t="s">
        <v>103</v>
      </c>
      <c r="D15" s="75">
        <f t="shared" si="7"/>
        <v>0</v>
      </c>
      <c r="E15" s="75">
        <f t="shared" si="7"/>
        <v>0</v>
      </c>
      <c r="F15" s="75">
        <f t="shared" si="7"/>
        <v>0</v>
      </c>
      <c r="G15" s="75">
        <f t="shared" si="7"/>
        <v>0</v>
      </c>
      <c r="H15" s="75">
        <f t="shared" si="7"/>
        <v>0</v>
      </c>
      <c r="I15" s="75">
        <f>I56+I97+I138</f>
        <v>0</v>
      </c>
      <c r="J15" s="9"/>
    </row>
    <row r="16" spans="1:10" s="5" customFormat="1" ht="21.4" customHeight="1">
      <c r="A16" s="122"/>
      <c r="B16" s="111" t="s">
        <v>108</v>
      </c>
      <c r="C16" s="111"/>
      <c r="D16" s="75">
        <f t="shared" si="7"/>
        <v>0</v>
      </c>
      <c r="E16" s="75">
        <f t="shared" si="7"/>
        <v>0</v>
      </c>
      <c r="F16" s="75">
        <f t="shared" si="7"/>
        <v>0</v>
      </c>
      <c r="G16" s="75">
        <f t="shared" si="7"/>
        <v>0</v>
      </c>
      <c r="H16" s="75">
        <f t="shared" si="7"/>
        <v>0</v>
      </c>
      <c r="I16" s="75">
        <f>I57+I98+I139</f>
        <v>0</v>
      </c>
      <c r="J16" s="9"/>
    </row>
    <row r="17" spans="1:10" s="5" customFormat="1" ht="21.4" customHeight="1">
      <c r="A17" s="122"/>
      <c r="B17" s="111" t="s">
        <v>184</v>
      </c>
      <c r="C17" s="111"/>
      <c r="D17" s="75">
        <f t="shared" si="7"/>
        <v>0</v>
      </c>
      <c r="E17" s="75">
        <f t="shared" si="7"/>
        <v>0</v>
      </c>
      <c r="F17" s="75">
        <f t="shared" si="7"/>
        <v>0</v>
      </c>
      <c r="G17" s="75">
        <f t="shared" si="7"/>
        <v>0</v>
      </c>
      <c r="H17" s="75">
        <f t="shared" si="7"/>
        <v>0</v>
      </c>
      <c r="I17" s="75">
        <f>I58+I99+I140</f>
        <v>0</v>
      </c>
      <c r="J17" s="9"/>
    </row>
    <row r="18" spans="1:10" s="5" customFormat="1" ht="21.4" customHeight="1">
      <c r="A18" s="122"/>
      <c r="B18" s="111" t="s">
        <v>109</v>
      </c>
      <c r="C18" s="111"/>
      <c r="D18" s="75">
        <f t="shared" si="7"/>
        <v>204</v>
      </c>
      <c r="E18" s="75">
        <f t="shared" si="7"/>
        <v>199</v>
      </c>
      <c r="F18" s="75">
        <f t="shared" si="7"/>
        <v>196</v>
      </c>
      <c r="G18" s="75">
        <f t="shared" si="7"/>
        <v>456</v>
      </c>
      <c r="H18" s="75">
        <f t="shared" si="7"/>
        <v>411</v>
      </c>
      <c r="I18" s="75">
        <f>I59+I100+I141</f>
        <v>450</v>
      </c>
      <c r="J18" s="9"/>
    </row>
    <row r="19" spans="1:10" s="5" customFormat="1" ht="21.4" customHeight="1">
      <c r="A19" s="117" t="s">
        <v>110</v>
      </c>
      <c r="B19" s="113" t="s">
        <v>102</v>
      </c>
      <c r="C19" s="113"/>
      <c r="D19" s="77">
        <f t="shared" ref="D19:I19" si="8">D20+D23+D24+D27+D28+D29</f>
        <v>2243</v>
      </c>
      <c r="E19" s="77">
        <f t="shared" si="8"/>
        <v>2179</v>
      </c>
      <c r="F19" s="77">
        <f t="shared" si="8"/>
        <v>2154</v>
      </c>
      <c r="G19" s="77">
        <f t="shared" si="8"/>
        <v>5010</v>
      </c>
      <c r="H19" s="77">
        <f t="shared" si="8"/>
        <v>4939</v>
      </c>
      <c r="I19" s="77">
        <f t="shared" si="8"/>
        <v>4941</v>
      </c>
      <c r="J19" s="10"/>
    </row>
    <row r="20" spans="1:10" s="5" customFormat="1" ht="21.4" customHeight="1">
      <c r="A20" s="117"/>
      <c r="B20" s="113" t="s">
        <v>103</v>
      </c>
      <c r="C20" s="11" t="s">
        <v>96</v>
      </c>
      <c r="D20" s="77">
        <f t="shared" ref="D20:I20" si="9">SUM(D21:D22)</f>
        <v>2039</v>
      </c>
      <c r="E20" s="77">
        <f t="shared" si="9"/>
        <v>1980</v>
      </c>
      <c r="F20" s="77">
        <f t="shared" si="9"/>
        <v>1958</v>
      </c>
      <c r="G20" s="77">
        <f t="shared" si="9"/>
        <v>4554</v>
      </c>
      <c r="H20" s="77">
        <f t="shared" si="9"/>
        <v>4528</v>
      </c>
      <c r="I20" s="77">
        <f t="shared" si="9"/>
        <v>4491</v>
      </c>
      <c r="J20" s="10"/>
    </row>
    <row r="21" spans="1:10" s="5" customFormat="1" ht="21.4" customHeight="1">
      <c r="A21" s="117"/>
      <c r="B21" s="113"/>
      <c r="C21" s="11" t="s">
        <v>97</v>
      </c>
      <c r="D21" s="77">
        <f t="shared" ref="D21:H23" si="10">D62+D103+D144</f>
        <v>2039</v>
      </c>
      <c r="E21" s="77">
        <f t="shared" si="10"/>
        <v>1980</v>
      </c>
      <c r="F21" s="77">
        <f t="shared" si="10"/>
        <v>1958</v>
      </c>
      <c r="G21" s="77">
        <f t="shared" si="10"/>
        <v>2642</v>
      </c>
      <c r="H21" s="77">
        <f t="shared" si="10"/>
        <v>2616</v>
      </c>
      <c r="I21" s="77">
        <f>I62+I103+I144</f>
        <v>2579</v>
      </c>
      <c r="J21" s="10"/>
    </row>
    <row r="22" spans="1:10" s="5" customFormat="1" ht="21.4" customHeight="1">
      <c r="A22" s="117"/>
      <c r="B22" s="113"/>
      <c r="C22" s="11" t="s">
        <v>56</v>
      </c>
      <c r="D22" s="77">
        <f t="shared" si="10"/>
        <v>0</v>
      </c>
      <c r="E22" s="77">
        <f t="shared" si="10"/>
        <v>0</v>
      </c>
      <c r="F22" s="77">
        <f t="shared" si="10"/>
        <v>0</v>
      </c>
      <c r="G22" s="77">
        <f t="shared" si="10"/>
        <v>1912</v>
      </c>
      <c r="H22" s="77">
        <f t="shared" si="10"/>
        <v>1912</v>
      </c>
      <c r="I22" s="77">
        <f>I63+I104+I145</f>
        <v>1912</v>
      </c>
      <c r="J22" s="10"/>
    </row>
    <row r="23" spans="1:10" s="5" customFormat="1" ht="21.4" customHeight="1">
      <c r="A23" s="117"/>
      <c r="B23" s="113" t="s">
        <v>105</v>
      </c>
      <c r="C23" s="113"/>
      <c r="D23" s="77">
        <f t="shared" si="10"/>
        <v>0</v>
      </c>
      <c r="E23" s="77">
        <f t="shared" si="10"/>
        <v>0</v>
      </c>
      <c r="F23" s="77">
        <f t="shared" si="10"/>
        <v>0</v>
      </c>
      <c r="G23" s="77">
        <f t="shared" si="10"/>
        <v>0</v>
      </c>
      <c r="H23" s="77">
        <f t="shared" si="10"/>
        <v>0</v>
      </c>
      <c r="I23" s="77">
        <f>I64+I105+I146</f>
        <v>0</v>
      </c>
      <c r="J23" s="10"/>
    </row>
    <row r="24" spans="1:10" s="5" customFormat="1" ht="21.4" customHeight="1">
      <c r="A24" s="117"/>
      <c r="B24" s="113" t="s">
        <v>106</v>
      </c>
      <c r="C24" s="11" t="s">
        <v>96</v>
      </c>
      <c r="D24" s="77">
        <f t="shared" ref="D24:I24" si="11">SUM(D25:D26)</f>
        <v>0</v>
      </c>
      <c r="E24" s="77">
        <f t="shared" si="11"/>
        <v>0</v>
      </c>
      <c r="F24" s="77">
        <f t="shared" si="11"/>
        <v>0</v>
      </c>
      <c r="G24" s="77">
        <f t="shared" si="11"/>
        <v>0</v>
      </c>
      <c r="H24" s="77">
        <f t="shared" si="11"/>
        <v>0</v>
      </c>
      <c r="I24" s="77">
        <f t="shared" si="11"/>
        <v>0</v>
      </c>
      <c r="J24" s="10"/>
    </row>
    <row r="25" spans="1:10" s="5" customFormat="1" ht="21.4" customHeight="1">
      <c r="A25" s="117"/>
      <c r="B25" s="113"/>
      <c r="C25" s="11" t="s">
        <v>107</v>
      </c>
      <c r="D25" s="77">
        <f t="shared" ref="D25:H29" si="12">D66+D107+D148</f>
        <v>0</v>
      </c>
      <c r="E25" s="77">
        <f t="shared" si="12"/>
        <v>0</v>
      </c>
      <c r="F25" s="77">
        <f t="shared" si="12"/>
        <v>0</v>
      </c>
      <c r="G25" s="77">
        <f t="shared" si="12"/>
        <v>0</v>
      </c>
      <c r="H25" s="77">
        <f t="shared" si="12"/>
        <v>0</v>
      </c>
      <c r="I25" s="77">
        <f>I66+I107+I148</f>
        <v>0</v>
      </c>
      <c r="J25" s="10"/>
    </row>
    <row r="26" spans="1:10" s="5" customFormat="1" ht="21.4" customHeight="1">
      <c r="A26" s="117"/>
      <c r="B26" s="113"/>
      <c r="C26" s="11" t="s">
        <v>103</v>
      </c>
      <c r="D26" s="77">
        <f t="shared" si="12"/>
        <v>0</v>
      </c>
      <c r="E26" s="77">
        <f t="shared" si="12"/>
        <v>0</v>
      </c>
      <c r="F26" s="77">
        <f t="shared" si="12"/>
        <v>0</v>
      </c>
      <c r="G26" s="77">
        <f t="shared" si="12"/>
        <v>0</v>
      </c>
      <c r="H26" s="77">
        <f t="shared" si="12"/>
        <v>0</v>
      </c>
      <c r="I26" s="77">
        <f>I67+I108+I149</f>
        <v>0</v>
      </c>
      <c r="J26" s="10"/>
    </row>
    <row r="27" spans="1:10" s="5" customFormat="1" ht="21.4" customHeight="1">
      <c r="A27" s="117"/>
      <c r="B27" s="113" t="s">
        <v>108</v>
      </c>
      <c r="C27" s="113"/>
      <c r="D27" s="77">
        <f t="shared" si="12"/>
        <v>0</v>
      </c>
      <c r="E27" s="77">
        <f t="shared" si="12"/>
        <v>0</v>
      </c>
      <c r="F27" s="77">
        <f t="shared" si="12"/>
        <v>0</v>
      </c>
      <c r="G27" s="77">
        <f t="shared" si="12"/>
        <v>0</v>
      </c>
      <c r="H27" s="77">
        <f t="shared" si="12"/>
        <v>0</v>
      </c>
      <c r="I27" s="77">
        <f>I68+I109+I150</f>
        <v>0</v>
      </c>
      <c r="J27" s="10"/>
    </row>
    <row r="28" spans="1:10" s="5" customFormat="1" ht="21.4" customHeight="1">
      <c r="A28" s="117"/>
      <c r="B28" s="113" t="s">
        <v>184</v>
      </c>
      <c r="C28" s="113"/>
      <c r="D28" s="77">
        <f t="shared" si="12"/>
        <v>0</v>
      </c>
      <c r="E28" s="77">
        <f t="shared" si="12"/>
        <v>0</v>
      </c>
      <c r="F28" s="77">
        <f t="shared" si="12"/>
        <v>0</v>
      </c>
      <c r="G28" s="77">
        <f t="shared" si="12"/>
        <v>0</v>
      </c>
      <c r="H28" s="77">
        <f t="shared" si="12"/>
        <v>0</v>
      </c>
      <c r="I28" s="77">
        <f>I69+I110+I151</f>
        <v>0</v>
      </c>
      <c r="J28" s="10"/>
    </row>
    <row r="29" spans="1:10" s="5" customFormat="1" ht="21.4" customHeight="1">
      <c r="A29" s="117"/>
      <c r="B29" s="113" t="s">
        <v>109</v>
      </c>
      <c r="C29" s="113"/>
      <c r="D29" s="77">
        <f t="shared" si="12"/>
        <v>204</v>
      </c>
      <c r="E29" s="77">
        <f t="shared" si="12"/>
        <v>199</v>
      </c>
      <c r="F29" s="77">
        <f t="shared" si="12"/>
        <v>196</v>
      </c>
      <c r="G29" s="77">
        <f t="shared" si="12"/>
        <v>456</v>
      </c>
      <c r="H29" s="77">
        <f t="shared" si="12"/>
        <v>411</v>
      </c>
      <c r="I29" s="77">
        <f>I70+I111+I152</f>
        <v>450</v>
      </c>
      <c r="J29" s="10"/>
    </row>
    <row r="30" spans="1:10" s="5" customFormat="1" ht="21.4" customHeight="1">
      <c r="A30" s="122" t="s">
        <v>111</v>
      </c>
      <c r="B30" s="112" t="s">
        <v>102</v>
      </c>
      <c r="C30" s="112"/>
      <c r="D30" s="76">
        <f t="shared" ref="D30:I30" si="13">D31+D34+D35+D38+D39+D40</f>
        <v>3263</v>
      </c>
      <c r="E30" s="76">
        <f t="shared" si="13"/>
        <v>3170</v>
      </c>
      <c r="F30" s="76">
        <f t="shared" si="13"/>
        <v>3133</v>
      </c>
      <c r="G30" s="76">
        <f t="shared" si="13"/>
        <v>7287</v>
      </c>
      <c r="H30" s="76">
        <f t="shared" si="13"/>
        <v>7204</v>
      </c>
      <c r="I30" s="76">
        <f t="shared" si="13"/>
        <v>7188</v>
      </c>
      <c r="J30" s="9"/>
    </row>
    <row r="31" spans="1:10" s="5" customFormat="1" ht="21.4" customHeight="1">
      <c r="A31" s="122"/>
      <c r="B31" s="112" t="s">
        <v>103</v>
      </c>
      <c r="C31" s="12" t="s">
        <v>96</v>
      </c>
      <c r="D31" s="76">
        <f t="shared" ref="D31:I31" si="14">SUM(D32:D33)</f>
        <v>3059</v>
      </c>
      <c r="E31" s="76">
        <f t="shared" si="14"/>
        <v>2971</v>
      </c>
      <c r="F31" s="76">
        <f t="shared" si="14"/>
        <v>2937</v>
      </c>
      <c r="G31" s="76">
        <f t="shared" si="14"/>
        <v>6831</v>
      </c>
      <c r="H31" s="76">
        <f t="shared" si="14"/>
        <v>6793</v>
      </c>
      <c r="I31" s="76">
        <f t="shared" si="14"/>
        <v>6738</v>
      </c>
      <c r="J31" s="9"/>
    </row>
    <row r="32" spans="1:10" s="5" customFormat="1" ht="21.4" customHeight="1">
      <c r="A32" s="122"/>
      <c r="B32" s="112"/>
      <c r="C32" s="12" t="s">
        <v>97</v>
      </c>
      <c r="D32" s="75">
        <f t="shared" ref="D32:H34" si="15">D73+D114+D155</f>
        <v>3059</v>
      </c>
      <c r="E32" s="75">
        <f t="shared" si="15"/>
        <v>2971</v>
      </c>
      <c r="F32" s="75">
        <f t="shared" si="15"/>
        <v>2937</v>
      </c>
      <c r="G32" s="75">
        <f t="shared" si="15"/>
        <v>3963</v>
      </c>
      <c r="H32" s="75">
        <f t="shared" si="15"/>
        <v>3925</v>
      </c>
      <c r="I32" s="75">
        <f>I73+I114+I155</f>
        <v>3870</v>
      </c>
      <c r="J32" s="9"/>
    </row>
    <row r="33" spans="1:10" s="5" customFormat="1" ht="21.4" customHeight="1">
      <c r="A33" s="122"/>
      <c r="B33" s="112"/>
      <c r="C33" s="12" t="s">
        <v>56</v>
      </c>
      <c r="D33" s="75">
        <f t="shared" si="15"/>
        <v>0</v>
      </c>
      <c r="E33" s="75">
        <f t="shared" si="15"/>
        <v>0</v>
      </c>
      <c r="F33" s="75">
        <f t="shared" si="15"/>
        <v>0</v>
      </c>
      <c r="G33" s="75">
        <f t="shared" si="15"/>
        <v>2868</v>
      </c>
      <c r="H33" s="75">
        <f t="shared" si="15"/>
        <v>2868</v>
      </c>
      <c r="I33" s="75">
        <f>I74+I115+I156</f>
        <v>2868</v>
      </c>
      <c r="J33" s="9"/>
    </row>
    <row r="34" spans="1:10" s="5" customFormat="1" ht="21.4" customHeight="1">
      <c r="A34" s="122"/>
      <c r="B34" s="112" t="s">
        <v>105</v>
      </c>
      <c r="C34" s="112"/>
      <c r="D34" s="75">
        <f t="shared" si="15"/>
        <v>0</v>
      </c>
      <c r="E34" s="75">
        <f t="shared" si="15"/>
        <v>0</v>
      </c>
      <c r="F34" s="75">
        <f t="shared" si="15"/>
        <v>0</v>
      </c>
      <c r="G34" s="75">
        <f t="shared" si="15"/>
        <v>0</v>
      </c>
      <c r="H34" s="75">
        <f t="shared" si="15"/>
        <v>0</v>
      </c>
      <c r="I34" s="75">
        <f>I75+I116+I157</f>
        <v>0</v>
      </c>
      <c r="J34" s="9"/>
    </row>
    <row r="35" spans="1:10" s="5" customFormat="1" ht="21.4" customHeight="1">
      <c r="A35" s="122"/>
      <c r="B35" s="112" t="s">
        <v>106</v>
      </c>
      <c r="C35" s="12" t="s">
        <v>96</v>
      </c>
      <c r="D35" s="76">
        <f t="shared" ref="D35:I35" si="16">SUM(D36:D37)</f>
        <v>0</v>
      </c>
      <c r="E35" s="76">
        <f t="shared" si="16"/>
        <v>0</v>
      </c>
      <c r="F35" s="76">
        <f t="shared" si="16"/>
        <v>0</v>
      </c>
      <c r="G35" s="76">
        <f t="shared" si="16"/>
        <v>0</v>
      </c>
      <c r="H35" s="76">
        <f t="shared" si="16"/>
        <v>0</v>
      </c>
      <c r="I35" s="76">
        <f t="shared" si="16"/>
        <v>0</v>
      </c>
      <c r="J35" s="9"/>
    </row>
    <row r="36" spans="1:10" s="5" customFormat="1" ht="21.4" customHeight="1">
      <c r="A36" s="122"/>
      <c r="B36" s="112"/>
      <c r="C36" s="12" t="s">
        <v>107</v>
      </c>
      <c r="D36" s="75">
        <f t="shared" ref="D36:H40" si="17">D77+D118+D159</f>
        <v>0</v>
      </c>
      <c r="E36" s="75">
        <f t="shared" si="17"/>
        <v>0</v>
      </c>
      <c r="F36" s="75">
        <f t="shared" si="17"/>
        <v>0</v>
      </c>
      <c r="G36" s="75">
        <f t="shared" si="17"/>
        <v>0</v>
      </c>
      <c r="H36" s="75">
        <f t="shared" si="17"/>
        <v>0</v>
      </c>
      <c r="I36" s="75">
        <f>I77+I118+I159</f>
        <v>0</v>
      </c>
      <c r="J36" s="9"/>
    </row>
    <row r="37" spans="1:10" s="5" customFormat="1" ht="21.4" customHeight="1">
      <c r="A37" s="122"/>
      <c r="B37" s="112"/>
      <c r="C37" s="12" t="s">
        <v>103</v>
      </c>
      <c r="D37" s="75">
        <f t="shared" si="17"/>
        <v>0</v>
      </c>
      <c r="E37" s="75">
        <f t="shared" si="17"/>
        <v>0</v>
      </c>
      <c r="F37" s="75">
        <f t="shared" si="17"/>
        <v>0</v>
      </c>
      <c r="G37" s="75">
        <f t="shared" si="17"/>
        <v>0</v>
      </c>
      <c r="H37" s="75">
        <f t="shared" si="17"/>
        <v>0</v>
      </c>
      <c r="I37" s="75">
        <f>I78+I119+I160</f>
        <v>0</v>
      </c>
      <c r="J37" s="9"/>
    </row>
    <row r="38" spans="1:10" s="5" customFormat="1" ht="21.4" customHeight="1">
      <c r="A38" s="122"/>
      <c r="B38" s="112" t="s">
        <v>108</v>
      </c>
      <c r="C38" s="112"/>
      <c r="D38" s="75">
        <f t="shared" si="17"/>
        <v>0</v>
      </c>
      <c r="E38" s="75">
        <f t="shared" si="17"/>
        <v>0</v>
      </c>
      <c r="F38" s="75">
        <f t="shared" si="17"/>
        <v>0</v>
      </c>
      <c r="G38" s="75">
        <f t="shared" si="17"/>
        <v>0</v>
      </c>
      <c r="H38" s="75">
        <f t="shared" si="17"/>
        <v>0</v>
      </c>
      <c r="I38" s="75">
        <f>I79+I120+I161</f>
        <v>0</v>
      </c>
      <c r="J38" s="9"/>
    </row>
    <row r="39" spans="1:10" s="5" customFormat="1" ht="21.4" customHeight="1">
      <c r="A39" s="126"/>
      <c r="B39" s="112" t="s">
        <v>184</v>
      </c>
      <c r="C39" s="112"/>
      <c r="D39" s="75">
        <f t="shared" si="17"/>
        <v>0</v>
      </c>
      <c r="E39" s="75">
        <f t="shared" si="17"/>
        <v>0</v>
      </c>
      <c r="F39" s="75">
        <f t="shared" si="17"/>
        <v>0</v>
      </c>
      <c r="G39" s="75">
        <f t="shared" si="17"/>
        <v>0</v>
      </c>
      <c r="H39" s="75">
        <f t="shared" si="17"/>
        <v>0</v>
      </c>
      <c r="I39" s="75">
        <f>I80+I121+I162</f>
        <v>0</v>
      </c>
      <c r="J39" s="9"/>
    </row>
    <row r="40" spans="1:10" s="5" customFormat="1" ht="21.4" customHeight="1">
      <c r="A40" s="127"/>
      <c r="B40" s="114" t="s">
        <v>109</v>
      </c>
      <c r="C40" s="114"/>
      <c r="D40" s="78">
        <f t="shared" si="17"/>
        <v>204</v>
      </c>
      <c r="E40" s="78">
        <f t="shared" si="17"/>
        <v>199</v>
      </c>
      <c r="F40" s="78">
        <f t="shared" si="17"/>
        <v>196</v>
      </c>
      <c r="G40" s="78">
        <f t="shared" si="17"/>
        <v>456</v>
      </c>
      <c r="H40" s="78">
        <f t="shared" si="17"/>
        <v>411</v>
      </c>
      <c r="I40" s="78">
        <f>I81+I122+I163</f>
        <v>450</v>
      </c>
      <c r="J40" s="13"/>
    </row>
    <row r="41" spans="1:10" ht="21" customHeight="1"/>
    <row r="42" spans="1:10" ht="24.95" customHeight="1">
      <c r="A42" s="3" t="s">
        <v>112</v>
      </c>
    </row>
    <row r="43" spans="1:10" s="5" customFormat="1" ht="21.4" customHeight="1" thickBot="1">
      <c r="A43" s="115" t="s">
        <v>89</v>
      </c>
      <c r="B43" s="116"/>
      <c r="C43" s="116"/>
      <c r="D43" s="58" t="s">
        <v>228</v>
      </c>
      <c r="E43" s="58" t="s">
        <v>69</v>
      </c>
      <c r="F43" s="58" t="s">
        <v>70</v>
      </c>
      <c r="G43" s="58" t="s">
        <v>71</v>
      </c>
      <c r="H43" s="58" t="s">
        <v>72</v>
      </c>
      <c r="I43" s="58" t="s">
        <v>147</v>
      </c>
      <c r="J43" s="4" t="s">
        <v>87</v>
      </c>
    </row>
    <row r="44" spans="1:10" s="5" customFormat="1" ht="21.4" customHeight="1" thickTop="1">
      <c r="A44" s="121" t="s">
        <v>94</v>
      </c>
      <c r="B44" s="123" t="s">
        <v>95</v>
      </c>
      <c r="C44" s="6" t="s">
        <v>96</v>
      </c>
      <c r="D44" s="74">
        <f t="shared" ref="D44:I44" si="18">SUM(D45:D46)</f>
        <v>4874</v>
      </c>
      <c r="E44" s="74">
        <f t="shared" si="18"/>
        <v>4735</v>
      </c>
      <c r="F44" s="74">
        <f t="shared" si="18"/>
        <v>4682</v>
      </c>
      <c r="G44" s="74">
        <f t="shared" si="18"/>
        <v>4639</v>
      </c>
      <c r="H44" s="74">
        <f t="shared" si="18"/>
        <v>4592</v>
      </c>
      <c r="I44" s="74">
        <f t="shared" si="18"/>
        <v>4526</v>
      </c>
      <c r="J44" s="14"/>
    </row>
    <row r="45" spans="1:10" s="5" customFormat="1" ht="21.4" customHeight="1">
      <c r="A45" s="122"/>
      <c r="B45" s="111"/>
      <c r="C45" s="8" t="s">
        <v>97</v>
      </c>
      <c r="D45" s="75">
        <f>'[3]2.0처리-계획인구(총괄)'!$D$23</f>
        <v>4874</v>
      </c>
      <c r="E45" s="75">
        <f>'[3]2.0처리-계획인구(총괄)'!$G$23</f>
        <v>4735</v>
      </c>
      <c r="F45" s="75">
        <f>'[3]2.0처리-계획인구(총괄)'!$J$23</f>
        <v>4682</v>
      </c>
      <c r="G45" s="75">
        <f>'[3]2.0처리-계획인구(총괄)'!$M$23</f>
        <v>4639</v>
      </c>
      <c r="H45" s="75">
        <f>'[3]2.0처리-계획인구(총괄)'!$P$23</f>
        <v>4592</v>
      </c>
      <c r="I45" s="75">
        <f>'[3]2.0처리-계획인구(총괄)'!$S$23</f>
        <v>4526</v>
      </c>
      <c r="J45" s="9"/>
    </row>
    <row r="46" spans="1:10" s="5" customFormat="1" ht="21.4" customHeight="1">
      <c r="A46" s="122"/>
      <c r="B46" s="111"/>
      <c r="C46" s="8" t="s">
        <v>98</v>
      </c>
      <c r="D46" s="75">
        <f>'[3]2.0처리-계획인구(총괄)'!$E$23</f>
        <v>0</v>
      </c>
      <c r="E46" s="75">
        <f>'[3]2.0처리-계획인구(총괄)'!$H$23</f>
        <v>0</v>
      </c>
      <c r="F46" s="75">
        <f>'[3]2.0처리-계획인구(총괄)'!$K$23</f>
        <v>0</v>
      </c>
      <c r="G46" s="75">
        <f>'[3]2.0처리-계획인구(총괄)'!$N$23</f>
        <v>0</v>
      </c>
      <c r="H46" s="75">
        <f>'[3]2.0처리-계획인구(총괄)'!$Q$23</f>
        <v>0</v>
      </c>
      <c r="I46" s="75">
        <f>'[3]2.0처리-계획인구(총괄)'!$T$23</f>
        <v>0</v>
      </c>
      <c r="J46" s="9"/>
    </row>
    <row r="47" spans="1:10" s="5" customFormat="1" ht="21.4" customHeight="1">
      <c r="A47" s="122"/>
      <c r="B47" s="111" t="s">
        <v>99</v>
      </c>
      <c r="C47" s="111"/>
      <c r="D47" s="75">
        <f>'[3]4.0처리-처리인구(총괄)'!$C$23</f>
        <v>4299</v>
      </c>
      <c r="E47" s="75">
        <f>'[3]4.0처리-처리인구(총괄)'!$F$23</f>
        <v>4177</v>
      </c>
      <c r="F47" s="75">
        <f>'[3]4.0처리-처리인구(총괄)'!$I$23</f>
        <v>4130</v>
      </c>
      <c r="G47" s="75">
        <f>'[3]4.0처리-처리인구(총괄)'!$L$23</f>
        <v>4639</v>
      </c>
      <c r="H47" s="75">
        <f>'[3]4.0처리-처리인구(총괄)'!$O$23</f>
        <v>4592</v>
      </c>
      <c r="I47" s="75">
        <f>'[3]4.0처리-처리인구(총괄)'!$R$23</f>
        <v>4526</v>
      </c>
      <c r="J47" s="9"/>
    </row>
    <row r="48" spans="1:10" s="5" customFormat="1" ht="21.4" customHeight="1">
      <c r="A48" s="122"/>
      <c r="B48" s="111" t="s">
        <v>100</v>
      </c>
      <c r="C48" s="111"/>
      <c r="D48" s="79">
        <f t="shared" ref="D48:I48" si="19">ROUND(D47*100/D44,1)</f>
        <v>88.2</v>
      </c>
      <c r="E48" s="79">
        <f t="shared" si="19"/>
        <v>88.2</v>
      </c>
      <c r="F48" s="79">
        <f t="shared" si="19"/>
        <v>88.2</v>
      </c>
      <c r="G48" s="79">
        <f t="shared" si="19"/>
        <v>100</v>
      </c>
      <c r="H48" s="79">
        <f t="shared" si="19"/>
        <v>100</v>
      </c>
      <c r="I48" s="79">
        <f t="shared" si="19"/>
        <v>100</v>
      </c>
      <c r="J48" s="15"/>
    </row>
    <row r="49" spans="1:10" s="5" customFormat="1" ht="21.4" customHeight="1">
      <c r="A49" s="122" t="s">
        <v>101</v>
      </c>
      <c r="B49" s="112" t="s">
        <v>102</v>
      </c>
      <c r="C49" s="112"/>
      <c r="D49" s="76">
        <f t="shared" ref="D49:I49" si="20">D50+D53+D54+D57+D58+D59</f>
        <v>1432</v>
      </c>
      <c r="E49" s="76">
        <f t="shared" si="20"/>
        <v>1391</v>
      </c>
      <c r="F49" s="76">
        <f t="shared" si="20"/>
        <v>1375</v>
      </c>
      <c r="G49" s="76">
        <f t="shared" si="20"/>
        <v>1545</v>
      </c>
      <c r="H49" s="76">
        <f t="shared" si="20"/>
        <v>1529</v>
      </c>
      <c r="I49" s="76">
        <f t="shared" si="20"/>
        <v>1508</v>
      </c>
      <c r="J49" s="16"/>
    </row>
    <row r="50" spans="1:10" s="5" customFormat="1" ht="21.4" customHeight="1">
      <c r="A50" s="122"/>
      <c r="B50" s="112" t="s">
        <v>103</v>
      </c>
      <c r="C50" s="12" t="s">
        <v>96</v>
      </c>
      <c r="D50" s="76">
        <f t="shared" ref="D50:I50" si="21">SUM(D51:D52)</f>
        <v>1273</v>
      </c>
      <c r="E50" s="76">
        <f t="shared" si="21"/>
        <v>1236</v>
      </c>
      <c r="F50" s="76">
        <f t="shared" si="21"/>
        <v>1222</v>
      </c>
      <c r="G50" s="76">
        <f t="shared" si="21"/>
        <v>1373</v>
      </c>
      <c r="H50" s="76">
        <f t="shared" si="21"/>
        <v>1359</v>
      </c>
      <c r="I50" s="76">
        <f t="shared" si="21"/>
        <v>1340</v>
      </c>
      <c r="J50" s="16"/>
    </row>
    <row r="51" spans="1:10" s="5" customFormat="1" ht="21.4" customHeight="1">
      <c r="A51" s="122"/>
      <c r="B51" s="112"/>
      <c r="C51" s="12" t="s">
        <v>104</v>
      </c>
      <c r="D51" s="75">
        <f>'계획(일평균)'!$D$48</f>
        <v>1273</v>
      </c>
      <c r="E51" s="75">
        <f>'계획(일평균)'!$D$104</f>
        <v>1236</v>
      </c>
      <c r="F51" s="75">
        <f>'계획(일평균)'!$D$160</f>
        <v>1222</v>
      </c>
      <c r="G51" s="75">
        <f>'계획(일평균)'!$D$216</f>
        <v>1373</v>
      </c>
      <c r="H51" s="75">
        <f>'계획(일평균)'!$D$272</f>
        <v>1359</v>
      </c>
      <c r="I51" s="75">
        <f>'계획(일평균)'!$D$328</f>
        <v>1340</v>
      </c>
      <c r="J51" s="17"/>
    </row>
    <row r="52" spans="1:10" s="5" customFormat="1" ht="21.4" customHeight="1">
      <c r="A52" s="122"/>
      <c r="B52" s="112"/>
      <c r="C52" s="12" t="s">
        <v>98</v>
      </c>
      <c r="D52" s="75">
        <f>'계획(일평균)'!$F$48</f>
        <v>0</v>
      </c>
      <c r="E52" s="75">
        <f>'계획(일평균)'!$F$104</f>
        <v>0</v>
      </c>
      <c r="F52" s="75">
        <f>'계획(일평균)'!$F$160</f>
        <v>0</v>
      </c>
      <c r="G52" s="75">
        <f>'계획(일평균)'!$F$216</f>
        <v>0</v>
      </c>
      <c r="H52" s="75">
        <f>'계획(일평균)'!$F$272</f>
        <v>0</v>
      </c>
      <c r="I52" s="75">
        <f>'계획(일평균)'!$F$328</f>
        <v>0</v>
      </c>
      <c r="J52" s="17"/>
    </row>
    <row r="53" spans="1:10" s="5" customFormat="1" ht="21.4" customHeight="1">
      <c r="A53" s="122"/>
      <c r="B53" s="112" t="s">
        <v>105</v>
      </c>
      <c r="C53" s="124"/>
      <c r="D53" s="75">
        <f>'계획(일평균)'!$E$48</f>
        <v>0</v>
      </c>
      <c r="E53" s="75">
        <f>'계획(일평균)'!$E$104</f>
        <v>0</v>
      </c>
      <c r="F53" s="75">
        <f>'계획(일평균)'!$E$160</f>
        <v>0</v>
      </c>
      <c r="G53" s="75">
        <f>'계획(일평균)'!$E$216</f>
        <v>0</v>
      </c>
      <c r="H53" s="75">
        <f>'계획(일평균)'!$E$272</f>
        <v>0</v>
      </c>
      <c r="I53" s="75">
        <f>'계획(일평균)'!$E$328</f>
        <v>0</v>
      </c>
      <c r="J53" s="17"/>
    </row>
    <row r="54" spans="1:10" s="5" customFormat="1" ht="21.4" customHeight="1">
      <c r="A54" s="122"/>
      <c r="B54" s="112" t="s">
        <v>106</v>
      </c>
      <c r="C54" s="12" t="s">
        <v>96</v>
      </c>
      <c r="D54" s="76">
        <f t="shared" ref="D54:I54" si="22">SUM(D55:D56)</f>
        <v>0</v>
      </c>
      <c r="E54" s="76">
        <f t="shared" si="22"/>
        <v>0</v>
      </c>
      <c r="F54" s="76">
        <f t="shared" si="22"/>
        <v>0</v>
      </c>
      <c r="G54" s="76">
        <f t="shared" si="22"/>
        <v>0</v>
      </c>
      <c r="H54" s="76">
        <f t="shared" si="22"/>
        <v>0</v>
      </c>
      <c r="I54" s="76">
        <f t="shared" si="22"/>
        <v>0</v>
      </c>
      <c r="J54" s="16"/>
    </row>
    <row r="55" spans="1:10" s="5" customFormat="1" ht="21.4" customHeight="1">
      <c r="A55" s="122"/>
      <c r="B55" s="112"/>
      <c r="C55" s="12" t="s">
        <v>107</v>
      </c>
      <c r="D55" s="75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17"/>
    </row>
    <row r="56" spans="1:10" s="5" customFormat="1" ht="21.4" customHeight="1">
      <c r="A56" s="122"/>
      <c r="B56" s="112"/>
      <c r="C56" s="12" t="s">
        <v>103</v>
      </c>
      <c r="D56" s="75">
        <v>0</v>
      </c>
      <c r="E56" s="75">
        <v>0</v>
      </c>
      <c r="F56" s="75">
        <v>0</v>
      </c>
      <c r="G56" s="75">
        <v>0</v>
      </c>
      <c r="H56" s="75">
        <v>0</v>
      </c>
      <c r="I56" s="75">
        <v>0</v>
      </c>
      <c r="J56" s="17"/>
    </row>
    <row r="57" spans="1:10" s="5" customFormat="1" ht="21.4" customHeight="1">
      <c r="A57" s="122"/>
      <c r="B57" s="111" t="s">
        <v>108</v>
      </c>
      <c r="C57" s="111"/>
      <c r="D57" s="75">
        <f>'계획(일평균)'!$H$48</f>
        <v>0</v>
      </c>
      <c r="E57" s="75">
        <f>'계획(일평균)'!$H$104</f>
        <v>0</v>
      </c>
      <c r="F57" s="75">
        <f>'계획(일평균)'!$H$160</f>
        <v>0</v>
      </c>
      <c r="G57" s="75">
        <f>'계획(일평균)'!$H$216</f>
        <v>0</v>
      </c>
      <c r="H57" s="75">
        <f>'계획(일평균)'!$H$272</f>
        <v>0</v>
      </c>
      <c r="I57" s="75">
        <f>'계획(일평균)'!$H$328</f>
        <v>0</v>
      </c>
      <c r="J57" s="17"/>
    </row>
    <row r="58" spans="1:10" s="5" customFormat="1" ht="21.4" customHeight="1">
      <c r="A58" s="122"/>
      <c r="B58" s="111" t="s">
        <v>184</v>
      </c>
      <c r="C58" s="111"/>
      <c r="D58" s="75">
        <f>'계획(일평균)'!$I$48</f>
        <v>0</v>
      </c>
      <c r="E58" s="75">
        <f>'계획(일평균)'!$I$104</f>
        <v>0</v>
      </c>
      <c r="F58" s="75">
        <f>'계획(일평균)'!$I$160</f>
        <v>0</v>
      </c>
      <c r="G58" s="75">
        <f>'계획(일평균)'!$I$216</f>
        <v>0</v>
      </c>
      <c r="H58" s="75">
        <f>'계획(일평균)'!$I$272</f>
        <v>0</v>
      </c>
      <c r="I58" s="75">
        <f>'계획(일평균)'!$I$328</f>
        <v>0</v>
      </c>
      <c r="J58" s="17"/>
    </row>
    <row r="59" spans="1:10" s="5" customFormat="1" ht="21.4" customHeight="1">
      <c r="A59" s="122"/>
      <c r="B59" s="111" t="s">
        <v>109</v>
      </c>
      <c r="C59" s="111"/>
      <c r="D59" s="75">
        <f>'계획(일평균)'!$J$48</f>
        <v>159</v>
      </c>
      <c r="E59" s="75">
        <f>'계획(일평균)'!$J$104</f>
        <v>155</v>
      </c>
      <c r="F59" s="75">
        <f>'계획(일평균)'!$J$160</f>
        <v>153</v>
      </c>
      <c r="G59" s="75">
        <f>'계획(일평균)'!$J$216</f>
        <v>172</v>
      </c>
      <c r="H59" s="75">
        <f>'계획(일평균)'!$J$272</f>
        <v>170</v>
      </c>
      <c r="I59" s="75">
        <f>'계획(일평균)'!$J$328</f>
        <v>168</v>
      </c>
      <c r="J59" s="17"/>
    </row>
    <row r="60" spans="1:10" s="5" customFormat="1" ht="21.4" customHeight="1">
      <c r="A60" s="117" t="s">
        <v>110</v>
      </c>
      <c r="B60" s="113" t="s">
        <v>102</v>
      </c>
      <c r="C60" s="113"/>
      <c r="D60" s="77">
        <f t="shared" ref="D60:I60" si="23">D61+D64+D65+D68+D69+D70</f>
        <v>1750</v>
      </c>
      <c r="E60" s="77">
        <f t="shared" si="23"/>
        <v>1700</v>
      </c>
      <c r="F60" s="77">
        <f t="shared" si="23"/>
        <v>1681</v>
      </c>
      <c r="G60" s="77">
        <f t="shared" si="23"/>
        <v>1888</v>
      </c>
      <c r="H60" s="77">
        <f t="shared" si="23"/>
        <v>1869</v>
      </c>
      <c r="I60" s="77">
        <f t="shared" si="23"/>
        <v>1843</v>
      </c>
      <c r="J60" s="18"/>
    </row>
    <row r="61" spans="1:10" s="5" customFormat="1" ht="21.4" customHeight="1">
      <c r="A61" s="117"/>
      <c r="B61" s="113" t="s">
        <v>103</v>
      </c>
      <c r="C61" s="11" t="s">
        <v>96</v>
      </c>
      <c r="D61" s="77">
        <f t="shared" ref="D61:I61" si="24">SUM(D62:D63)</f>
        <v>1591</v>
      </c>
      <c r="E61" s="77">
        <f t="shared" si="24"/>
        <v>1545</v>
      </c>
      <c r="F61" s="77">
        <f t="shared" si="24"/>
        <v>1528</v>
      </c>
      <c r="G61" s="77">
        <f t="shared" si="24"/>
        <v>1716</v>
      </c>
      <c r="H61" s="77">
        <f t="shared" si="24"/>
        <v>1699</v>
      </c>
      <c r="I61" s="77">
        <f t="shared" si="24"/>
        <v>1675</v>
      </c>
      <c r="J61" s="18"/>
    </row>
    <row r="62" spans="1:10" s="5" customFormat="1" ht="21.4" customHeight="1">
      <c r="A62" s="117"/>
      <c r="B62" s="113"/>
      <c r="C62" s="11" t="s">
        <v>97</v>
      </c>
      <c r="D62" s="77">
        <f>'계획(일최대)'!$D$48</f>
        <v>1591</v>
      </c>
      <c r="E62" s="77">
        <f>'계획(일최대)'!$D$104</f>
        <v>1545</v>
      </c>
      <c r="F62" s="77">
        <f>'계획(일최대)'!$D$160</f>
        <v>1528</v>
      </c>
      <c r="G62" s="77">
        <f>'계획(일최대)'!$D$216</f>
        <v>1716</v>
      </c>
      <c r="H62" s="77">
        <f>'계획(일최대)'!$D$272</f>
        <v>1699</v>
      </c>
      <c r="I62" s="77">
        <f>'계획(일최대)'!$D$328</f>
        <v>1675</v>
      </c>
      <c r="J62" s="10"/>
    </row>
    <row r="63" spans="1:10" s="5" customFormat="1" ht="21.4" customHeight="1">
      <c r="A63" s="117"/>
      <c r="B63" s="113"/>
      <c r="C63" s="11" t="s">
        <v>56</v>
      </c>
      <c r="D63" s="77">
        <f>'계획(일최대)'!$F$48</f>
        <v>0</v>
      </c>
      <c r="E63" s="77">
        <f>'계획(일최대)'!$F$104</f>
        <v>0</v>
      </c>
      <c r="F63" s="77">
        <f>'계획(일최대)'!$F$160</f>
        <v>0</v>
      </c>
      <c r="G63" s="77">
        <f>'계획(일최대)'!$F$216</f>
        <v>0</v>
      </c>
      <c r="H63" s="77">
        <f>'계획(일최대)'!$F$272</f>
        <v>0</v>
      </c>
      <c r="I63" s="77">
        <f>'계획(일최대)'!$F$328</f>
        <v>0</v>
      </c>
      <c r="J63" s="10"/>
    </row>
    <row r="64" spans="1:10" s="5" customFormat="1" ht="21.4" customHeight="1">
      <c r="A64" s="117"/>
      <c r="B64" s="113" t="s">
        <v>105</v>
      </c>
      <c r="C64" s="113"/>
      <c r="D64" s="77">
        <f>'계획(일최대)'!$E$48</f>
        <v>0</v>
      </c>
      <c r="E64" s="77">
        <f>'계획(일최대)'!$E$104</f>
        <v>0</v>
      </c>
      <c r="F64" s="77">
        <f>'계획(일최대)'!$E$160</f>
        <v>0</v>
      </c>
      <c r="G64" s="77">
        <f>'계획(일최대)'!$E$216</f>
        <v>0</v>
      </c>
      <c r="H64" s="77">
        <f>'계획(일최대)'!$E$272</f>
        <v>0</v>
      </c>
      <c r="I64" s="77">
        <f>'계획(일최대)'!$E$328</f>
        <v>0</v>
      </c>
      <c r="J64" s="10"/>
    </row>
    <row r="65" spans="1:10" s="5" customFormat="1" ht="21.4" customHeight="1">
      <c r="A65" s="117"/>
      <c r="B65" s="113" t="s">
        <v>106</v>
      </c>
      <c r="C65" s="11" t="s">
        <v>96</v>
      </c>
      <c r="D65" s="77">
        <f t="shared" ref="D65:I65" si="25">SUM(D66:D67)</f>
        <v>0</v>
      </c>
      <c r="E65" s="77">
        <f t="shared" si="25"/>
        <v>0</v>
      </c>
      <c r="F65" s="77">
        <f t="shared" si="25"/>
        <v>0</v>
      </c>
      <c r="G65" s="77">
        <f t="shared" si="25"/>
        <v>0</v>
      </c>
      <c r="H65" s="77">
        <f t="shared" si="25"/>
        <v>0</v>
      </c>
      <c r="I65" s="77">
        <f t="shared" si="25"/>
        <v>0</v>
      </c>
      <c r="J65" s="18"/>
    </row>
    <row r="66" spans="1:10" s="5" customFormat="1" ht="21.4" customHeight="1">
      <c r="A66" s="117"/>
      <c r="B66" s="113"/>
      <c r="C66" s="11" t="s">
        <v>107</v>
      </c>
      <c r="D66" s="77">
        <v>0</v>
      </c>
      <c r="E66" s="77">
        <v>0</v>
      </c>
      <c r="F66" s="77">
        <v>0</v>
      </c>
      <c r="G66" s="77">
        <v>0</v>
      </c>
      <c r="H66" s="77">
        <v>0</v>
      </c>
      <c r="I66" s="77">
        <v>0</v>
      </c>
      <c r="J66" s="10"/>
    </row>
    <row r="67" spans="1:10" s="5" customFormat="1" ht="21.4" customHeight="1">
      <c r="A67" s="117"/>
      <c r="B67" s="113"/>
      <c r="C67" s="11" t="s">
        <v>103</v>
      </c>
      <c r="D67" s="77">
        <v>0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10"/>
    </row>
    <row r="68" spans="1:10" s="5" customFormat="1" ht="21.4" customHeight="1">
      <c r="A68" s="117"/>
      <c r="B68" s="113" t="s">
        <v>108</v>
      </c>
      <c r="C68" s="113"/>
      <c r="D68" s="77">
        <f>'계획(일최대)'!$H$48</f>
        <v>0</v>
      </c>
      <c r="E68" s="77">
        <f>'계획(일최대)'!$H$104</f>
        <v>0</v>
      </c>
      <c r="F68" s="77">
        <f>'계획(일최대)'!$H$160</f>
        <v>0</v>
      </c>
      <c r="G68" s="77">
        <f>'계획(일최대)'!$H$216</f>
        <v>0</v>
      </c>
      <c r="H68" s="77">
        <f>'계획(일최대)'!$H$272</f>
        <v>0</v>
      </c>
      <c r="I68" s="77">
        <f>'계획(일최대)'!$H$328</f>
        <v>0</v>
      </c>
      <c r="J68" s="10"/>
    </row>
    <row r="69" spans="1:10" s="5" customFormat="1" ht="21.4" customHeight="1">
      <c r="A69" s="117"/>
      <c r="B69" s="113" t="s">
        <v>184</v>
      </c>
      <c r="C69" s="113"/>
      <c r="D69" s="77">
        <f>'계획(일최대)'!$I$48</f>
        <v>0</v>
      </c>
      <c r="E69" s="77">
        <f>'계획(일최대)'!$I$104</f>
        <v>0</v>
      </c>
      <c r="F69" s="77">
        <f>'계획(일최대)'!$I$160</f>
        <v>0</v>
      </c>
      <c r="G69" s="77">
        <f>'계획(일최대)'!$I$216</f>
        <v>0</v>
      </c>
      <c r="H69" s="77">
        <f>'계획(일최대)'!$I$272</f>
        <v>0</v>
      </c>
      <c r="I69" s="77">
        <f>'계획(일최대)'!$I$328</f>
        <v>0</v>
      </c>
      <c r="J69" s="10"/>
    </row>
    <row r="70" spans="1:10" s="5" customFormat="1" ht="21.4" customHeight="1">
      <c r="A70" s="117"/>
      <c r="B70" s="113" t="s">
        <v>109</v>
      </c>
      <c r="C70" s="113"/>
      <c r="D70" s="77">
        <f>'계획(일최대)'!$J$48</f>
        <v>159</v>
      </c>
      <c r="E70" s="77">
        <f>'계획(일최대)'!$J$104</f>
        <v>155</v>
      </c>
      <c r="F70" s="77">
        <f>'계획(일최대)'!$J$160</f>
        <v>153</v>
      </c>
      <c r="G70" s="77">
        <f>'계획(일최대)'!$J$216</f>
        <v>172</v>
      </c>
      <c r="H70" s="77">
        <f>'계획(일최대)'!$J$272</f>
        <v>170</v>
      </c>
      <c r="I70" s="77">
        <f>'계획(일최대)'!$J$328</f>
        <v>168</v>
      </c>
      <c r="J70" s="10"/>
    </row>
    <row r="71" spans="1:10" s="5" customFormat="1" ht="21.4" customHeight="1">
      <c r="A71" s="118" t="s">
        <v>111</v>
      </c>
      <c r="B71" s="112" t="s">
        <v>102</v>
      </c>
      <c r="C71" s="112"/>
      <c r="D71" s="76">
        <f t="shared" ref="D71:I71" si="26">D72+D75+D76+D79+D80+D81</f>
        <v>2546</v>
      </c>
      <c r="E71" s="76">
        <f t="shared" si="26"/>
        <v>2473</v>
      </c>
      <c r="F71" s="76">
        <f t="shared" si="26"/>
        <v>2445</v>
      </c>
      <c r="G71" s="76">
        <f t="shared" si="26"/>
        <v>2746</v>
      </c>
      <c r="H71" s="76">
        <f t="shared" si="26"/>
        <v>2719</v>
      </c>
      <c r="I71" s="76">
        <f t="shared" si="26"/>
        <v>2681</v>
      </c>
      <c r="J71" s="16"/>
    </row>
    <row r="72" spans="1:10" s="5" customFormat="1" ht="21.4" customHeight="1">
      <c r="A72" s="118"/>
      <c r="B72" s="112" t="s">
        <v>103</v>
      </c>
      <c r="C72" s="12" t="s">
        <v>96</v>
      </c>
      <c r="D72" s="76">
        <f t="shared" ref="D72:I72" si="27">SUM(D73:D74)</f>
        <v>2387</v>
      </c>
      <c r="E72" s="76">
        <f t="shared" si="27"/>
        <v>2318</v>
      </c>
      <c r="F72" s="76">
        <f t="shared" si="27"/>
        <v>2292</v>
      </c>
      <c r="G72" s="76">
        <f t="shared" si="27"/>
        <v>2574</v>
      </c>
      <c r="H72" s="76">
        <f t="shared" si="27"/>
        <v>2549</v>
      </c>
      <c r="I72" s="76">
        <f t="shared" si="27"/>
        <v>2513</v>
      </c>
      <c r="J72" s="16"/>
    </row>
    <row r="73" spans="1:10" s="5" customFormat="1" ht="21.4" customHeight="1">
      <c r="A73" s="118"/>
      <c r="B73" s="112"/>
      <c r="C73" s="12" t="s">
        <v>97</v>
      </c>
      <c r="D73" s="75">
        <f>'계획(시간최대)'!$D$48</f>
        <v>2387</v>
      </c>
      <c r="E73" s="75">
        <f>'계획(시간최대)'!$D$104</f>
        <v>2318</v>
      </c>
      <c r="F73" s="75">
        <f>'계획(시간최대)'!$D$160</f>
        <v>2292</v>
      </c>
      <c r="G73" s="75">
        <f>'계획(시간최대)'!$D$216</f>
        <v>2574</v>
      </c>
      <c r="H73" s="75">
        <f>'계획(시간최대)'!$D$272</f>
        <v>2549</v>
      </c>
      <c r="I73" s="75">
        <f>'계획(시간최대)'!$D$328</f>
        <v>2513</v>
      </c>
      <c r="J73" s="17"/>
    </row>
    <row r="74" spans="1:10" s="5" customFormat="1" ht="21.4" customHeight="1">
      <c r="A74" s="118"/>
      <c r="B74" s="112"/>
      <c r="C74" s="12" t="s">
        <v>56</v>
      </c>
      <c r="D74" s="75">
        <f>'계획(시간최대)'!$F$48</f>
        <v>0</v>
      </c>
      <c r="E74" s="75">
        <f>'계획(시간최대)'!$F$104</f>
        <v>0</v>
      </c>
      <c r="F74" s="75">
        <f>'계획(시간최대)'!$F$160</f>
        <v>0</v>
      </c>
      <c r="G74" s="75">
        <f>'계획(시간최대)'!$F$216</f>
        <v>0</v>
      </c>
      <c r="H74" s="75">
        <f>'계획(시간최대)'!$F$272</f>
        <v>0</v>
      </c>
      <c r="I74" s="75">
        <f>'계획(시간최대)'!$F$328</f>
        <v>0</v>
      </c>
      <c r="J74" s="17"/>
    </row>
    <row r="75" spans="1:10" s="5" customFormat="1" ht="21.4" customHeight="1">
      <c r="A75" s="118"/>
      <c r="B75" s="112" t="s">
        <v>105</v>
      </c>
      <c r="C75" s="112"/>
      <c r="D75" s="75">
        <f>'계획(시간최대)'!$E$48</f>
        <v>0</v>
      </c>
      <c r="E75" s="75">
        <f>'계획(시간최대)'!$E$104</f>
        <v>0</v>
      </c>
      <c r="F75" s="75">
        <f>'계획(시간최대)'!$E$160</f>
        <v>0</v>
      </c>
      <c r="G75" s="75">
        <f>'계획(시간최대)'!$E$216</f>
        <v>0</v>
      </c>
      <c r="H75" s="75">
        <f>'계획(시간최대)'!$E$272</f>
        <v>0</v>
      </c>
      <c r="I75" s="75">
        <f>'계획(시간최대)'!$E$328</f>
        <v>0</v>
      </c>
      <c r="J75" s="17"/>
    </row>
    <row r="76" spans="1:10" s="5" customFormat="1" ht="21.4" customHeight="1">
      <c r="A76" s="118"/>
      <c r="B76" s="112" t="s">
        <v>106</v>
      </c>
      <c r="C76" s="12" t="s">
        <v>96</v>
      </c>
      <c r="D76" s="76">
        <f t="shared" ref="D76:I76" si="28">SUM(D77:D78)</f>
        <v>0</v>
      </c>
      <c r="E76" s="76">
        <f t="shared" si="28"/>
        <v>0</v>
      </c>
      <c r="F76" s="76">
        <f t="shared" si="28"/>
        <v>0</v>
      </c>
      <c r="G76" s="76">
        <f t="shared" si="28"/>
        <v>0</v>
      </c>
      <c r="H76" s="76">
        <f t="shared" si="28"/>
        <v>0</v>
      </c>
      <c r="I76" s="76">
        <f t="shared" si="28"/>
        <v>0</v>
      </c>
      <c r="J76" s="16"/>
    </row>
    <row r="77" spans="1:10" s="5" customFormat="1" ht="21.4" customHeight="1">
      <c r="A77" s="118"/>
      <c r="B77" s="112"/>
      <c r="C77" s="12" t="s">
        <v>107</v>
      </c>
      <c r="D77" s="75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17"/>
    </row>
    <row r="78" spans="1:10" s="5" customFormat="1" ht="21.4" customHeight="1">
      <c r="A78" s="118"/>
      <c r="B78" s="112"/>
      <c r="C78" s="12" t="s">
        <v>103</v>
      </c>
      <c r="D78" s="75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17"/>
    </row>
    <row r="79" spans="1:10" s="5" customFormat="1" ht="21.4" customHeight="1">
      <c r="A79" s="118"/>
      <c r="B79" s="112" t="s">
        <v>108</v>
      </c>
      <c r="C79" s="112"/>
      <c r="D79" s="75">
        <f>'계획(시간최대)'!$H$48</f>
        <v>0</v>
      </c>
      <c r="E79" s="75">
        <f>'계획(시간최대)'!$H$104</f>
        <v>0</v>
      </c>
      <c r="F79" s="75">
        <f>'계획(시간최대)'!$H$160</f>
        <v>0</v>
      </c>
      <c r="G79" s="75">
        <f>'계획(시간최대)'!$H$216</f>
        <v>0</v>
      </c>
      <c r="H79" s="75">
        <f>'계획(시간최대)'!$H$272</f>
        <v>0</v>
      </c>
      <c r="I79" s="75">
        <f>'계획(시간최대)'!$H$328</f>
        <v>0</v>
      </c>
      <c r="J79" s="17"/>
    </row>
    <row r="80" spans="1:10" s="5" customFormat="1" ht="21.4" customHeight="1">
      <c r="A80" s="119"/>
      <c r="B80" s="112" t="s">
        <v>184</v>
      </c>
      <c r="C80" s="112"/>
      <c r="D80" s="75">
        <f>'계획(시간최대)'!$I$48</f>
        <v>0</v>
      </c>
      <c r="E80" s="75">
        <f>'계획(시간최대)'!$I$104</f>
        <v>0</v>
      </c>
      <c r="F80" s="75">
        <f>'계획(시간최대)'!$I$160</f>
        <v>0</v>
      </c>
      <c r="G80" s="75">
        <f>'계획(시간최대)'!$I$216</f>
        <v>0</v>
      </c>
      <c r="H80" s="75">
        <f>'계획(시간최대)'!$I$272</f>
        <v>0</v>
      </c>
      <c r="I80" s="75">
        <f>'계획(시간최대)'!$I$328</f>
        <v>0</v>
      </c>
      <c r="J80" s="17"/>
    </row>
    <row r="81" spans="1:10" s="5" customFormat="1" ht="21.4" customHeight="1">
      <c r="A81" s="120"/>
      <c r="B81" s="114" t="s">
        <v>109</v>
      </c>
      <c r="C81" s="114"/>
      <c r="D81" s="78">
        <f>'계획(시간최대)'!$J$48</f>
        <v>159</v>
      </c>
      <c r="E81" s="78">
        <f>'계획(시간최대)'!$J$104</f>
        <v>155</v>
      </c>
      <c r="F81" s="78">
        <f>'계획(시간최대)'!$J$160</f>
        <v>153</v>
      </c>
      <c r="G81" s="78">
        <f>'계획(시간최대)'!$J$216</f>
        <v>172</v>
      </c>
      <c r="H81" s="78">
        <f>'계획(시간최대)'!$J$272</f>
        <v>170</v>
      </c>
      <c r="I81" s="78">
        <f>'계획(시간최대)'!$J$328</f>
        <v>168</v>
      </c>
      <c r="J81" s="21"/>
    </row>
    <row r="82" spans="1:10" ht="21" customHeight="1"/>
    <row r="83" spans="1:10" ht="24.95" customHeight="1">
      <c r="A83" s="3" t="s">
        <v>113</v>
      </c>
    </row>
    <row r="84" spans="1:10" s="5" customFormat="1" ht="21.4" customHeight="1" thickBot="1">
      <c r="A84" s="115" t="s">
        <v>89</v>
      </c>
      <c r="B84" s="116"/>
      <c r="C84" s="116"/>
      <c r="D84" s="58" t="s">
        <v>228</v>
      </c>
      <c r="E84" s="58" t="s">
        <v>69</v>
      </c>
      <c r="F84" s="58" t="s">
        <v>70</v>
      </c>
      <c r="G84" s="58" t="s">
        <v>71</v>
      </c>
      <c r="H84" s="58" t="s">
        <v>72</v>
      </c>
      <c r="I84" s="58" t="s">
        <v>147</v>
      </c>
      <c r="J84" s="4" t="s">
        <v>87</v>
      </c>
    </row>
    <row r="85" spans="1:10" s="5" customFormat="1" ht="21.4" customHeight="1" thickTop="1">
      <c r="A85" s="121" t="s">
        <v>94</v>
      </c>
      <c r="B85" s="123" t="s">
        <v>95</v>
      </c>
      <c r="C85" s="6" t="s">
        <v>96</v>
      </c>
      <c r="D85" s="74">
        <f t="shared" ref="D85:I85" si="29">SUM(D86:D87)</f>
        <v>1578</v>
      </c>
      <c r="E85" s="74">
        <f t="shared" si="29"/>
        <v>1532</v>
      </c>
      <c r="F85" s="74">
        <f t="shared" si="29"/>
        <v>1515</v>
      </c>
      <c r="G85" s="74">
        <f t="shared" si="29"/>
        <v>1500</v>
      </c>
      <c r="H85" s="74">
        <f t="shared" si="29"/>
        <v>1487</v>
      </c>
      <c r="I85" s="74">
        <f t="shared" si="29"/>
        <v>1467</v>
      </c>
      <c r="J85" s="14"/>
    </row>
    <row r="86" spans="1:10" s="5" customFormat="1" ht="21.4" customHeight="1">
      <c r="A86" s="122"/>
      <c r="B86" s="111"/>
      <c r="C86" s="8" t="s">
        <v>97</v>
      </c>
      <c r="D86" s="75">
        <f>'[3]2.0처리-계획인구(총괄)'!$D$24</f>
        <v>1578</v>
      </c>
      <c r="E86" s="75">
        <f>'[3]2.0처리-계획인구(총괄)'!$G$24</f>
        <v>1532</v>
      </c>
      <c r="F86" s="75">
        <f>'[3]2.0처리-계획인구(총괄)'!$J$24</f>
        <v>1515</v>
      </c>
      <c r="G86" s="75">
        <f>'[3]2.0처리-계획인구(총괄)'!$M$24</f>
        <v>1500</v>
      </c>
      <c r="H86" s="75">
        <f>'[3]2.0처리-계획인구(총괄)'!$P$24</f>
        <v>1487</v>
      </c>
      <c r="I86" s="75">
        <f>'[3]2.0처리-계획인구(총괄)'!$S$24</f>
        <v>1467</v>
      </c>
      <c r="J86" s="9"/>
    </row>
    <row r="87" spans="1:10" s="5" customFormat="1" ht="21.4" customHeight="1">
      <c r="A87" s="122"/>
      <c r="B87" s="111"/>
      <c r="C87" s="8" t="s">
        <v>98</v>
      </c>
      <c r="D87" s="75">
        <f>'[3]2.0처리-계획인구(총괄)'!$E$24</f>
        <v>0</v>
      </c>
      <c r="E87" s="75">
        <f>'[3]2.0처리-계획인구(총괄)'!$H$24</f>
        <v>0</v>
      </c>
      <c r="F87" s="75">
        <f>'[3]2.0처리-계획인구(총괄)'!$K$24</f>
        <v>0</v>
      </c>
      <c r="G87" s="75">
        <f>'[3]2.0처리-계획인구(총괄)'!$N$24</f>
        <v>0</v>
      </c>
      <c r="H87" s="75">
        <f>'[3]2.0처리-계획인구(총괄)'!$Q$24</f>
        <v>0</v>
      </c>
      <c r="I87" s="75">
        <f>'[3]2.0처리-계획인구(총괄)'!$T$24</f>
        <v>0</v>
      </c>
      <c r="J87" s="9"/>
    </row>
    <row r="88" spans="1:10" s="5" customFormat="1" ht="21.4" customHeight="1">
      <c r="A88" s="122"/>
      <c r="B88" s="111" t="s">
        <v>99</v>
      </c>
      <c r="C88" s="111"/>
      <c r="D88" s="75">
        <f>'[3]4.0처리-처리인구(총괄)'!$C$24</f>
        <v>1210</v>
      </c>
      <c r="E88" s="75">
        <f>'[3]4.0처리-처리인구(총괄)'!$F$24</f>
        <v>1175</v>
      </c>
      <c r="F88" s="75">
        <f>'[3]4.0처리-처리인구(총괄)'!$I$24</f>
        <v>1162</v>
      </c>
      <c r="G88" s="75">
        <f>'[3]4.0처리-처리인구(총괄)'!$L$24</f>
        <v>1500</v>
      </c>
      <c r="H88" s="75">
        <f>'[3]4.0처리-처리인구(총괄)'!$O$24</f>
        <v>1487</v>
      </c>
      <c r="I88" s="75">
        <f>'[3]4.0처리-처리인구(총괄)'!$R$24</f>
        <v>1467</v>
      </c>
      <c r="J88" s="9"/>
    </row>
    <row r="89" spans="1:10" s="5" customFormat="1" ht="21.4" customHeight="1">
      <c r="A89" s="122"/>
      <c r="B89" s="111" t="s">
        <v>100</v>
      </c>
      <c r="C89" s="111"/>
      <c r="D89" s="79">
        <f t="shared" ref="D89:I89" si="30">ROUND(D88*100/D85,1)</f>
        <v>76.7</v>
      </c>
      <c r="E89" s="79">
        <f t="shared" si="30"/>
        <v>76.7</v>
      </c>
      <c r="F89" s="79">
        <f t="shared" si="30"/>
        <v>76.7</v>
      </c>
      <c r="G89" s="79">
        <f t="shared" si="30"/>
        <v>100</v>
      </c>
      <c r="H89" s="79">
        <f t="shared" si="30"/>
        <v>100</v>
      </c>
      <c r="I89" s="79">
        <f t="shared" si="30"/>
        <v>100</v>
      </c>
      <c r="J89" s="15"/>
    </row>
    <row r="90" spans="1:10" s="5" customFormat="1" ht="21.4" customHeight="1">
      <c r="A90" s="122" t="s">
        <v>101</v>
      </c>
      <c r="B90" s="112" t="s">
        <v>102</v>
      </c>
      <c r="C90" s="112"/>
      <c r="D90" s="76">
        <f t="shared" ref="D90:I90" si="31">D91+D94+D95+D98+D99+D100</f>
        <v>403</v>
      </c>
      <c r="E90" s="76">
        <f t="shared" si="31"/>
        <v>392</v>
      </c>
      <c r="F90" s="76">
        <f t="shared" si="31"/>
        <v>387</v>
      </c>
      <c r="G90" s="76">
        <f t="shared" si="31"/>
        <v>501</v>
      </c>
      <c r="H90" s="76">
        <f t="shared" si="31"/>
        <v>453</v>
      </c>
      <c r="I90" s="76">
        <f t="shared" si="31"/>
        <v>490</v>
      </c>
      <c r="J90" s="16"/>
    </row>
    <row r="91" spans="1:10" s="5" customFormat="1" ht="21.4" customHeight="1">
      <c r="A91" s="122"/>
      <c r="B91" s="112" t="s">
        <v>103</v>
      </c>
      <c r="C91" s="12" t="s">
        <v>96</v>
      </c>
      <c r="D91" s="76">
        <f t="shared" ref="D91:I91" si="32">SUM(D92:D93)</f>
        <v>358</v>
      </c>
      <c r="E91" s="76">
        <f t="shared" si="32"/>
        <v>348</v>
      </c>
      <c r="F91" s="76">
        <f t="shared" si="32"/>
        <v>344</v>
      </c>
      <c r="G91" s="76">
        <f t="shared" si="32"/>
        <v>445</v>
      </c>
      <c r="H91" s="76">
        <f t="shared" si="32"/>
        <v>440</v>
      </c>
      <c r="I91" s="76">
        <f t="shared" si="32"/>
        <v>435</v>
      </c>
      <c r="J91" s="16"/>
    </row>
    <row r="92" spans="1:10" s="5" customFormat="1" ht="21.4" customHeight="1">
      <c r="A92" s="122"/>
      <c r="B92" s="112"/>
      <c r="C92" s="12" t="s">
        <v>104</v>
      </c>
      <c r="D92" s="75">
        <f>'계획(일평균)'!$D$49</f>
        <v>358</v>
      </c>
      <c r="E92" s="75">
        <f>'계획(일평균)'!$D$105</f>
        <v>348</v>
      </c>
      <c r="F92" s="75">
        <f>'계획(일평균)'!$D$161</f>
        <v>344</v>
      </c>
      <c r="G92" s="75">
        <f>'계획(일평균)'!$D$217</f>
        <v>445</v>
      </c>
      <c r="H92" s="75">
        <f>'계획(일평균)'!$D$273</f>
        <v>440</v>
      </c>
      <c r="I92" s="75">
        <f>'계획(일평균)'!$D$329</f>
        <v>435</v>
      </c>
      <c r="J92" s="17"/>
    </row>
    <row r="93" spans="1:10" s="5" customFormat="1" ht="21.4" customHeight="1">
      <c r="A93" s="122"/>
      <c r="B93" s="112"/>
      <c r="C93" s="12" t="s">
        <v>98</v>
      </c>
      <c r="D93" s="75">
        <f>'계획(일평균)'!$F$49</f>
        <v>0</v>
      </c>
      <c r="E93" s="75">
        <f>'계획(일평균)'!$F$105</f>
        <v>0</v>
      </c>
      <c r="F93" s="75">
        <f>'계획(일평균)'!$F$161</f>
        <v>0</v>
      </c>
      <c r="G93" s="75">
        <f>'계획(일평균)'!$F$217</f>
        <v>0</v>
      </c>
      <c r="H93" s="75">
        <f>'계획(일평균)'!$F$273</f>
        <v>0</v>
      </c>
      <c r="I93" s="75">
        <f>'계획(일평균)'!$F$329</f>
        <v>0</v>
      </c>
      <c r="J93" s="17"/>
    </row>
    <row r="94" spans="1:10" s="5" customFormat="1" ht="21.4" customHeight="1">
      <c r="A94" s="122"/>
      <c r="B94" s="112" t="s">
        <v>105</v>
      </c>
      <c r="C94" s="124"/>
      <c r="D94" s="75">
        <f>'계획(일평균)'!$E$49</f>
        <v>0</v>
      </c>
      <c r="E94" s="75">
        <f>'계획(일평균)'!$E$105</f>
        <v>0</v>
      </c>
      <c r="F94" s="75">
        <f>'계획(일평균)'!$E$161</f>
        <v>0</v>
      </c>
      <c r="G94" s="75">
        <f>'계획(일평균)'!$E$217</f>
        <v>0</v>
      </c>
      <c r="H94" s="75">
        <f>'계획(일평균)'!$E$273</f>
        <v>0</v>
      </c>
      <c r="I94" s="75">
        <f>'계획(일평균)'!$E$329</f>
        <v>0</v>
      </c>
      <c r="J94" s="17"/>
    </row>
    <row r="95" spans="1:10" s="5" customFormat="1" ht="21.4" customHeight="1">
      <c r="A95" s="122"/>
      <c r="B95" s="112" t="s">
        <v>106</v>
      </c>
      <c r="C95" s="12" t="s">
        <v>96</v>
      </c>
      <c r="D95" s="76">
        <f t="shared" ref="D95:I95" si="33">SUM(D96:D97)</f>
        <v>0</v>
      </c>
      <c r="E95" s="76">
        <f t="shared" si="33"/>
        <v>0</v>
      </c>
      <c r="F95" s="76">
        <f t="shared" si="33"/>
        <v>0</v>
      </c>
      <c r="G95" s="76">
        <f t="shared" si="33"/>
        <v>0</v>
      </c>
      <c r="H95" s="76">
        <f t="shared" si="33"/>
        <v>0</v>
      </c>
      <c r="I95" s="76">
        <f t="shared" si="33"/>
        <v>0</v>
      </c>
      <c r="J95" s="16"/>
    </row>
    <row r="96" spans="1:10" s="5" customFormat="1" ht="21.4" customHeight="1">
      <c r="A96" s="122"/>
      <c r="B96" s="112"/>
      <c r="C96" s="12" t="s">
        <v>107</v>
      </c>
      <c r="D96" s="75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17"/>
    </row>
    <row r="97" spans="1:10" s="5" customFormat="1" ht="21.4" customHeight="1">
      <c r="A97" s="122"/>
      <c r="B97" s="112"/>
      <c r="C97" s="12" t="s">
        <v>103</v>
      </c>
      <c r="D97" s="75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17"/>
    </row>
    <row r="98" spans="1:10" s="5" customFormat="1" ht="21.4" customHeight="1">
      <c r="A98" s="122"/>
      <c r="B98" s="111" t="s">
        <v>108</v>
      </c>
      <c r="C98" s="111"/>
      <c r="D98" s="75">
        <f>'계획(일평균)'!$H$49</f>
        <v>0</v>
      </c>
      <c r="E98" s="75">
        <f>'계획(일평균)'!$H$105</f>
        <v>0</v>
      </c>
      <c r="F98" s="75">
        <f>'계획(일평균)'!$H$161</f>
        <v>0</v>
      </c>
      <c r="G98" s="75">
        <f>'계획(일평균)'!$H$217</f>
        <v>0</v>
      </c>
      <c r="H98" s="75">
        <f>'계획(일평균)'!$H$273</f>
        <v>0</v>
      </c>
      <c r="I98" s="75">
        <f>'계획(일평균)'!$H$329</f>
        <v>0</v>
      </c>
      <c r="J98" s="17"/>
    </row>
    <row r="99" spans="1:10" s="5" customFormat="1" ht="21.4" customHeight="1">
      <c r="A99" s="122"/>
      <c r="B99" s="111" t="s">
        <v>184</v>
      </c>
      <c r="C99" s="111"/>
      <c r="D99" s="75">
        <f>'계획(일평균)'!$I$49</f>
        <v>0</v>
      </c>
      <c r="E99" s="75">
        <f>'계획(일평균)'!$I$105</f>
        <v>0</v>
      </c>
      <c r="F99" s="75">
        <f>'계획(일평균)'!$I$161</f>
        <v>0</v>
      </c>
      <c r="G99" s="75">
        <f>'계획(일평균)'!$I$217</f>
        <v>0</v>
      </c>
      <c r="H99" s="75">
        <f>'계획(일평균)'!$I$273</f>
        <v>0</v>
      </c>
      <c r="I99" s="75">
        <f>'계획(일평균)'!$I$329</f>
        <v>0</v>
      </c>
      <c r="J99" s="17"/>
    </row>
    <row r="100" spans="1:10" s="5" customFormat="1" ht="21.4" customHeight="1">
      <c r="A100" s="122"/>
      <c r="B100" s="111" t="s">
        <v>109</v>
      </c>
      <c r="C100" s="111"/>
      <c r="D100" s="75">
        <f>'계획(일평균)'!$J$49</f>
        <v>45</v>
      </c>
      <c r="E100" s="75">
        <f>'계획(일평균)'!$J$105</f>
        <v>44</v>
      </c>
      <c r="F100" s="75">
        <f>'계획(일평균)'!$J$161</f>
        <v>43</v>
      </c>
      <c r="G100" s="75">
        <f>'계획(일평균)'!$J$217</f>
        <v>56</v>
      </c>
      <c r="H100" s="75">
        <f>'계획(일평균)'!$J$275</f>
        <v>13</v>
      </c>
      <c r="I100" s="75">
        <f>'계획(일평균)'!$J$329</f>
        <v>55</v>
      </c>
      <c r="J100" s="17"/>
    </row>
    <row r="101" spans="1:10" s="5" customFormat="1" ht="21.4" customHeight="1">
      <c r="A101" s="117" t="s">
        <v>110</v>
      </c>
      <c r="B101" s="113" t="s">
        <v>102</v>
      </c>
      <c r="C101" s="113"/>
      <c r="D101" s="77">
        <f t="shared" ref="D101:I101" si="34">D102+D105+D106+D109+D110+D111</f>
        <v>493</v>
      </c>
      <c r="E101" s="77">
        <f t="shared" si="34"/>
        <v>479</v>
      </c>
      <c r="F101" s="77">
        <f t="shared" si="34"/>
        <v>473</v>
      </c>
      <c r="G101" s="77">
        <f t="shared" si="34"/>
        <v>612</v>
      </c>
      <c r="H101" s="77">
        <f t="shared" si="34"/>
        <v>563</v>
      </c>
      <c r="I101" s="77">
        <f t="shared" si="34"/>
        <v>598</v>
      </c>
      <c r="J101" s="18"/>
    </row>
    <row r="102" spans="1:10" s="5" customFormat="1" ht="21.4" customHeight="1">
      <c r="A102" s="117"/>
      <c r="B102" s="113" t="s">
        <v>103</v>
      </c>
      <c r="C102" s="11" t="s">
        <v>96</v>
      </c>
      <c r="D102" s="77">
        <f t="shared" ref="D102:I102" si="35">SUM(D103:D104)</f>
        <v>448</v>
      </c>
      <c r="E102" s="77">
        <f t="shared" si="35"/>
        <v>435</v>
      </c>
      <c r="F102" s="77">
        <f t="shared" si="35"/>
        <v>430</v>
      </c>
      <c r="G102" s="77">
        <f t="shared" si="35"/>
        <v>556</v>
      </c>
      <c r="H102" s="77">
        <f t="shared" si="35"/>
        <v>550</v>
      </c>
      <c r="I102" s="77">
        <f t="shared" si="35"/>
        <v>543</v>
      </c>
      <c r="J102" s="18"/>
    </row>
    <row r="103" spans="1:10" s="5" customFormat="1" ht="21.4" customHeight="1">
      <c r="A103" s="117"/>
      <c r="B103" s="113"/>
      <c r="C103" s="11" t="s">
        <v>97</v>
      </c>
      <c r="D103" s="77">
        <f>'계획(일최대)'!$D$49</f>
        <v>448</v>
      </c>
      <c r="E103" s="77">
        <f>'계획(일최대)'!$D$105</f>
        <v>435</v>
      </c>
      <c r="F103" s="77">
        <f>'계획(일최대)'!$D$161</f>
        <v>430</v>
      </c>
      <c r="G103" s="77">
        <f>'계획(일최대)'!$D$217</f>
        <v>556</v>
      </c>
      <c r="H103" s="77">
        <f>'계획(일최대)'!$D$273</f>
        <v>550</v>
      </c>
      <c r="I103" s="77">
        <f>'계획(일최대)'!$D$329</f>
        <v>543</v>
      </c>
      <c r="J103" s="10"/>
    </row>
    <row r="104" spans="1:10" s="5" customFormat="1" ht="21.4" customHeight="1">
      <c r="A104" s="117"/>
      <c r="B104" s="113"/>
      <c r="C104" s="11" t="s">
        <v>56</v>
      </c>
      <c r="D104" s="77">
        <f>'계획(일최대)'!$F$49</f>
        <v>0</v>
      </c>
      <c r="E104" s="77">
        <f>'계획(일최대)'!$F$105</f>
        <v>0</v>
      </c>
      <c r="F104" s="77">
        <f>'계획(일최대)'!$F$161</f>
        <v>0</v>
      </c>
      <c r="G104" s="77">
        <f>'계획(일최대)'!$F$217</f>
        <v>0</v>
      </c>
      <c r="H104" s="77">
        <f>'계획(일최대)'!$F$273</f>
        <v>0</v>
      </c>
      <c r="I104" s="77">
        <f>'계획(일최대)'!$F$329</f>
        <v>0</v>
      </c>
      <c r="J104" s="10"/>
    </row>
    <row r="105" spans="1:10" s="5" customFormat="1" ht="21.4" customHeight="1">
      <c r="A105" s="117"/>
      <c r="B105" s="113" t="s">
        <v>105</v>
      </c>
      <c r="C105" s="113"/>
      <c r="D105" s="77">
        <f>'계획(일최대)'!$E$49</f>
        <v>0</v>
      </c>
      <c r="E105" s="77">
        <f>'계획(일최대)'!$E$105</f>
        <v>0</v>
      </c>
      <c r="F105" s="77">
        <f>'계획(일최대)'!$E$161</f>
        <v>0</v>
      </c>
      <c r="G105" s="77">
        <f>'계획(일최대)'!$E$217</f>
        <v>0</v>
      </c>
      <c r="H105" s="77">
        <f>'계획(일최대)'!$E$273</f>
        <v>0</v>
      </c>
      <c r="I105" s="77">
        <f>'계획(일최대)'!$E$329</f>
        <v>0</v>
      </c>
      <c r="J105" s="10"/>
    </row>
    <row r="106" spans="1:10" s="5" customFormat="1" ht="21.4" customHeight="1">
      <c r="A106" s="117"/>
      <c r="B106" s="113" t="s">
        <v>106</v>
      </c>
      <c r="C106" s="11" t="s">
        <v>96</v>
      </c>
      <c r="D106" s="77">
        <f t="shared" ref="D106:I106" si="36">SUM(D107:D108)</f>
        <v>0</v>
      </c>
      <c r="E106" s="77">
        <f t="shared" si="36"/>
        <v>0</v>
      </c>
      <c r="F106" s="77">
        <f t="shared" si="36"/>
        <v>0</v>
      </c>
      <c r="G106" s="77">
        <f t="shared" si="36"/>
        <v>0</v>
      </c>
      <c r="H106" s="77">
        <f t="shared" si="36"/>
        <v>0</v>
      </c>
      <c r="I106" s="77">
        <f t="shared" si="36"/>
        <v>0</v>
      </c>
      <c r="J106" s="18"/>
    </row>
    <row r="107" spans="1:10" s="5" customFormat="1" ht="21.4" customHeight="1">
      <c r="A107" s="117"/>
      <c r="B107" s="113"/>
      <c r="C107" s="11" t="s">
        <v>107</v>
      </c>
      <c r="D107" s="77">
        <v>0</v>
      </c>
      <c r="E107" s="77">
        <v>0</v>
      </c>
      <c r="F107" s="77">
        <v>0</v>
      </c>
      <c r="G107" s="77">
        <v>0</v>
      </c>
      <c r="H107" s="77">
        <v>0</v>
      </c>
      <c r="I107" s="77">
        <v>0</v>
      </c>
      <c r="J107" s="10"/>
    </row>
    <row r="108" spans="1:10" s="5" customFormat="1" ht="21.4" customHeight="1">
      <c r="A108" s="117"/>
      <c r="B108" s="113"/>
      <c r="C108" s="11" t="s">
        <v>103</v>
      </c>
      <c r="D108" s="77">
        <v>0</v>
      </c>
      <c r="E108" s="77">
        <v>0</v>
      </c>
      <c r="F108" s="77">
        <v>0</v>
      </c>
      <c r="G108" s="77">
        <v>0</v>
      </c>
      <c r="H108" s="77">
        <v>0</v>
      </c>
      <c r="I108" s="77">
        <v>0</v>
      </c>
      <c r="J108" s="10"/>
    </row>
    <row r="109" spans="1:10" s="5" customFormat="1" ht="21.4" customHeight="1">
      <c r="A109" s="117"/>
      <c r="B109" s="113" t="s">
        <v>108</v>
      </c>
      <c r="C109" s="113"/>
      <c r="D109" s="77">
        <f>'계획(일최대)'!$H$49</f>
        <v>0</v>
      </c>
      <c r="E109" s="77">
        <f>'계획(일최대)'!$H$105</f>
        <v>0</v>
      </c>
      <c r="F109" s="77">
        <f>'계획(일최대)'!$H$161</f>
        <v>0</v>
      </c>
      <c r="G109" s="77">
        <f>'계획(일최대)'!$H$217</f>
        <v>0</v>
      </c>
      <c r="H109" s="77">
        <f>'계획(일최대)'!$H$273</f>
        <v>0</v>
      </c>
      <c r="I109" s="77">
        <f>'계획(일최대)'!$H$329</f>
        <v>0</v>
      </c>
      <c r="J109" s="10"/>
    </row>
    <row r="110" spans="1:10" s="5" customFormat="1" ht="21.4" customHeight="1">
      <c r="A110" s="117"/>
      <c r="B110" s="113" t="s">
        <v>184</v>
      </c>
      <c r="C110" s="113"/>
      <c r="D110" s="77">
        <f>'계획(일최대)'!$I$49</f>
        <v>0</v>
      </c>
      <c r="E110" s="77">
        <f>'계획(일최대)'!$I$105</f>
        <v>0</v>
      </c>
      <c r="F110" s="77">
        <f>'계획(일최대)'!$I$161</f>
        <v>0</v>
      </c>
      <c r="G110" s="77">
        <f>'계획(일최대)'!$I$217</f>
        <v>0</v>
      </c>
      <c r="H110" s="77">
        <f>'계획(일최대)'!$I$273</f>
        <v>0</v>
      </c>
      <c r="I110" s="77">
        <f>'계획(일최대)'!$I$329</f>
        <v>0</v>
      </c>
      <c r="J110" s="10"/>
    </row>
    <row r="111" spans="1:10" s="5" customFormat="1" ht="21.4" customHeight="1">
      <c r="A111" s="117"/>
      <c r="B111" s="113" t="s">
        <v>109</v>
      </c>
      <c r="C111" s="113"/>
      <c r="D111" s="77">
        <f>'계획(일최대)'!$J$49</f>
        <v>45</v>
      </c>
      <c r="E111" s="77">
        <f>'계획(일최대)'!$J$105</f>
        <v>44</v>
      </c>
      <c r="F111" s="77">
        <f>'계획(일최대)'!$J$161</f>
        <v>43</v>
      </c>
      <c r="G111" s="77">
        <f>'계획(일최대)'!$J$217</f>
        <v>56</v>
      </c>
      <c r="H111" s="77">
        <f>'계획(일최대)'!$J$275</f>
        <v>13</v>
      </c>
      <c r="I111" s="77">
        <f>'계획(일최대)'!$J$329</f>
        <v>55</v>
      </c>
      <c r="J111" s="10"/>
    </row>
    <row r="112" spans="1:10" s="5" customFormat="1" ht="21.4" customHeight="1">
      <c r="A112" s="118" t="s">
        <v>111</v>
      </c>
      <c r="B112" s="112" t="s">
        <v>102</v>
      </c>
      <c r="C112" s="112"/>
      <c r="D112" s="76">
        <f t="shared" ref="D112:I112" si="37">D113+D116+D117+D120+D121+D122</f>
        <v>717</v>
      </c>
      <c r="E112" s="76">
        <f t="shared" si="37"/>
        <v>697</v>
      </c>
      <c r="F112" s="76">
        <f t="shared" si="37"/>
        <v>688</v>
      </c>
      <c r="G112" s="76">
        <f t="shared" si="37"/>
        <v>890</v>
      </c>
      <c r="H112" s="76">
        <f t="shared" si="37"/>
        <v>838</v>
      </c>
      <c r="I112" s="76">
        <f t="shared" si="37"/>
        <v>870</v>
      </c>
      <c r="J112" s="16"/>
    </row>
    <row r="113" spans="1:10" s="5" customFormat="1" ht="21.4" customHeight="1">
      <c r="A113" s="118"/>
      <c r="B113" s="112" t="s">
        <v>103</v>
      </c>
      <c r="C113" s="12" t="s">
        <v>96</v>
      </c>
      <c r="D113" s="76">
        <f t="shared" ref="D113:I113" si="38">SUM(D114:D115)</f>
        <v>672</v>
      </c>
      <c r="E113" s="76">
        <f t="shared" si="38"/>
        <v>653</v>
      </c>
      <c r="F113" s="76">
        <f t="shared" si="38"/>
        <v>645</v>
      </c>
      <c r="G113" s="76">
        <f t="shared" si="38"/>
        <v>834</v>
      </c>
      <c r="H113" s="76">
        <f t="shared" si="38"/>
        <v>825</v>
      </c>
      <c r="I113" s="76">
        <f t="shared" si="38"/>
        <v>815</v>
      </c>
      <c r="J113" s="16"/>
    </row>
    <row r="114" spans="1:10" s="5" customFormat="1" ht="21.4" customHeight="1">
      <c r="A114" s="118"/>
      <c r="B114" s="112"/>
      <c r="C114" s="12" t="s">
        <v>97</v>
      </c>
      <c r="D114" s="75">
        <f>'계획(시간최대)'!$D$49</f>
        <v>672</v>
      </c>
      <c r="E114" s="75">
        <f>'계획(시간최대)'!$D$105</f>
        <v>653</v>
      </c>
      <c r="F114" s="75">
        <f>'계획(시간최대)'!$D$161</f>
        <v>645</v>
      </c>
      <c r="G114" s="75">
        <f>'계획(시간최대)'!$D$217</f>
        <v>834</v>
      </c>
      <c r="H114" s="75">
        <f>'계획(시간최대)'!$D$273</f>
        <v>825</v>
      </c>
      <c r="I114" s="75">
        <f>'계획(시간최대)'!$D$329</f>
        <v>815</v>
      </c>
      <c r="J114" s="17"/>
    </row>
    <row r="115" spans="1:10" s="5" customFormat="1" ht="21.4" customHeight="1">
      <c r="A115" s="118"/>
      <c r="B115" s="112"/>
      <c r="C115" s="12" t="s">
        <v>56</v>
      </c>
      <c r="D115" s="75">
        <f>'계획(시간최대)'!$F$49</f>
        <v>0</v>
      </c>
      <c r="E115" s="75">
        <f>'계획(시간최대)'!$F$105</f>
        <v>0</v>
      </c>
      <c r="F115" s="75">
        <f>'계획(시간최대)'!$F$161</f>
        <v>0</v>
      </c>
      <c r="G115" s="75">
        <f>'계획(시간최대)'!$F$217</f>
        <v>0</v>
      </c>
      <c r="H115" s="75">
        <f>'계획(시간최대)'!$F$273</f>
        <v>0</v>
      </c>
      <c r="I115" s="75">
        <f>'계획(시간최대)'!$F$329</f>
        <v>0</v>
      </c>
      <c r="J115" s="17"/>
    </row>
    <row r="116" spans="1:10" s="5" customFormat="1" ht="21.4" customHeight="1">
      <c r="A116" s="118"/>
      <c r="B116" s="112" t="s">
        <v>105</v>
      </c>
      <c r="C116" s="112"/>
      <c r="D116" s="75">
        <f>'계획(시간최대)'!$E$49</f>
        <v>0</v>
      </c>
      <c r="E116" s="75">
        <f>'계획(시간최대)'!$E$105</f>
        <v>0</v>
      </c>
      <c r="F116" s="75">
        <f>'계획(시간최대)'!$E$161</f>
        <v>0</v>
      </c>
      <c r="G116" s="75">
        <f>'계획(시간최대)'!$E$217</f>
        <v>0</v>
      </c>
      <c r="H116" s="75">
        <f>'계획(시간최대)'!$E$273</f>
        <v>0</v>
      </c>
      <c r="I116" s="75">
        <f>'계획(시간최대)'!$E$329</f>
        <v>0</v>
      </c>
      <c r="J116" s="17"/>
    </row>
    <row r="117" spans="1:10" s="5" customFormat="1" ht="21.4" customHeight="1">
      <c r="A117" s="118"/>
      <c r="B117" s="112" t="s">
        <v>106</v>
      </c>
      <c r="C117" s="12" t="s">
        <v>96</v>
      </c>
      <c r="D117" s="76">
        <f t="shared" ref="D117:I117" si="39">SUM(D118:D119)</f>
        <v>0</v>
      </c>
      <c r="E117" s="76">
        <f t="shared" si="39"/>
        <v>0</v>
      </c>
      <c r="F117" s="76">
        <f t="shared" si="39"/>
        <v>0</v>
      </c>
      <c r="G117" s="76">
        <f t="shared" si="39"/>
        <v>0</v>
      </c>
      <c r="H117" s="76">
        <f t="shared" si="39"/>
        <v>0</v>
      </c>
      <c r="I117" s="76">
        <f t="shared" si="39"/>
        <v>0</v>
      </c>
      <c r="J117" s="16"/>
    </row>
    <row r="118" spans="1:10" s="5" customFormat="1" ht="21.4" customHeight="1">
      <c r="A118" s="118"/>
      <c r="B118" s="112"/>
      <c r="C118" s="12" t="s">
        <v>107</v>
      </c>
      <c r="D118" s="75">
        <v>0</v>
      </c>
      <c r="E118" s="75">
        <v>0</v>
      </c>
      <c r="F118" s="75">
        <v>0</v>
      </c>
      <c r="G118" s="75">
        <v>0</v>
      </c>
      <c r="H118" s="75">
        <v>0</v>
      </c>
      <c r="I118" s="75">
        <v>0</v>
      </c>
      <c r="J118" s="17"/>
    </row>
    <row r="119" spans="1:10" s="5" customFormat="1" ht="21.4" customHeight="1">
      <c r="A119" s="118"/>
      <c r="B119" s="112"/>
      <c r="C119" s="12" t="s">
        <v>103</v>
      </c>
      <c r="D119" s="75">
        <v>0</v>
      </c>
      <c r="E119" s="75">
        <v>0</v>
      </c>
      <c r="F119" s="75">
        <v>0</v>
      </c>
      <c r="G119" s="75">
        <v>0</v>
      </c>
      <c r="H119" s="75">
        <v>0</v>
      </c>
      <c r="I119" s="75">
        <v>0</v>
      </c>
      <c r="J119" s="17"/>
    </row>
    <row r="120" spans="1:10" s="5" customFormat="1" ht="21.4" customHeight="1">
      <c r="A120" s="118"/>
      <c r="B120" s="112" t="s">
        <v>108</v>
      </c>
      <c r="C120" s="112"/>
      <c r="D120" s="75">
        <f>'계획(시간최대)'!$H$49</f>
        <v>0</v>
      </c>
      <c r="E120" s="75">
        <f>'계획(시간최대)'!$H$105</f>
        <v>0</v>
      </c>
      <c r="F120" s="75">
        <f>'계획(시간최대)'!$H$161</f>
        <v>0</v>
      </c>
      <c r="G120" s="75">
        <f>'계획(시간최대)'!$H$217</f>
        <v>0</v>
      </c>
      <c r="H120" s="75">
        <f>'계획(시간최대)'!$H$273</f>
        <v>0</v>
      </c>
      <c r="I120" s="75">
        <f>'계획(시간최대)'!$H$329</f>
        <v>0</v>
      </c>
      <c r="J120" s="17"/>
    </row>
    <row r="121" spans="1:10" s="5" customFormat="1" ht="21.4" customHeight="1">
      <c r="A121" s="119"/>
      <c r="B121" s="112" t="s">
        <v>184</v>
      </c>
      <c r="C121" s="112"/>
      <c r="D121" s="75">
        <f>'계획(시간최대)'!$I$49</f>
        <v>0</v>
      </c>
      <c r="E121" s="75">
        <f>'계획(시간최대)'!$I$105</f>
        <v>0</v>
      </c>
      <c r="F121" s="75">
        <f>'계획(시간최대)'!$I$161</f>
        <v>0</v>
      </c>
      <c r="G121" s="75">
        <f>'계획(시간최대)'!$I$217</f>
        <v>0</v>
      </c>
      <c r="H121" s="75">
        <f>'계획(시간최대)'!$I$273</f>
        <v>0</v>
      </c>
      <c r="I121" s="75">
        <f>'계획(시간최대)'!$I$329</f>
        <v>0</v>
      </c>
      <c r="J121" s="17"/>
    </row>
    <row r="122" spans="1:10" s="5" customFormat="1" ht="21.4" customHeight="1">
      <c r="A122" s="120"/>
      <c r="B122" s="114" t="s">
        <v>109</v>
      </c>
      <c r="C122" s="114"/>
      <c r="D122" s="78">
        <f>'계획(시간최대)'!$J$49</f>
        <v>45</v>
      </c>
      <c r="E122" s="78">
        <f>'계획(시간최대)'!$J$105</f>
        <v>44</v>
      </c>
      <c r="F122" s="78">
        <f>'계획(시간최대)'!$J$161</f>
        <v>43</v>
      </c>
      <c r="G122" s="78">
        <f>'계획(시간최대)'!$J$217</f>
        <v>56</v>
      </c>
      <c r="H122" s="78">
        <f>'계획(시간최대)'!$J$275</f>
        <v>13</v>
      </c>
      <c r="I122" s="78">
        <f>'계획(시간최대)'!$J$329</f>
        <v>55</v>
      </c>
      <c r="J122" s="21"/>
    </row>
    <row r="123" spans="1:10" ht="21" customHeight="1"/>
    <row r="124" spans="1:10" ht="24.95" customHeight="1">
      <c r="A124" s="3" t="s">
        <v>114</v>
      </c>
    </row>
    <row r="125" spans="1:10" s="5" customFormat="1" ht="21.4" customHeight="1" thickBot="1">
      <c r="A125" s="115" t="s">
        <v>89</v>
      </c>
      <c r="B125" s="116"/>
      <c r="C125" s="116"/>
      <c r="D125" s="58" t="s">
        <v>228</v>
      </c>
      <c r="E125" s="58" t="s">
        <v>69</v>
      </c>
      <c r="F125" s="58" t="s">
        <v>70</v>
      </c>
      <c r="G125" s="58" t="s">
        <v>71</v>
      </c>
      <c r="H125" s="58" t="s">
        <v>72</v>
      </c>
      <c r="I125" s="58" t="s">
        <v>147</v>
      </c>
      <c r="J125" s="4" t="s">
        <v>87</v>
      </c>
    </row>
    <row r="126" spans="1:10" s="5" customFormat="1" ht="21.4" customHeight="1" thickTop="1">
      <c r="A126" s="121" t="s">
        <v>94</v>
      </c>
      <c r="B126" s="123" t="s">
        <v>95</v>
      </c>
      <c r="C126" s="6" t="s">
        <v>96</v>
      </c>
      <c r="D126" s="74">
        <f t="shared" ref="D126:I126" si="40">SUM(D127:D128)</f>
        <v>1052</v>
      </c>
      <c r="E126" s="74">
        <f t="shared" si="40"/>
        <v>1020</v>
      </c>
      <c r="F126" s="74">
        <f t="shared" si="40"/>
        <v>1008</v>
      </c>
      <c r="G126" s="74">
        <f t="shared" si="40"/>
        <v>6168</v>
      </c>
      <c r="H126" s="74">
        <f t="shared" si="40"/>
        <v>6158</v>
      </c>
      <c r="I126" s="74">
        <f t="shared" si="40"/>
        <v>6144</v>
      </c>
      <c r="J126" s="14"/>
    </row>
    <row r="127" spans="1:10" s="5" customFormat="1" ht="21.4" customHeight="1">
      <c r="A127" s="122"/>
      <c r="B127" s="111"/>
      <c r="C127" s="8" t="s">
        <v>97</v>
      </c>
      <c r="D127" s="75">
        <f>'[3]2.0처리-계획인구(총괄)'!$D$25</f>
        <v>1052</v>
      </c>
      <c r="E127" s="75">
        <f>'[3]2.0처리-계획인구(총괄)'!$G$25</f>
        <v>1020</v>
      </c>
      <c r="F127" s="75">
        <f>'[3]2.0처리-계획인구(총괄)'!$J$25</f>
        <v>1008</v>
      </c>
      <c r="G127" s="75">
        <f>'[3]2.0처리-계획인구(총괄)'!$M$25</f>
        <v>1001</v>
      </c>
      <c r="H127" s="75">
        <f>'[3]2.0처리-계획인구(총괄)'!$P$25</f>
        <v>991</v>
      </c>
      <c r="I127" s="75">
        <f>'[3]2.0처리-계획인구(총괄)'!$S$25</f>
        <v>977</v>
      </c>
      <c r="J127" s="9"/>
    </row>
    <row r="128" spans="1:10" s="5" customFormat="1" ht="21.4" customHeight="1">
      <c r="A128" s="122"/>
      <c r="B128" s="111"/>
      <c r="C128" s="8" t="s">
        <v>98</v>
      </c>
      <c r="D128" s="75">
        <f>'[3]2.0처리-계획인구(총괄)'!$E$25</f>
        <v>0</v>
      </c>
      <c r="E128" s="75">
        <f>'[3]2.0처리-계획인구(총괄)'!$H$25</f>
        <v>0</v>
      </c>
      <c r="F128" s="75">
        <f>'[3]2.0처리-계획인구(총괄)'!$K$25</f>
        <v>0</v>
      </c>
      <c r="G128" s="75">
        <f>'[3]2.0처리-계획인구(총괄)'!$N$25</f>
        <v>5167</v>
      </c>
      <c r="H128" s="75">
        <f>'[3]2.0처리-계획인구(총괄)'!$Q$25</f>
        <v>5167</v>
      </c>
      <c r="I128" s="75">
        <f>'[3]2.0처리-계획인구(총괄)'!$T$25</f>
        <v>5167</v>
      </c>
      <c r="J128" s="9"/>
    </row>
    <row r="129" spans="1:10" s="5" customFormat="1" ht="21.4" customHeight="1">
      <c r="A129" s="122"/>
      <c r="B129" s="111" t="s">
        <v>99</v>
      </c>
      <c r="C129" s="111"/>
      <c r="D129" s="75">
        <f>'[3]4.0처리-처리인구(총괄)'!$C$25</f>
        <v>0</v>
      </c>
      <c r="E129" s="75">
        <f>'[3]4.0처리-처리인구(총괄)'!$F$25</f>
        <v>0</v>
      </c>
      <c r="F129" s="75">
        <f>'[3]4.0처리-처리인구(총괄)'!$I$25</f>
        <v>0</v>
      </c>
      <c r="G129" s="75">
        <f>'[3]4.0처리-처리인구(총괄)'!$L$25</f>
        <v>6168</v>
      </c>
      <c r="H129" s="75">
        <f>'[3]4.0처리-처리인구(총괄)'!$O$25</f>
        <v>6158</v>
      </c>
      <c r="I129" s="75">
        <f>'[3]4.0처리-처리인구(총괄)'!$R$25</f>
        <v>6144</v>
      </c>
      <c r="J129" s="9"/>
    </row>
    <row r="130" spans="1:10" s="5" customFormat="1" ht="21.4" customHeight="1">
      <c r="A130" s="122"/>
      <c r="B130" s="111" t="s">
        <v>100</v>
      </c>
      <c r="C130" s="111"/>
      <c r="D130" s="79">
        <f t="shared" ref="D130:I130" si="41">ROUND(D129*100/D126,1)</f>
        <v>0</v>
      </c>
      <c r="E130" s="79">
        <f t="shared" si="41"/>
        <v>0</v>
      </c>
      <c r="F130" s="79">
        <f t="shared" si="41"/>
        <v>0</v>
      </c>
      <c r="G130" s="79">
        <f t="shared" si="41"/>
        <v>100</v>
      </c>
      <c r="H130" s="79">
        <f t="shared" si="41"/>
        <v>100</v>
      </c>
      <c r="I130" s="79">
        <f t="shared" si="41"/>
        <v>100</v>
      </c>
      <c r="J130" s="15"/>
    </row>
    <row r="131" spans="1:10" s="5" customFormat="1" ht="21.4" customHeight="1">
      <c r="A131" s="122" t="s">
        <v>101</v>
      </c>
      <c r="B131" s="112" t="s">
        <v>102</v>
      </c>
      <c r="C131" s="112"/>
      <c r="D131" s="76">
        <f t="shared" ref="D131:I131" si="42">D132+D135+D136+D139+D140+D141</f>
        <v>0</v>
      </c>
      <c r="E131" s="76">
        <f t="shared" si="42"/>
        <v>0</v>
      </c>
      <c r="F131" s="76">
        <f t="shared" si="42"/>
        <v>0</v>
      </c>
      <c r="G131" s="76">
        <f t="shared" si="42"/>
        <v>2054</v>
      </c>
      <c r="H131" s="76">
        <f t="shared" si="42"/>
        <v>2052</v>
      </c>
      <c r="I131" s="76">
        <f t="shared" si="42"/>
        <v>2046</v>
      </c>
      <c r="J131" s="16"/>
    </row>
    <row r="132" spans="1:10" s="5" customFormat="1" ht="21.4" customHeight="1">
      <c r="A132" s="122"/>
      <c r="B132" s="112" t="s">
        <v>103</v>
      </c>
      <c r="C132" s="12" t="s">
        <v>96</v>
      </c>
      <c r="D132" s="76">
        <f t="shared" ref="D132:I132" si="43">SUM(D133:D134)</f>
        <v>0</v>
      </c>
      <c r="E132" s="76">
        <f t="shared" si="43"/>
        <v>0</v>
      </c>
      <c r="F132" s="76">
        <f t="shared" si="43"/>
        <v>0</v>
      </c>
      <c r="G132" s="76">
        <f t="shared" si="43"/>
        <v>1826</v>
      </c>
      <c r="H132" s="76">
        <f t="shared" si="43"/>
        <v>1824</v>
      </c>
      <c r="I132" s="76">
        <f t="shared" si="43"/>
        <v>1819</v>
      </c>
      <c r="J132" s="16"/>
    </row>
    <row r="133" spans="1:10" s="5" customFormat="1" ht="21.4" customHeight="1">
      <c r="A133" s="122"/>
      <c r="B133" s="112"/>
      <c r="C133" s="12" t="s">
        <v>104</v>
      </c>
      <c r="D133" s="75">
        <f>'계획(일평균)'!$D$52</f>
        <v>0</v>
      </c>
      <c r="E133" s="75">
        <f>'계획(일평균)'!$D$108</f>
        <v>0</v>
      </c>
      <c r="F133" s="75">
        <f>'계획(일평균)'!$D$164</f>
        <v>0</v>
      </c>
      <c r="G133" s="75">
        <f>'계획(일평균)'!$D$220</f>
        <v>296</v>
      </c>
      <c r="H133" s="75">
        <f>'계획(일평균)'!$D$276</f>
        <v>294</v>
      </c>
      <c r="I133" s="75">
        <f>'계획(일평균)'!$D$332</f>
        <v>289</v>
      </c>
      <c r="J133" s="17"/>
    </row>
    <row r="134" spans="1:10" s="5" customFormat="1" ht="21.4" customHeight="1">
      <c r="A134" s="122"/>
      <c r="B134" s="112"/>
      <c r="C134" s="12" t="s">
        <v>98</v>
      </c>
      <c r="D134" s="75">
        <f>'계획(일평균)'!$F$52</f>
        <v>0</v>
      </c>
      <c r="E134" s="75">
        <f>'계획(일평균)'!$F$108</f>
        <v>0</v>
      </c>
      <c r="F134" s="75">
        <f>'계획(일평균)'!$F$164</f>
        <v>0</v>
      </c>
      <c r="G134" s="75">
        <f>'계획(일평균)'!$F$220</f>
        <v>1530</v>
      </c>
      <c r="H134" s="75">
        <f>'계획(일평균)'!$F$276</f>
        <v>1530</v>
      </c>
      <c r="I134" s="75">
        <f>'계획(일평균)'!$F$332</f>
        <v>1530</v>
      </c>
      <c r="J134" s="17"/>
    </row>
    <row r="135" spans="1:10" s="5" customFormat="1" ht="21.4" customHeight="1">
      <c r="A135" s="122"/>
      <c r="B135" s="112" t="s">
        <v>105</v>
      </c>
      <c r="C135" s="124"/>
      <c r="D135" s="75">
        <f>'계획(일평균)'!$E$52</f>
        <v>0</v>
      </c>
      <c r="E135" s="75">
        <f>'계획(일평균)'!$E$108</f>
        <v>0</v>
      </c>
      <c r="F135" s="75">
        <f>'계획(일평균)'!$E$164</f>
        <v>0</v>
      </c>
      <c r="G135" s="75">
        <f>'계획(일평균)'!$E$220</f>
        <v>0</v>
      </c>
      <c r="H135" s="75">
        <f>'계획(일평균)'!$E$276</f>
        <v>0</v>
      </c>
      <c r="I135" s="75">
        <f>'계획(일평균)'!$E$332</f>
        <v>0</v>
      </c>
      <c r="J135" s="17"/>
    </row>
    <row r="136" spans="1:10" s="5" customFormat="1" ht="21.4" customHeight="1">
      <c r="A136" s="122"/>
      <c r="B136" s="112" t="s">
        <v>106</v>
      </c>
      <c r="C136" s="12" t="s">
        <v>96</v>
      </c>
      <c r="D136" s="76">
        <f t="shared" ref="D136:I136" si="44">SUM(D137:D138)</f>
        <v>0</v>
      </c>
      <c r="E136" s="76">
        <f t="shared" si="44"/>
        <v>0</v>
      </c>
      <c r="F136" s="76">
        <f t="shared" si="44"/>
        <v>0</v>
      </c>
      <c r="G136" s="76">
        <f t="shared" si="44"/>
        <v>0</v>
      </c>
      <c r="H136" s="76">
        <f t="shared" si="44"/>
        <v>0</v>
      </c>
      <c r="I136" s="76">
        <f t="shared" si="44"/>
        <v>0</v>
      </c>
      <c r="J136" s="16"/>
    </row>
    <row r="137" spans="1:10" s="5" customFormat="1" ht="21.4" customHeight="1">
      <c r="A137" s="122"/>
      <c r="B137" s="112"/>
      <c r="C137" s="12" t="s">
        <v>107</v>
      </c>
      <c r="D137" s="75">
        <v>0</v>
      </c>
      <c r="E137" s="75">
        <v>0</v>
      </c>
      <c r="F137" s="75">
        <v>0</v>
      </c>
      <c r="G137" s="75">
        <v>0</v>
      </c>
      <c r="H137" s="75">
        <v>0</v>
      </c>
      <c r="I137" s="75">
        <v>0</v>
      </c>
      <c r="J137" s="17"/>
    </row>
    <row r="138" spans="1:10" s="5" customFormat="1" ht="21.4" customHeight="1">
      <c r="A138" s="122"/>
      <c r="B138" s="112"/>
      <c r="C138" s="12" t="s">
        <v>103</v>
      </c>
      <c r="D138" s="75">
        <v>0</v>
      </c>
      <c r="E138" s="75">
        <v>0</v>
      </c>
      <c r="F138" s="75">
        <v>0</v>
      </c>
      <c r="G138" s="75">
        <v>0</v>
      </c>
      <c r="H138" s="75">
        <v>0</v>
      </c>
      <c r="I138" s="75">
        <v>0</v>
      </c>
      <c r="J138" s="17"/>
    </row>
    <row r="139" spans="1:10" s="5" customFormat="1" ht="21.4" customHeight="1">
      <c r="A139" s="122"/>
      <c r="B139" s="111" t="s">
        <v>108</v>
      </c>
      <c r="C139" s="111"/>
      <c r="D139" s="75">
        <f>'계획(일평균)'!$H$52</f>
        <v>0</v>
      </c>
      <c r="E139" s="75">
        <f>'계획(일평균)'!$H$108</f>
        <v>0</v>
      </c>
      <c r="F139" s="75">
        <f>'계획(일평균)'!$H$164</f>
        <v>0</v>
      </c>
      <c r="G139" s="75">
        <f>'계획(일평균)'!$H$220</f>
        <v>0</v>
      </c>
      <c r="H139" s="75">
        <f>'계획(일평균)'!$H$276</f>
        <v>0</v>
      </c>
      <c r="I139" s="75">
        <f>'계획(일평균)'!$H$332</f>
        <v>0</v>
      </c>
      <c r="J139" s="17"/>
    </row>
    <row r="140" spans="1:10" s="5" customFormat="1" ht="21.4" customHeight="1">
      <c r="A140" s="122"/>
      <c r="B140" s="111" t="s">
        <v>184</v>
      </c>
      <c r="C140" s="111"/>
      <c r="D140" s="75">
        <f>'계획(일평균)'!$I$52</f>
        <v>0</v>
      </c>
      <c r="E140" s="75">
        <f>'계획(일평균)'!$I$108</f>
        <v>0</v>
      </c>
      <c r="F140" s="75">
        <f>'계획(일평균)'!$I$164</f>
        <v>0</v>
      </c>
      <c r="G140" s="75">
        <f>'계획(일평균)'!$I$220</f>
        <v>0</v>
      </c>
      <c r="H140" s="75">
        <f>'계획(일평균)'!$I$276</f>
        <v>0</v>
      </c>
      <c r="I140" s="75">
        <f>'계획(일평균)'!$I$332</f>
        <v>0</v>
      </c>
      <c r="J140" s="17"/>
    </row>
    <row r="141" spans="1:10" s="5" customFormat="1" ht="21.4" customHeight="1">
      <c r="A141" s="122"/>
      <c r="B141" s="111" t="s">
        <v>109</v>
      </c>
      <c r="C141" s="111"/>
      <c r="D141" s="75">
        <f>'계획(일평균)'!$J$52</f>
        <v>0</v>
      </c>
      <c r="E141" s="75">
        <f>'계획(일평균)'!$J$108</f>
        <v>0</v>
      </c>
      <c r="F141" s="75">
        <f>'계획(일평균)'!$J$164</f>
        <v>0</v>
      </c>
      <c r="G141" s="75">
        <f>'계획(일평균)'!$J$220</f>
        <v>228</v>
      </c>
      <c r="H141" s="75">
        <f>'계획(일평균)'!$J$276</f>
        <v>228</v>
      </c>
      <c r="I141" s="75">
        <f>'계획(일평균)'!$J$332</f>
        <v>227</v>
      </c>
      <c r="J141" s="17"/>
    </row>
    <row r="142" spans="1:10" s="5" customFormat="1" ht="21.4" customHeight="1">
      <c r="A142" s="117" t="s">
        <v>110</v>
      </c>
      <c r="B142" s="113" t="s">
        <v>102</v>
      </c>
      <c r="C142" s="113"/>
      <c r="D142" s="77">
        <f t="shared" ref="D142:I142" si="45">D143+D146+D147+D150+D151+D152</f>
        <v>0</v>
      </c>
      <c r="E142" s="77">
        <f t="shared" si="45"/>
        <v>0</v>
      </c>
      <c r="F142" s="77">
        <f t="shared" si="45"/>
        <v>0</v>
      </c>
      <c r="G142" s="77">
        <f t="shared" si="45"/>
        <v>2510</v>
      </c>
      <c r="H142" s="77">
        <f t="shared" si="45"/>
        <v>2507</v>
      </c>
      <c r="I142" s="77">
        <f t="shared" si="45"/>
        <v>2500</v>
      </c>
      <c r="J142" s="18"/>
    </row>
    <row r="143" spans="1:10" s="5" customFormat="1" ht="21.4" customHeight="1">
      <c r="A143" s="117"/>
      <c r="B143" s="113" t="s">
        <v>103</v>
      </c>
      <c r="C143" s="11" t="s">
        <v>96</v>
      </c>
      <c r="D143" s="77">
        <f t="shared" ref="D143:I143" si="46">SUM(D144:D145)</f>
        <v>0</v>
      </c>
      <c r="E143" s="77">
        <f t="shared" si="46"/>
        <v>0</v>
      </c>
      <c r="F143" s="77">
        <f t="shared" si="46"/>
        <v>0</v>
      </c>
      <c r="G143" s="77">
        <f t="shared" si="46"/>
        <v>2282</v>
      </c>
      <c r="H143" s="77">
        <f t="shared" si="46"/>
        <v>2279</v>
      </c>
      <c r="I143" s="77">
        <f t="shared" si="46"/>
        <v>2273</v>
      </c>
      <c r="J143" s="18"/>
    </row>
    <row r="144" spans="1:10" s="5" customFormat="1" ht="21.4" customHeight="1">
      <c r="A144" s="117"/>
      <c r="B144" s="113"/>
      <c r="C144" s="11" t="s">
        <v>97</v>
      </c>
      <c r="D144" s="77">
        <f>'계획(일최대)'!$D$52</f>
        <v>0</v>
      </c>
      <c r="E144" s="77">
        <f>'계획(일최대)'!$D$108</f>
        <v>0</v>
      </c>
      <c r="F144" s="77">
        <f>'계획(일최대)'!$D$164</f>
        <v>0</v>
      </c>
      <c r="G144" s="77">
        <f>'계획(일최대)'!$D$220</f>
        <v>370</v>
      </c>
      <c r="H144" s="77">
        <f>'계획(일최대)'!$D$276</f>
        <v>367</v>
      </c>
      <c r="I144" s="77">
        <f>'계획(일최대)'!$D$332</f>
        <v>361</v>
      </c>
      <c r="J144" s="10"/>
    </row>
    <row r="145" spans="1:10" s="5" customFormat="1" ht="21.4" customHeight="1">
      <c r="A145" s="117"/>
      <c r="B145" s="113"/>
      <c r="C145" s="11" t="s">
        <v>56</v>
      </c>
      <c r="D145" s="77">
        <f>'계획(일최대)'!$F$52</f>
        <v>0</v>
      </c>
      <c r="E145" s="77">
        <f>'계획(일최대)'!$F$108</f>
        <v>0</v>
      </c>
      <c r="F145" s="77">
        <f>'계획(일최대)'!$F$164</f>
        <v>0</v>
      </c>
      <c r="G145" s="77">
        <f>'계획(일최대)'!$F$220</f>
        <v>1912</v>
      </c>
      <c r="H145" s="77">
        <f>'계획(일최대)'!$F$276</f>
        <v>1912</v>
      </c>
      <c r="I145" s="77">
        <f>'계획(일최대)'!$F$332</f>
        <v>1912</v>
      </c>
      <c r="J145" s="10"/>
    </row>
    <row r="146" spans="1:10" s="5" customFormat="1" ht="21.4" customHeight="1">
      <c r="A146" s="117"/>
      <c r="B146" s="113" t="s">
        <v>105</v>
      </c>
      <c r="C146" s="113"/>
      <c r="D146" s="77">
        <f>'계획(일최대)'!$E$52</f>
        <v>0</v>
      </c>
      <c r="E146" s="77">
        <f>'계획(일최대)'!$E$108</f>
        <v>0</v>
      </c>
      <c r="F146" s="77">
        <f>'계획(일최대)'!$E$164</f>
        <v>0</v>
      </c>
      <c r="G146" s="77">
        <f>'계획(일최대)'!$E$220</f>
        <v>0</v>
      </c>
      <c r="H146" s="77">
        <f>'계획(일최대)'!$E$276</f>
        <v>0</v>
      </c>
      <c r="I146" s="77">
        <f>'계획(일최대)'!$E$332</f>
        <v>0</v>
      </c>
      <c r="J146" s="10"/>
    </row>
    <row r="147" spans="1:10" s="5" customFormat="1" ht="21.4" customHeight="1">
      <c r="A147" s="117"/>
      <c r="B147" s="113" t="s">
        <v>106</v>
      </c>
      <c r="C147" s="11" t="s">
        <v>96</v>
      </c>
      <c r="D147" s="77">
        <f t="shared" ref="D147:I147" si="47">SUM(D148:D149)</f>
        <v>0</v>
      </c>
      <c r="E147" s="77">
        <f t="shared" si="47"/>
        <v>0</v>
      </c>
      <c r="F147" s="77">
        <f t="shared" si="47"/>
        <v>0</v>
      </c>
      <c r="G147" s="77">
        <f t="shared" si="47"/>
        <v>0</v>
      </c>
      <c r="H147" s="77">
        <f t="shared" si="47"/>
        <v>0</v>
      </c>
      <c r="I147" s="77">
        <f t="shared" si="47"/>
        <v>0</v>
      </c>
      <c r="J147" s="18"/>
    </row>
    <row r="148" spans="1:10" s="5" customFormat="1" ht="21.4" customHeight="1">
      <c r="A148" s="117"/>
      <c r="B148" s="113"/>
      <c r="C148" s="11" t="s">
        <v>107</v>
      </c>
      <c r="D148" s="77">
        <v>0</v>
      </c>
      <c r="E148" s="77">
        <v>0</v>
      </c>
      <c r="F148" s="77">
        <v>0</v>
      </c>
      <c r="G148" s="77">
        <v>0</v>
      </c>
      <c r="H148" s="77">
        <v>0</v>
      </c>
      <c r="I148" s="77">
        <v>0</v>
      </c>
      <c r="J148" s="10"/>
    </row>
    <row r="149" spans="1:10" s="5" customFormat="1" ht="21.4" customHeight="1">
      <c r="A149" s="117"/>
      <c r="B149" s="113"/>
      <c r="C149" s="11" t="s">
        <v>103</v>
      </c>
      <c r="D149" s="77">
        <v>0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10"/>
    </row>
    <row r="150" spans="1:10" s="5" customFormat="1" ht="21.4" customHeight="1">
      <c r="A150" s="117"/>
      <c r="B150" s="113" t="s">
        <v>108</v>
      </c>
      <c r="C150" s="113"/>
      <c r="D150" s="77">
        <f>'계획(일최대)'!$H$52</f>
        <v>0</v>
      </c>
      <c r="E150" s="77">
        <f>'계획(일최대)'!$H$108</f>
        <v>0</v>
      </c>
      <c r="F150" s="77">
        <f>'계획(일최대)'!$H$164</f>
        <v>0</v>
      </c>
      <c r="G150" s="77">
        <f>'계획(일최대)'!$H$220</f>
        <v>0</v>
      </c>
      <c r="H150" s="77">
        <f>'계획(일최대)'!$H$276</f>
        <v>0</v>
      </c>
      <c r="I150" s="77">
        <f>'계획(일최대)'!$H$332</f>
        <v>0</v>
      </c>
      <c r="J150" s="10"/>
    </row>
    <row r="151" spans="1:10" s="5" customFormat="1" ht="21.4" customHeight="1">
      <c r="A151" s="117"/>
      <c r="B151" s="113" t="s">
        <v>184</v>
      </c>
      <c r="C151" s="113"/>
      <c r="D151" s="77">
        <f>'계획(일최대)'!$I$52</f>
        <v>0</v>
      </c>
      <c r="E151" s="77">
        <f>'계획(일최대)'!$I$108</f>
        <v>0</v>
      </c>
      <c r="F151" s="77">
        <f>'계획(일최대)'!$I$164</f>
        <v>0</v>
      </c>
      <c r="G151" s="77">
        <f>'계획(일최대)'!$I$220</f>
        <v>0</v>
      </c>
      <c r="H151" s="77">
        <f>'계획(일최대)'!$I$276</f>
        <v>0</v>
      </c>
      <c r="I151" s="77">
        <f>'계획(일최대)'!$I$332</f>
        <v>0</v>
      </c>
      <c r="J151" s="10"/>
    </row>
    <row r="152" spans="1:10" s="5" customFormat="1" ht="21.4" customHeight="1">
      <c r="A152" s="117"/>
      <c r="B152" s="113" t="s">
        <v>109</v>
      </c>
      <c r="C152" s="113"/>
      <c r="D152" s="77">
        <f>'계획(일최대)'!$J$52</f>
        <v>0</v>
      </c>
      <c r="E152" s="77">
        <f>'계획(일최대)'!$J$108</f>
        <v>0</v>
      </c>
      <c r="F152" s="77">
        <f>'계획(일최대)'!$J$164</f>
        <v>0</v>
      </c>
      <c r="G152" s="77">
        <f>'계획(일최대)'!$J$220</f>
        <v>228</v>
      </c>
      <c r="H152" s="77">
        <f>'계획(일최대)'!$J$276</f>
        <v>228</v>
      </c>
      <c r="I152" s="77">
        <f>'계획(일최대)'!$J$332</f>
        <v>227</v>
      </c>
      <c r="J152" s="10"/>
    </row>
    <row r="153" spans="1:10" s="5" customFormat="1" ht="21.4" customHeight="1">
      <c r="A153" s="118" t="s">
        <v>111</v>
      </c>
      <c r="B153" s="112" t="s">
        <v>102</v>
      </c>
      <c r="C153" s="112"/>
      <c r="D153" s="76">
        <f t="shared" ref="D153:I153" si="48">D154+D157+D158+D161+D162+D163</f>
        <v>0</v>
      </c>
      <c r="E153" s="76">
        <f t="shared" si="48"/>
        <v>0</v>
      </c>
      <c r="F153" s="76">
        <f t="shared" si="48"/>
        <v>0</v>
      </c>
      <c r="G153" s="76">
        <f t="shared" si="48"/>
        <v>3651</v>
      </c>
      <c r="H153" s="76">
        <f t="shared" si="48"/>
        <v>3647</v>
      </c>
      <c r="I153" s="76">
        <f t="shared" si="48"/>
        <v>3637</v>
      </c>
      <c r="J153" s="16"/>
    </row>
    <row r="154" spans="1:10" s="5" customFormat="1" ht="21.4" customHeight="1">
      <c r="A154" s="118"/>
      <c r="B154" s="112" t="s">
        <v>103</v>
      </c>
      <c r="C154" s="12" t="s">
        <v>96</v>
      </c>
      <c r="D154" s="76">
        <f t="shared" ref="D154:I154" si="49">SUM(D155:D156)</f>
        <v>0</v>
      </c>
      <c r="E154" s="76">
        <f t="shared" si="49"/>
        <v>0</v>
      </c>
      <c r="F154" s="76">
        <f t="shared" si="49"/>
        <v>0</v>
      </c>
      <c r="G154" s="76">
        <f t="shared" si="49"/>
        <v>3423</v>
      </c>
      <c r="H154" s="76">
        <f t="shared" si="49"/>
        <v>3419</v>
      </c>
      <c r="I154" s="76">
        <f t="shared" si="49"/>
        <v>3410</v>
      </c>
      <c r="J154" s="16"/>
    </row>
    <row r="155" spans="1:10" s="5" customFormat="1" ht="21.4" customHeight="1">
      <c r="A155" s="118"/>
      <c r="B155" s="112"/>
      <c r="C155" s="12" t="s">
        <v>97</v>
      </c>
      <c r="D155" s="75">
        <f>'계획(시간최대)'!$D$52</f>
        <v>0</v>
      </c>
      <c r="E155" s="75">
        <f>'계획(시간최대)'!$D$108</f>
        <v>0</v>
      </c>
      <c r="F155" s="75">
        <f>'계획(시간최대)'!$D$164</f>
        <v>0</v>
      </c>
      <c r="G155" s="75">
        <f>'계획(시간최대)'!$D$220</f>
        <v>555</v>
      </c>
      <c r="H155" s="75">
        <f>'계획(시간최대)'!$D$276</f>
        <v>551</v>
      </c>
      <c r="I155" s="75">
        <f>'계획(시간최대)'!$D$332</f>
        <v>542</v>
      </c>
      <c r="J155" s="17"/>
    </row>
    <row r="156" spans="1:10" s="5" customFormat="1" ht="21.4" customHeight="1">
      <c r="A156" s="118"/>
      <c r="B156" s="112"/>
      <c r="C156" s="12" t="s">
        <v>56</v>
      </c>
      <c r="D156" s="75">
        <f>'계획(시간최대)'!$F$52</f>
        <v>0</v>
      </c>
      <c r="E156" s="75">
        <f>'계획(시간최대)'!$F$108</f>
        <v>0</v>
      </c>
      <c r="F156" s="75">
        <f>'계획(시간최대)'!$F$164</f>
        <v>0</v>
      </c>
      <c r="G156" s="75">
        <f>'계획(시간최대)'!$F$220</f>
        <v>2868</v>
      </c>
      <c r="H156" s="75">
        <f>'계획(시간최대)'!$F$276</f>
        <v>2868</v>
      </c>
      <c r="I156" s="75">
        <f>'계획(시간최대)'!$F$332</f>
        <v>2868</v>
      </c>
      <c r="J156" s="17"/>
    </row>
    <row r="157" spans="1:10" s="5" customFormat="1" ht="21.4" customHeight="1">
      <c r="A157" s="118"/>
      <c r="B157" s="112" t="s">
        <v>105</v>
      </c>
      <c r="C157" s="112"/>
      <c r="D157" s="75">
        <f>'계획(시간최대)'!$E$52</f>
        <v>0</v>
      </c>
      <c r="E157" s="75">
        <f>'계획(시간최대)'!$E$108</f>
        <v>0</v>
      </c>
      <c r="F157" s="75">
        <f>'계획(시간최대)'!$E$164</f>
        <v>0</v>
      </c>
      <c r="G157" s="75">
        <f>'계획(시간최대)'!$E$220</f>
        <v>0</v>
      </c>
      <c r="H157" s="75">
        <f>'계획(시간최대)'!$E$276</f>
        <v>0</v>
      </c>
      <c r="I157" s="75">
        <f>'계획(시간최대)'!$E$332</f>
        <v>0</v>
      </c>
      <c r="J157" s="17"/>
    </row>
    <row r="158" spans="1:10" s="5" customFormat="1" ht="21.4" customHeight="1">
      <c r="A158" s="118"/>
      <c r="B158" s="112" t="s">
        <v>106</v>
      </c>
      <c r="C158" s="12" t="s">
        <v>96</v>
      </c>
      <c r="D158" s="76">
        <f t="shared" ref="D158:I158" si="50">SUM(D159:D160)</f>
        <v>0</v>
      </c>
      <c r="E158" s="76">
        <f t="shared" si="50"/>
        <v>0</v>
      </c>
      <c r="F158" s="76">
        <f t="shared" si="50"/>
        <v>0</v>
      </c>
      <c r="G158" s="76">
        <f t="shared" si="50"/>
        <v>0</v>
      </c>
      <c r="H158" s="76">
        <f t="shared" si="50"/>
        <v>0</v>
      </c>
      <c r="I158" s="76">
        <f t="shared" si="50"/>
        <v>0</v>
      </c>
      <c r="J158" s="16"/>
    </row>
    <row r="159" spans="1:10" s="5" customFormat="1" ht="21.4" customHeight="1">
      <c r="A159" s="118"/>
      <c r="B159" s="112"/>
      <c r="C159" s="12" t="s">
        <v>107</v>
      </c>
      <c r="D159" s="75">
        <v>0</v>
      </c>
      <c r="E159" s="75">
        <v>0</v>
      </c>
      <c r="F159" s="75">
        <v>0</v>
      </c>
      <c r="G159" s="75">
        <v>0</v>
      </c>
      <c r="H159" s="75">
        <v>0</v>
      </c>
      <c r="I159" s="75">
        <v>0</v>
      </c>
      <c r="J159" s="17"/>
    </row>
    <row r="160" spans="1:10" s="5" customFormat="1" ht="21.4" customHeight="1">
      <c r="A160" s="118"/>
      <c r="B160" s="112"/>
      <c r="C160" s="12" t="s">
        <v>103</v>
      </c>
      <c r="D160" s="75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17"/>
    </row>
    <row r="161" spans="1:10" s="5" customFormat="1" ht="21.4" customHeight="1">
      <c r="A161" s="118"/>
      <c r="B161" s="112" t="s">
        <v>108</v>
      </c>
      <c r="C161" s="112"/>
      <c r="D161" s="75">
        <f>'계획(시간최대)'!$H$52</f>
        <v>0</v>
      </c>
      <c r="E161" s="75">
        <f>'계획(시간최대)'!$H$108</f>
        <v>0</v>
      </c>
      <c r="F161" s="75">
        <f>'계획(시간최대)'!$H$164</f>
        <v>0</v>
      </c>
      <c r="G161" s="75">
        <f>'계획(시간최대)'!$H$220</f>
        <v>0</v>
      </c>
      <c r="H161" s="75">
        <f>'계획(시간최대)'!$H$276</f>
        <v>0</v>
      </c>
      <c r="I161" s="75">
        <f>'계획(시간최대)'!$H$332</f>
        <v>0</v>
      </c>
      <c r="J161" s="17"/>
    </row>
    <row r="162" spans="1:10" s="5" customFormat="1" ht="21.4" customHeight="1">
      <c r="A162" s="119"/>
      <c r="B162" s="112" t="s">
        <v>184</v>
      </c>
      <c r="C162" s="112"/>
      <c r="D162" s="75">
        <f>'계획(시간최대)'!$I$52</f>
        <v>0</v>
      </c>
      <c r="E162" s="75">
        <f>'계획(시간최대)'!$I$108</f>
        <v>0</v>
      </c>
      <c r="F162" s="75">
        <f>'계획(시간최대)'!$I$164</f>
        <v>0</v>
      </c>
      <c r="G162" s="75">
        <f>'계획(시간최대)'!$I$220</f>
        <v>0</v>
      </c>
      <c r="H162" s="75">
        <f>'계획(시간최대)'!$I$276</f>
        <v>0</v>
      </c>
      <c r="I162" s="75">
        <f>'계획(시간최대)'!$I$332</f>
        <v>0</v>
      </c>
      <c r="J162" s="17"/>
    </row>
    <row r="163" spans="1:10" s="5" customFormat="1" ht="21.4" customHeight="1">
      <c r="A163" s="120"/>
      <c r="B163" s="114" t="s">
        <v>109</v>
      </c>
      <c r="C163" s="114"/>
      <c r="D163" s="78">
        <f>'계획(시간최대)'!$J$52</f>
        <v>0</v>
      </c>
      <c r="E163" s="78">
        <f>'계획(시간최대)'!$J$108</f>
        <v>0</v>
      </c>
      <c r="F163" s="78">
        <f>'계획(시간최대)'!$J$164</f>
        <v>0</v>
      </c>
      <c r="G163" s="78">
        <f>'계획(시간최대)'!$J$220</f>
        <v>228</v>
      </c>
      <c r="H163" s="78">
        <f>'계획(시간최대)'!$J$276</f>
        <v>228</v>
      </c>
      <c r="I163" s="78">
        <f>'계획(시간최대)'!$J$332</f>
        <v>227</v>
      </c>
      <c r="J163" s="21"/>
    </row>
    <row r="164" spans="1:10" ht="21" customHeight="1"/>
    <row r="165" spans="1:10" ht="21" customHeight="1"/>
  </sheetData>
  <mergeCells count="116">
    <mergeCell ref="A2:C2"/>
    <mergeCell ref="A3:A7"/>
    <mergeCell ref="B3:B5"/>
    <mergeCell ref="B6:C6"/>
    <mergeCell ref="B7:C7"/>
    <mergeCell ref="A8:A18"/>
    <mergeCell ref="B8:C8"/>
    <mergeCell ref="B9:B11"/>
    <mergeCell ref="B12:C12"/>
    <mergeCell ref="B13:B15"/>
    <mergeCell ref="A30:A40"/>
    <mergeCell ref="B30:C30"/>
    <mergeCell ref="B31:B33"/>
    <mergeCell ref="B34:C34"/>
    <mergeCell ref="B35:B37"/>
    <mergeCell ref="B38:C38"/>
    <mergeCell ref="B40:C40"/>
    <mergeCell ref="B16:C16"/>
    <mergeCell ref="B18:C18"/>
    <mergeCell ref="A19:A29"/>
    <mergeCell ref="B19:C19"/>
    <mergeCell ref="B20:B22"/>
    <mergeCell ref="B23:C23"/>
    <mergeCell ref="B24:B26"/>
    <mergeCell ref="B27:C27"/>
    <mergeCell ref="B29:C29"/>
    <mergeCell ref="B17:C17"/>
    <mergeCell ref="B28:C28"/>
    <mergeCell ref="B39:C39"/>
    <mergeCell ref="B68:C68"/>
    <mergeCell ref="B70:C70"/>
    <mergeCell ref="B58:C58"/>
    <mergeCell ref="A43:C43"/>
    <mergeCell ref="A44:A48"/>
    <mergeCell ref="B44:B46"/>
    <mergeCell ref="B47:C47"/>
    <mergeCell ref="B48:C48"/>
    <mergeCell ref="A49:A59"/>
    <mergeCell ref="B49:C49"/>
    <mergeCell ref="B50:B52"/>
    <mergeCell ref="B53:C53"/>
    <mergeCell ref="B54:B56"/>
    <mergeCell ref="B69:C69"/>
    <mergeCell ref="B57:C57"/>
    <mergeCell ref="B59:C59"/>
    <mergeCell ref="A60:A70"/>
    <mergeCell ref="B60:C60"/>
    <mergeCell ref="B61:B63"/>
    <mergeCell ref="B64:C64"/>
    <mergeCell ref="B65:B67"/>
    <mergeCell ref="A112:A122"/>
    <mergeCell ref="B112:C112"/>
    <mergeCell ref="B113:B115"/>
    <mergeCell ref="B116:C116"/>
    <mergeCell ref="B117:B119"/>
    <mergeCell ref="B120:C120"/>
    <mergeCell ref="B122:C122"/>
    <mergeCell ref="B121:C121"/>
    <mergeCell ref="A101:A111"/>
    <mergeCell ref="B101:C101"/>
    <mergeCell ref="B102:B104"/>
    <mergeCell ref="B105:C105"/>
    <mergeCell ref="B106:B108"/>
    <mergeCell ref="B109:C109"/>
    <mergeCell ref="B111:C111"/>
    <mergeCell ref="B140:C140"/>
    <mergeCell ref="A125:C125"/>
    <mergeCell ref="A126:A130"/>
    <mergeCell ref="B126:B128"/>
    <mergeCell ref="B129:C129"/>
    <mergeCell ref="B130:C130"/>
    <mergeCell ref="A131:A141"/>
    <mergeCell ref="B131:C131"/>
    <mergeCell ref="B132:B134"/>
    <mergeCell ref="B135:C135"/>
    <mergeCell ref="B136:B138"/>
    <mergeCell ref="B139:C139"/>
    <mergeCell ref="B141:C141"/>
    <mergeCell ref="B80:C80"/>
    <mergeCell ref="B99:C99"/>
    <mergeCell ref="B110:C110"/>
    <mergeCell ref="B98:C98"/>
    <mergeCell ref="B100:C100"/>
    <mergeCell ref="A84:C84"/>
    <mergeCell ref="A85:A89"/>
    <mergeCell ref="B85:B87"/>
    <mergeCell ref="B88:C88"/>
    <mergeCell ref="B89:C89"/>
    <mergeCell ref="A90:A100"/>
    <mergeCell ref="B90:C90"/>
    <mergeCell ref="B91:B93"/>
    <mergeCell ref="B81:C81"/>
    <mergeCell ref="B94:C94"/>
    <mergeCell ref="B95:B97"/>
    <mergeCell ref="A71:A81"/>
    <mergeCell ref="B71:C71"/>
    <mergeCell ref="B72:B74"/>
    <mergeCell ref="B75:C75"/>
    <mergeCell ref="B76:B78"/>
    <mergeCell ref="B79:C79"/>
    <mergeCell ref="A153:A163"/>
    <mergeCell ref="B153:C153"/>
    <mergeCell ref="B154:B156"/>
    <mergeCell ref="B157:C157"/>
    <mergeCell ref="B158:B160"/>
    <mergeCell ref="B161:C161"/>
    <mergeCell ref="B163:C163"/>
    <mergeCell ref="B162:C162"/>
    <mergeCell ref="A142:A152"/>
    <mergeCell ref="B142:C142"/>
    <mergeCell ref="B143:B145"/>
    <mergeCell ref="B146:C146"/>
    <mergeCell ref="B147:B149"/>
    <mergeCell ref="B150:C150"/>
    <mergeCell ref="B152:C152"/>
    <mergeCell ref="B151:C151"/>
  </mergeCells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scale="74" orientation="portrait" r:id="rId1"/>
  <rowBreaks count="3" manualBreakCount="3">
    <brk id="41" max="9" man="1"/>
    <brk id="82" max="9" man="1"/>
    <brk id="123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view="pageBreakPreview" topLeftCell="A19" zoomScale="85" zoomScaleNormal="85" zoomScaleSheetLayoutView="85" workbookViewId="0">
      <selection activeCell="N72" sqref="N72"/>
    </sheetView>
  </sheetViews>
  <sheetFormatPr defaultRowHeight="20.100000000000001" customHeight="1"/>
  <cols>
    <col min="1" max="1" width="17.5546875" style="2" customWidth="1"/>
    <col min="2" max="2" width="13.5546875" style="2" customWidth="1"/>
    <col min="3" max="3" width="8.88671875" style="2"/>
    <col min="4" max="9" width="8.88671875" style="59"/>
    <col min="10" max="16384" width="8.88671875" style="2"/>
  </cols>
  <sheetData>
    <row r="1" spans="1:10" ht="24.95" customHeight="1">
      <c r="A1" s="3" t="s">
        <v>190</v>
      </c>
    </row>
    <row r="2" spans="1:10" s="5" customFormat="1" ht="21.4" customHeight="1" thickBot="1">
      <c r="A2" s="115" t="s">
        <v>89</v>
      </c>
      <c r="B2" s="116"/>
      <c r="C2" s="116"/>
      <c r="D2" s="58" t="s">
        <v>228</v>
      </c>
      <c r="E2" s="58" t="s">
        <v>69</v>
      </c>
      <c r="F2" s="58" t="s">
        <v>70</v>
      </c>
      <c r="G2" s="58" t="s">
        <v>71</v>
      </c>
      <c r="H2" s="58" t="s">
        <v>72</v>
      </c>
      <c r="I2" s="58" t="s">
        <v>147</v>
      </c>
      <c r="J2" s="4" t="s">
        <v>87</v>
      </c>
    </row>
    <row r="3" spans="1:10" s="5" customFormat="1" ht="21.4" customHeight="1" thickTop="1">
      <c r="A3" s="121" t="s">
        <v>94</v>
      </c>
      <c r="B3" s="123" t="s">
        <v>95</v>
      </c>
      <c r="C3" s="6" t="s">
        <v>96</v>
      </c>
      <c r="D3" s="74">
        <f t="shared" ref="D3:I3" si="0">SUM(D4:D5)</f>
        <v>168</v>
      </c>
      <c r="E3" s="74">
        <f t="shared" si="0"/>
        <v>161</v>
      </c>
      <c r="F3" s="74">
        <f t="shared" si="0"/>
        <v>159</v>
      </c>
      <c r="G3" s="74">
        <f t="shared" si="0"/>
        <v>158</v>
      </c>
      <c r="H3" s="74">
        <f t="shared" si="0"/>
        <v>155</v>
      </c>
      <c r="I3" s="74">
        <f t="shared" si="0"/>
        <v>150</v>
      </c>
      <c r="J3" s="7"/>
    </row>
    <row r="4" spans="1:10" s="5" customFormat="1" ht="21.4" customHeight="1">
      <c r="A4" s="122"/>
      <c r="B4" s="111"/>
      <c r="C4" s="8" t="s">
        <v>97</v>
      </c>
      <c r="D4" s="75">
        <f>'[3]2.0처리-계획인구(총괄)'!$D$26</f>
        <v>168</v>
      </c>
      <c r="E4" s="75">
        <f>'[3]2.0처리-계획인구(총괄)'!$G$26</f>
        <v>161</v>
      </c>
      <c r="F4" s="75">
        <f>'[3]2.0처리-계획인구(총괄)'!$J$26</f>
        <v>159</v>
      </c>
      <c r="G4" s="75">
        <f>'[3]2.0처리-계획인구(총괄)'!$M$26</f>
        <v>158</v>
      </c>
      <c r="H4" s="75">
        <f>'[3]2.0처리-계획인구(총괄)'!$P$26</f>
        <v>155</v>
      </c>
      <c r="I4" s="75">
        <f>'[3]2.0처리-계획인구(총괄)'!$S$26</f>
        <v>150</v>
      </c>
      <c r="J4" s="9"/>
    </row>
    <row r="5" spans="1:10" s="5" customFormat="1" ht="21.4" customHeight="1">
      <c r="A5" s="122"/>
      <c r="B5" s="111"/>
      <c r="C5" s="8" t="s">
        <v>56</v>
      </c>
      <c r="D5" s="75">
        <f>'[3]2.0처리-계획인구(총괄)'!$E$26</f>
        <v>0</v>
      </c>
      <c r="E5" s="75">
        <f>'[3]2.0처리-계획인구(총괄)'!$H$26</f>
        <v>0</v>
      </c>
      <c r="F5" s="75">
        <f>'[3]2.0처리-계획인구(총괄)'!$K$26</f>
        <v>0</v>
      </c>
      <c r="G5" s="75">
        <f>'[3]2.0처리-계획인구(총괄)'!$N$26</f>
        <v>0</v>
      </c>
      <c r="H5" s="75">
        <f>'[3]2.0처리-계획인구(총괄)'!$Q$26</f>
        <v>0</v>
      </c>
      <c r="I5" s="75">
        <f>'[3]2.0처리-계획인구(총괄)'!$T$26</f>
        <v>0</v>
      </c>
      <c r="J5" s="9"/>
    </row>
    <row r="6" spans="1:10" s="5" customFormat="1" ht="21.4" customHeight="1">
      <c r="A6" s="122"/>
      <c r="B6" s="111" t="s">
        <v>99</v>
      </c>
      <c r="C6" s="111"/>
      <c r="D6" s="75">
        <f>'[3]4.0처리-처리인구(총괄)'!$C$26</f>
        <v>0</v>
      </c>
      <c r="E6" s="75">
        <f>'[3]4.0처리-처리인구(총괄)'!$F$26</f>
        <v>0</v>
      </c>
      <c r="F6" s="75">
        <f>'[3]4.0처리-처리인구(총괄)'!$I$26</f>
        <v>159</v>
      </c>
      <c r="G6" s="75">
        <f>'[3]4.0처리-처리인구(총괄)'!$L$26</f>
        <v>158</v>
      </c>
      <c r="H6" s="75">
        <f>'[3]4.0처리-처리인구(총괄)'!$O$26</f>
        <v>155</v>
      </c>
      <c r="I6" s="75">
        <f>'[3]4.0처리-처리인구(총괄)'!$R$26</f>
        <v>150</v>
      </c>
      <c r="J6" s="9"/>
    </row>
    <row r="7" spans="1:10" s="5" customFormat="1" ht="21.4" customHeight="1">
      <c r="A7" s="122"/>
      <c r="B7" s="111" t="s">
        <v>100</v>
      </c>
      <c r="C7" s="111"/>
      <c r="D7" s="79">
        <f t="shared" ref="D7:I7" si="1">ROUND(D6*100/D3,1)</f>
        <v>0</v>
      </c>
      <c r="E7" s="79">
        <f t="shared" si="1"/>
        <v>0</v>
      </c>
      <c r="F7" s="79">
        <f t="shared" si="1"/>
        <v>100</v>
      </c>
      <c r="G7" s="79">
        <f t="shared" si="1"/>
        <v>100</v>
      </c>
      <c r="H7" s="79">
        <f t="shared" si="1"/>
        <v>100</v>
      </c>
      <c r="I7" s="79">
        <f t="shared" si="1"/>
        <v>100</v>
      </c>
      <c r="J7" s="9"/>
    </row>
    <row r="8" spans="1:10" s="5" customFormat="1" ht="21.4" customHeight="1">
      <c r="A8" s="122" t="s">
        <v>101</v>
      </c>
      <c r="B8" s="111" t="s">
        <v>102</v>
      </c>
      <c r="C8" s="111"/>
      <c r="D8" s="76">
        <f t="shared" ref="D8:I8" si="2">D9+D12+D13+D16+D17+D18</f>
        <v>0</v>
      </c>
      <c r="E8" s="76">
        <f t="shared" si="2"/>
        <v>0</v>
      </c>
      <c r="F8" s="76">
        <f t="shared" si="2"/>
        <v>29</v>
      </c>
      <c r="G8" s="76">
        <f t="shared" si="2"/>
        <v>29</v>
      </c>
      <c r="H8" s="76">
        <f t="shared" si="2"/>
        <v>28</v>
      </c>
      <c r="I8" s="76">
        <f t="shared" si="2"/>
        <v>27</v>
      </c>
      <c r="J8" s="9"/>
    </row>
    <row r="9" spans="1:10" s="5" customFormat="1" ht="21.4" customHeight="1">
      <c r="A9" s="122"/>
      <c r="B9" s="111" t="s">
        <v>103</v>
      </c>
      <c r="C9" s="8" t="s">
        <v>96</v>
      </c>
      <c r="D9" s="76">
        <f t="shared" ref="D9:I9" si="3">SUM(D10:D11)</f>
        <v>0</v>
      </c>
      <c r="E9" s="76">
        <f t="shared" si="3"/>
        <v>0</v>
      </c>
      <c r="F9" s="76">
        <f t="shared" si="3"/>
        <v>26</v>
      </c>
      <c r="G9" s="76">
        <f t="shared" si="3"/>
        <v>26</v>
      </c>
      <c r="H9" s="76">
        <f t="shared" si="3"/>
        <v>25</v>
      </c>
      <c r="I9" s="76">
        <f t="shared" si="3"/>
        <v>24</v>
      </c>
      <c r="J9" s="9"/>
    </row>
    <row r="10" spans="1:10" s="5" customFormat="1" ht="21.4" customHeight="1">
      <c r="A10" s="122"/>
      <c r="B10" s="111"/>
      <c r="C10" s="8" t="s">
        <v>97</v>
      </c>
      <c r="D10" s="75">
        <f>'계획(일평균)'!$D$56</f>
        <v>0</v>
      </c>
      <c r="E10" s="75">
        <f>'계획(일평균)'!$D$112</f>
        <v>0</v>
      </c>
      <c r="F10" s="75">
        <f>'계획(일평균)'!$D$168</f>
        <v>26</v>
      </c>
      <c r="G10" s="75">
        <f>'계획(일평균)'!$D$224</f>
        <v>26</v>
      </c>
      <c r="H10" s="75">
        <f>'계획(일평균)'!$D$280</f>
        <v>25</v>
      </c>
      <c r="I10" s="75">
        <f>'계획(일평균)'!$D$336</f>
        <v>24</v>
      </c>
      <c r="J10" s="9"/>
    </row>
    <row r="11" spans="1:10" s="5" customFormat="1" ht="21.4" customHeight="1">
      <c r="A11" s="122"/>
      <c r="B11" s="111"/>
      <c r="C11" s="8" t="s">
        <v>56</v>
      </c>
      <c r="D11" s="75">
        <f>'계획(일평균)'!$F$56</f>
        <v>0</v>
      </c>
      <c r="E11" s="75">
        <f>'계획(일평균)'!$F$112</f>
        <v>0</v>
      </c>
      <c r="F11" s="75">
        <f>'계획(일평균)'!$F$168</f>
        <v>0</v>
      </c>
      <c r="G11" s="75">
        <f>'계획(일평균)'!$F$224</f>
        <v>0</v>
      </c>
      <c r="H11" s="75">
        <f>'계획(일평균)'!$F$280</f>
        <v>0</v>
      </c>
      <c r="I11" s="75">
        <f>'계획(일평균)'!$F$336</f>
        <v>0</v>
      </c>
      <c r="J11" s="9"/>
    </row>
    <row r="12" spans="1:10" s="5" customFormat="1" ht="21.4" customHeight="1">
      <c r="A12" s="122"/>
      <c r="B12" s="111" t="s">
        <v>105</v>
      </c>
      <c r="C12" s="125"/>
      <c r="D12" s="75">
        <f>'계획(일평균)'!$E$56</f>
        <v>0</v>
      </c>
      <c r="E12" s="75">
        <f>'계획(일평균)'!$E$112</f>
        <v>0</v>
      </c>
      <c r="F12" s="75">
        <f>'계획(일평균)'!$E$168</f>
        <v>0</v>
      </c>
      <c r="G12" s="75">
        <f>'계획(일평균)'!$E$224</f>
        <v>0</v>
      </c>
      <c r="H12" s="75">
        <f>'계획(일평균)'!$E$280</f>
        <v>0</v>
      </c>
      <c r="I12" s="75">
        <f>'계획(일평균)'!$E$336</f>
        <v>0</v>
      </c>
      <c r="J12" s="9"/>
    </row>
    <row r="13" spans="1:10" s="5" customFormat="1" ht="21.4" customHeight="1">
      <c r="A13" s="122"/>
      <c r="B13" s="111" t="s">
        <v>106</v>
      </c>
      <c r="C13" s="8" t="s">
        <v>96</v>
      </c>
      <c r="D13" s="76">
        <f t="shared" ref="D13:I13" si="4">SUM(D14:D15)</f>
        <v>0</v>
      </c>
      <c r="E13" s="76">
        <f t="shared" si="4"/>
        <v>0</v>
      </c>
      <c r="F13" s="76">
        <f t="shared" si="4"/>
        <v>0</v>
      </c>
      <c r="G13" s="76">
        <f t="shared" si="4"/>
        <v>0</v>
      </c>
      <c r="H13" s="76">
        <f t="shared" si="4"/>
        <v>0</v>
      </c>
      <c r="I13" s="76">
        <f t="shared" si="4"/>
        <v>0</v>
      </c>
      <c r="J13" s="9"/>
    </row>
    <row r="14" spans="1:10" s="5" customFormat="1" ht="21.4" customHeight="1">
      <c r="A14" s="122"/>
      <c r="B14" s="111"/>
      <c r="C14" s="8" t="s">
        <v>107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9"/>
    </row>
    <row r="15" spans="1:10" s="5" customFormat="1" ht="21.4" customHeight="1">
      <c r="A15" s="122"/>
      <c r="B15" s="111"/>
      <c r="C15" s="8" t="s">
        <v>103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9"/>
    </row>
    <row r="16" spans="1:10" s="5" customFormat="1" ht="21.4" customHeight="1">
      <c r="A16" s="122"/>
      <c r="B16" s="111" t="s">
        <v>108</v>
      </c>
      <c r="C16" s="111"/>
      <c r="D16" s="75">
        <f>'계획(일평균)'!$H$56</f>
        <v>0</v>
      </c>
      <c r="E16" s="75">
        <f>'계획(일평균)'!$H$112</f>
        <v>0</v>
      </c>
      <c r="F16" s="75">
        <f>'계획(일평균)'!$H$168</f>
        <v>0</v>
      </c>
      <c r="G16" s="75">
        <f>'계획(일평균)'!$H$224</f>
        <v>0</v>
      </c>
      <c r="H16" s="75">
        <f>'계획(일평균)'!$H$280</f>
        <v>0</v>
      </c>
      <c r="I16" s="75">
        <f>'계획(일평균)'!$H$336</f>
        <v>0</v>
      </c>
      <c r="J16" s="9"/>
    </row>
    <row r="17" spans="1:10" s="5" customFormat="1" ht="21.4" customHeight="1">
      <c r="A17" s="122"/>
      <c r="B17" s="111" t="s">
        <v>184</v>
      </c>
      <c r="C17" s="111"/>
      <c r="D17" s="75">
        <f>'계획(일평균)'!$I$56</f>
        <v>0</v>
      </c>
      <c r="E17" s="75">
        <f>'계획(일평균)'!$I$112</f>
        <v>0</v>
      </c>
      <c r="F17" s="75">
        <f>'계획(일평균)'!$I$168</f>
        <v>0</v>
      </c>
      <c r="G17" s="75">
        <f>'계획(일평균)'!$I$224</f>
        <v>0</v>
      </c>
      <c r="H17" s="75">
        <f>'계획(일평균)'!$I$280</f>
        <v>0</v>
      </c>
      <c r="I17" s="75">
        <f>'계획(일평균)'!$I$336</f>
        <v>0</v>
      </c>
      <c r="J17" s="9"/>
    </row>
    <row r="18" spans="1:10" s="5" customFormat="1" ht="21.4" customHeight="1">
      <c r="A18" s="122"/>
      <c r="B18" s="111" t="s">
        <v>109</v>
      </c>
      <c r="C18" s="111"/>
      <c r="D18" s="75">
        <f>'계획(일평균)'!$J$56</f>
        <v>0</v>
      </c>
      <c r="E18" s="75">
        <f>'계획(일평균)'!$J$112</f>
        <v>0</v>
      </c>
      <c r="F18" s="75">
        <f>'계획(일평균)'!$J$168</f>
        <v>3</v>
      </c>
      <c r="G18" s="75">
        <f>'계획(일평균)'!$J$224</f>
        <v>3</v>
      </c>
      <c r="H18" s="75">
        <f>'계획(일평균)'!$J$280</f>
        <v>3</v>
      </c>
      <c r="I18" s="75">
        <f>'계획(일평균)'!$J$336</f>
        <v>3</v>
      </c>
      <c r="J18" s="9"/>
    </row>
    <row r="19" spans="1:10" s="5" customFormat="1" ht="21.4" customHeight="1">
      <c r="A19" s="117" t="s">
        <v>110</v>
      </c>
      <c r="B19" s="113" t="s">
        <v>102</v>
      </c>
      <c r="C19" s="113"/>
      <c r="D19" s="77">
        <f t="shared" ref="D19:I19" si="5">D20+D23+D24+D27+D28+D29</f>
        <v>0</v>
      </c>
      <c r="E19" s="77">
        <f t="shared" si="5"/>
        <v>0</v>
      </c>
      <c r="F19" s="77">
        <f t="shared" si="5"/>
        <v>35</v>
      </c>
      <c r="G19" s="77">
        <f t="shared" si="5"/>
        <v>35</v>
      </c>
      <c r="H19" s="77">
        <f t="shared" si="5"/>
        <v>34</v>
      </c>
      <c r="I19" s="77">
        <f t="shared" si="5"/>
        <v>33</v>
      </c>
      <c r="J19" s="10"/>
    </row>
    <row r="20" spans="1:10" s="5" customFormat="1" ht="21.4" customHeight="1">
      <c r="A20" s="117"/>
      <c r="B20" s="113" t="s">
        <v>103</v>
      </c>
      <c r="C20" s="56" t="s">
        <v>96</v>
      </c>
      <c r="D20" s="77">
        <f t="shared" ref="D20:I20" si="6">SUM(D21:D22)</f>
        <v>0</v>
      </c>
      <c r="E20" s="77">
        <f t="shared" si="6"/>
        <v>0</v>
      </c>
      <c r="F20" s="77">
        <f t="shared" si="6"/>
        <v>32</v>
      </c>
      <c r="G20" s="77">
        <f t="shared" si="6"/>
        <v>32</v>
      </c>
      <c r="H20" s="77">
        <f t="shared" si="6"/>
        <v>31</v>
      </c>
      <c r="I20" s="77">
        <f t="shared" si="6"/>
        <v>30</v>
      </c>
      <c r="J20" s="10"/>
    </row>
    <row r="21" spans="1:10" s="5" customFormat="1" ht="21.4" customHeight="1">
      <c r="A21" s="117"/>
      <c r="B21" s="113"/>
      <c r="C21" s="56" t="s">
        <v>97</v>
      </c>
      <c r="D21" s="77">
        <f>'계획(일최대)'!$D$56</f>
        <v>0</v>
      </c>
      <c r="E21" s="77">
        <f>'계획(일최대)'!$D$112</f>
        <v>0</v>
      </c>
      <c r="F21" s="77">
        <f>'계획(일최대)'!$D$168</f>
        <v>32</v>
      </c>
      <c r="G21" s="77">
        <f>'계획(일최대)'!$D$224</f>
        <v>32</v>
      </c>
      <c r="H21" s="77">
        <f>'계획(일최대)'!$D$280</f>
        <v>31</v>
      </c>
      <c r="I21" s="77">
        <f>'계획(일최대)'!$D$336</f>
        <v>30</v>
      </c>
      <c r="J21" s="10"/>
    </row>
    <row r="22" spans="1:10" s="5" customFormat="1" ht="21.4" customHeight="1">
      <c r="A22" s="117"/>
      <c r="B22" s="113"/>
      <c r="C22" s="56" t="s">
        <v>56</v>
      </c>
      <c r="D22" s="77">
        <f>'계획(일최대)'!$F$56</f>
        <v>0</v>
      </c>
      <c r="E22" s="77">
        <f>'계획(일최대)'!$F$112</f>
        <v>0</v>
      </c>
      <c r="F22" s="77">
        <f>'계획(일최대)'!$F$168</f>
        <v>0</v>
      </c>
      <c r="G22" s="77">
        <f>'계획(일최대)'!$F$224</f>
        <v>0</v>
      </c>
      <c r="H22" s="77">
        <f>'계획(일최대)'!$F$280</f>
        <v>0</v>
      </c>
      <c r="I22" s="77">
        <f>'계획(일최대)'!$F$336</f>
        <v>0</v>
      </c>
      <c r="J22" s="10"/>
    </row>
    <row r="23" spans="1:10" s="5" customFormat="1" ht="21.4" customHeight="1">
      <c r="A23" s="117"/>
      <c r="B23" s="113" t="s">
        <v>105</v>
      </c>
      <c r="C23" s="113"/>
      <c r="D23" s="77">
        <f>'계획(일최대)'!$E$56</f>
        <v>0</v>
      </c>
      <c r="E23" s="77">
        <f>'계획(일최대)'!$E$112</f>
        <v>0</v>
      </c>
      <c r="F23" s="77">
        <f>'계획(일최대)'!$E$168</f>
        <v>0</v>
      </c>
      <c r="G23" s="77">
        <f>'계획(일최대)'!$E$224</f>
        <v>0</v>
      </c>
      <c r="H23" s="77">
        <f>'계획(일최대)'!$E$280</f>
        <v>0</v>
      </c>
      <c r="I23" s="77">
        <f>'계획(일최대)'!$E$336</f>
        <v>0</v>
      </c>
      <c r="J23" s="10"/>
    </row>
    <row r="24" spans="1:10" s="5" customFormat="1" ht="21.4" customHeight="1">
      <c r="A24" s="117"/>
      <c r="B24" s="113" t="s">
        <v>106</v>
      </c>
      <c r="C24" s="56" t="s">
        <v>96</v>
      </c>
      <c r="D24" s="77">
        <f t="shared" ref="D24:I24" si="7">SUM(D25:D26)</f>
        <v>0</v>
      </c>
      <c r="E24" s="77">
        <f t="shared" si="7"/>
        <v>0</v>
      </c>
      <c r="F24" s="77">
        <f t="shared" si="7"/>
        <v>0</v>
      </c>
      <c r="G24" s="77">
        <f t="shared" si="7"/>
        <v>0</v>
      </c>
      <c r="H24" s="77">
        <f t="shared" si="7"/>
        <v>0</v>
      </c>
      <c r="I24" s="77">
        <f t="shared" si="7"/>
        <v>0</v>
      </c>
      <c r="J24" s="10"/>
    </row>
    <row r="25" spans="1:10" s="5" customFormat="1" ht="21.4" customHeight="1">
      <c r="A25" s="117"/>
      <c r="B25" s="113"/>
      <c r="C25" s="56" t="s">
        <v>107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10"/>
    </row>
    <row r="26" spans="1:10" s="5" customFormat="1" ht="21.4" customHeight="1">
      <c r="A26" s="117"/>
      <c r="B26" s="113"/>
      <c r="C26" s="56" t="s">
        <v>103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10"/>
    </row>
    <row r="27" spans="1:10" s="5" customFormat="1" ht="21.4" customHeight="1">
      <c r="A27" s="117"/>
      <c r="B27" s="113" t="s">
        <v>108</v>
      </c>
      <c r="C27" s="113"/>
      <c r="D27" s="77">
        <f>'계획(일최대)'!$H$56</f>
        <v>0</v>
      </c>
      <c r="E27" s="77">
        <f>'계획(일최대)'!$H$112</f>
        <v>0</v>
      </c>
      <c r="F27" s="77">
        <f>'계획(일최대)'!$H$168</f>
        <v>0</v>
      </c>
      <c r="G27" s="77">
        <f>'계획(일최대)'!$H$224</f>
        <v>0</v>
      </c>
      <c r="H27" s="77">
        <f>'계획(일최대)'!$H$280</f>
        <v>0</v>
      </c>
      <c r="I27" s="77">
        <f>'계획(일최대)'!$H$336</f>
        <v>0</v>
      </c>
      <c r="J27" s="10"/>
    </row>
    <row r="28" spans="1:10" s="5" customFormat="1" ht="21.4" customHeight="1">
      <c r="A28" s="117"/>
      <c r="B28" s="113" t="s">
        <v>184</v>
      </c>
      <c r="C28" s="113"/>
      <c r="D28" s="77">
        <f>'계획(일최대)'!$I$56</f>
        <v>0</v>
      </c>
      <c r="E28" s="77">
        <f>'계획(일최대)'!$I$112</f>
        <v>0</v>
      </c>
      <c r="F28" s="77">
        <f>'계획(일최대)'!$I$168</f>
        <v>0</v>
      </c>
      <c r="G28" s="77">
        <f>'계획(일최대)'!$I$224</f>
        <v>0</v>
      </c>
      <c r="H28" s="77">
        <f>'계획(일최대)'!$I$280</f>
        <v>0</v>
      </c>
      <c r="I28" s="77">
        <f>'계획(일최대)'!$I$336</f>
        <v>0</v>
      </c>
      <c r="J28" s="10"/>
    </row>
    <row r="29" spans="1:10" s="5" customFormat="1" ht="21.4" customHeight="1">
      <c r="A29" s="117"/>
      <c r="B29" s="113" t="s">
        <v>109</v>
      </c>
      <c r="C29" s="113"/>
      <c r="D29" s="77">
        <f>'계획(일최대)'!$J$56</f>
        <v>0</v>
      </c>
      <c r="E29" s="77">
        <f>'계획(일최대)'!$J$112</f>
        <v>0</v>
      </c>
      <c r="F29" s="77">
        <f>'계획(일최대)'!$J$168</f>
        <v>3</v>
      </c>
      <c r="G29" s="77">
        <f>'계획(일최대)'!$J$224</f>
        <v>3</v>
      </c>
      <c r="H29" s="77">
        <f>'계획(일최대)'!$J$280</f>
        <v>3</v>
      </c>
      <c r="I29" s="77">
        <f>'계획(일최대)'!$J$336</f>
        <v>3</v>
      </c>
      <c r="J29" s="10"/>
    </row>
    <row r="30" spans="1:10" s="5" customFormat="1" ht="21.4" customHeight="1">
      <c r="A30" s="122" t="s">
        <v>111</v>
      </c>
      <c r="B30" s="112" t="s">
        <v>102</v>
      </c>
      <c r="C30" s="112"/>
      <c r="D30" s="76">
        <f t="shared" ref="D30:I30" si="8">D31+D34+D35+D38+D39+D40</f>
        <v>0</v>
      </c>
      <c r="E30" s="76">
        <f t="shared" si="8"/>
        <v>0</v>
      </c>
      <c r="F30" s="76">
        <f t="shared" si="8"/>
        <v>51</v>
      </c>
      <c r="G30" s="76">
        <f t="shared" si="8"/>
        <v>51</v>
      </c>
      <c r="H30" s="76">
        <f t="shared" si="8"/>
        <v>50</v>
      </c>
      <c r="I30" s="76">
        <f t="shared" si="8"/>
        <v>48</v>
      </c>
      <c r="J30" s="9"/>
    </row>
    <row r="31" spans="1:10" s="5" customFormat="1" ht="21.4" customHeight="1">
      <c r="A31" s="122"/>
      <c r="B31" s="112" t="s">
        <v>103</v>
      </c>
      <c r="C31" s="57" t="s">
        <v>96</v>
      </c>
      <c r="D31" s="76">
        <f t="shared" ref="D31:I31" si="9">SUM(D32:D33)</f>
        <v>0</v>
      </c>
      <c r="E31" s="76">
        <f t="shared" si="9"/>
        <v>0</v>
      </c>
      <c r="F31" s="76">
        <f t="shared" si="9"/>
        <v>48</v>
      </c>
      <c r="G31" s="76">
        <f t="shared" si="9"/>
        <v>48</v>
      </c>
      <c r="H31" s="76">
        <f t="shared" si="9"/>
        <v>47</v>
      </c>
      <c r="I31" s="76">
        <f t="shared" si="9"/>
        <v>45</v>
      </c>
      <c r="J31" s="9"/>
    </row>
    <row r="32" spans="1:10" s="5" customFormat="1" ht="21.4" customHeight="1">
      <c r="A32" s="122"/>
      <c r="B32" s="112"/>
      <c r="C32" s="57" t="s">
        <v>97</v>
      </c>
      <c r="D32" s="75">
        <f>'계획(시간최대)'!$D$56</f>
        <v>0</v>
      </c>
      <c r="E32" s="75">
        <f>'계획(시간최대)'!$D$112</f>
        <v>0</v>
      </c>
      <c r="F32" s="75">
        <f>'계획(시간최대)'!$D$168</f>
        <v>48</v>
      </c>
      <c r="G32" s="75">
        <f>'계획(시간최대)'!$D$224</f>
        <v>48</v>
      </c>
      <c r="H32" s="75">
        <f>'계획(시간최대)'!$D$280</f>
        <v>47</v>
      </c>
      <c r="I32" s="75">
        <f>'계획(시간최대)'!$D$336</f>
        <v>45</v>
      </c>
      <c r="J32" s="9"/>
    </row>
    <row r="33" spans="1:10" s="5" customFormat="1" ht="21.4" customHeight="1">
      <c r="A33" s="122"/>
      <c r="B33" s="112"/>
      <c r="C33" s="57" t="s">
        <v>56</v>
      </c>
      <c r="D33" s="75">
        <f>'계획(시간최대)'!$F$56</f>
        <v>0</v>
      </c>
      <c r="E33" s="75">
        <f>'계획(시간최대)'!$F$112</f>
        <v>0</v>
      </c>
      <c r="F33" s="75">
        <f>'계획(시간최대)'!$F$168</f>
        <v>0</v>
      </c>
      <c r="G33" s="75">
        <f>'계획(시간최대)'!$F$224</f>
        <v>0</v>
      </c>
      <c r="H33" s="75">
        <f>'계획(시간최대)'!$F$280</f>
        <v>0</v>
      </c>
      <c r="I33" s="75">
        <f>'계획(시간최대)'!$F$336</f>
        <v>0</v>
      </c>
      <c r="J33" s="9"/>
    </row>
    <row r="34" spans="1:10" s="5" customFormat="1" ht="21.4" customHeight="1">
      <c r="A34" s="122"/>
      <c r="B34" s="112" t="s">
        <v>105</v>
      </c>
      <c r="C34" s="112"/>
      <c r="D34" s="75">
        <f>'계획(시간최대)'!$E$56</f>
        <v>0</v>
      </c>
      <c r="E34" s="75">
        <f>'계획(시간최대)'!$E$112</f>
        <v>0</v>
      </c>
      <c r="F34" s="75">
        <f>'계획(시간최대)'!$E$168</f>
        <v>0</v>
      </c>
      <c r="G34" s="75">
        <f>'계획(시간최대)'!$E$224</f>
        <v>0</v>
      </c>
      <c r="H34" s="75">
        <f>'계획(시간최대)'!$E$280</f>
        <v>0</v>
      </c>
      <c r="I34" s="75">
        <f>'계획(시간최대)'!$E$336</f>
        <v>0</v>
      </c>
      <c r="J34" s="9"/>
    </row>
    <row r="35" spans="1:10" s="5" customFormat="1" ht="21.4" customHeight="1">
      <c r="A35" s="122"/>
      <c r="B35" s="112" t="s">
        <v>106</v>
      </c>
      <c r="C35" s="57" t="s">
        <v>96</v>
      </c>
      <c r="D35" s="76">
        <f t="shared" ref="D35:I35" si="10">SUM(D36:D37)</f>
        <v>0</v>
      </c>
      <c r="E35" s="76">
        <f t="shared" si="10"/>
        <v>0</v>
      </c>
      <c r="F35" s="76">
        <f t="shared" si="10"/>
        <v>0</v>
      </c>
      <c r="G35" s="76">
        <f t="shared" si="10"/>
        <v>0</v>
      </c>
      <c r="H35" s="76">
        <f t="shared" si="10"/>
        <v>0</v>
      </c>
      <c r="I35" s="76">
        <f t="shared" si="10"/>
        <v>0</v>
      </c>
      <c r="J35" s="9"/>
    </row>
    <row r="36" spans="1:10" s="5" customFormat="1" ht="21.4" customHeight="1">
      <c r="A36" s="122"/>
      <c r="B36" s="112"/>
      <c r="C36" s="57" t="s">
        <v>107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9"/>
    </row>
    <row r="37" spans="1:10" s="5" customFormat="1" ht="21.4" customHeight="1">
      <c r="A37" s="122"/>
      <c r="B37" s="112"/>
      <c r="C37" s="57" t="s">
        <v>103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9"/>
    </row>
    <row r="38" spans="1:10" s="5" customFormat="1" ht="21.4" customHeight="1">
      <c r="A38" s="122"/>
      <c r="B38" s="112" t="s">
        <v>108</v>
      </c>
      <c r="C38" s="112"/>
      <c r="D38" s="75">
        <f>'계획(시간최대)'!$H$56</f>
        <v>0</v>
      </c>
      <c r="E38" s="75">
        <f>'계획(시간최대)'!$H$112</f>
        <v>0</v>
      </c>
      <c r="F38" s="75">
        <f>'계획(시간최대)'!$H$168</f>
        <v>0</v>
      </c>
      <c r="G38" s="75">
        <f>'계획(시간최대)'!$H$224</f>
        <v>0</v>
      </c>
      <c r="H38" s="75">
        <f>'계획(시간최대)'!$H$280</f>
        <v>0</v>
      </c>
      <c r="I38" s="75">
        <f>'계획(시간최대)'!$H$336</f>
        <v>0</v>
      </c>
      <c r="J38" s="9"/>
    </row>
    <row r="39" spans="1:10" s="5" customFormat="1" ht="21.4" customHeight="1">
      <c r="A39" s="126"/>
      <c r="B39" s="112" t="s">
        <v>184</v>
      </c>
      <c r="C39" s="112"/>
      <c r="D39" s="75">
        <f>'계획(시간최대)'!$I$56</f>
        <v>0</v>
      </c>
      <c r="E39" s="75">
        <f>'계획(시간최대)'!$I$112</f>
        <v>0</v>
      </c>
      <c r="F39" s="75">
        <f>'계획(시간최대)'!$I$168</f>
        <v>0</v>
      </c>
      <c r="G39" s="75">
        <f>'계획(시간최대)'!$I$224</f>
        <v>0</v>
      </c>
      <c r="H39" s="75">
        <f>'계획(시간최대)'!$I$280</f>
        <v>0</v>
      </c>
      <c r="I39" s="75">
        <f>'계획(시간최대)'!$I$336</f>
        <v>0</v>
      </c>
      <c r="J39" s="9"/>
    </row>
    <row r="40" spans="1:10" s="5" customFormat="1" ht="21.4" customHeight="1">
      <c r="A40" s="127"/>
      <c r="B40" s="114" t="s">
        <v>109</v>
      </c>
      <c r="C40" s="114"/>
      <c r="D40" s="78">
        <f>'계획(시간최대)'!$J$56</f>
        <v>0</v>
      </c>
      <c r="E40" s="78">
        <f>'계획(시간최대)'!$J$112</f>
        <v>0</v>
      </c>
      <c r="F40" s="78">
        <f>'계획(시간최대)'!$J$168</f>
        <v>3</v>
      </c>
      <c r="G40" s="78">
        <f>'계획(시간최대)'!$J$224</f>
        <v>3</v>
      </c>
      <c r="H40" s="78">
        <f>'계획(시간최대)'!$J$280</f>
        <v>3</v>
      </c>
      <c r="I40" s="78">
        <f>'계획(시간최대)'!$J$336</f>
        <v>3</v>
      </c>
      <c r="J40" s="13"/>
    </row>
    <row r="41" spans="1:10" ht="21" customHeight="1"/>
    <row r="42" spans="1:10" ht="21" customHeight="1"/>
    <row r="43" spans="1:10" ht="21" customHeight="1"/>
  </sheetData>
  <mergeCells count="29">
    <mergeCell ref="A30:A40"/>
    <mergeCell ref="B30:C30"/>
    <mergeCell ref="B31:B33"/>
    <mergeCell ref="B34:C34"/>
    <mergeCell ref="B35:B37"/>
    <mergeCell ref="B38:C38"/>
    <mergeCell ref="B39:C39"/>
    <mergeCell ref="B40:C40"/>
    <mergeCell ref="A19:A29"/>
    <mergeCell ref="B19:C19"/>
    <mergeCell ref="B20:B22"/>
    <mergeCell ref="B23:C23"/>
    <mergeCell ref="B24:B26"/>
    <mergeCell ref="B27:C27"/>
    <mergeCell ref="B28:C28"/>
    <mergeCell ref="B29:C29"/>
    <mergeCell ref="A8:A18"/>
    <mergeCell ref="B8:C8"/>
    <mergeCell ref="B9:B11"/>
    <mergeCell ref="B12:C12"/>
    <mergeCell ref="B13:B15"/>
    <mergeCell ref="B16:C16"/>
    <mergeCell ref="B17:C17"/>
    <mergeCell ref="B18:C18"/>
    <mergeCell ref="A2:C2"/>
    <mergeCell ref="A3:A7"/>
    <mergeCell ref="B3:B5"/>
    <mergeCell ref="B6:C6"/>
    <mergeCell ref="B7:C7"/>
  </mergeCells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63"/>
  <sheetViews>
    <sheetView showGridLines="0" view="pageBreakPreview" topLeftCell="A34" zoomScaleNormal="100" zoomScaleSheetLayoutView="100" workbookViewId="0">
      <selection activeCell="N72" sqref="N72"/>
    </sheetView>
  </sheetViews>
  <sheetFormatPr defaultColWidth="9" defaultRowHeight="15.2" customHeight="1"/>
  <cols>
    <col min="1" max="2" width="7.21875" style="28" customWidth="1"/>
    <col min="3" max="3" width="12.21875" style="28" customWidth="1"/>
    <col min="4" max="9" width="11.109375" style="28" customWidth="1"/>
    <col min="10" max="16384" width="9" style="28"/>
  </cols>
  <sheetData>
    <row r="1" spans="1:9" s="5" customFormat="1" ht="15" customHeight="1">
      <c r="A1" s="23" t="s">
        <v>3</v>
      </c>
      <c r="C1" s="24"/>
    </row>
    <row r="2" spans="1:9" s="5" customFormat="1" ht="15" customHeight="1">
      <c r="A2" s="24" t="s">
        <v>68</v>
      </c>
    </row>
    <row r="3" spans="1:9" ht="32.25" customHeight="1" thickBot="1">
      <c r="A3" s="25" t="s">
        <v>0</v>
      </c>
      <c r="B3" s="26" t="s">
        <v>1</v>
      </c>
      <c r="C3" s="26" t="s">
        <v>73</v>
      </c>
      <c r="D3" s="26" t="s">
        <v>228</v>
      </c>
      <c r="E3" s="26" t="s">
        <v>69</v>
      </c>
      <c r="F3" s="26" t="s">
        <v>70</v>
      </c>
      <c r="G3" s="26" t="s">
        <v>71</v>
      </c>
      <c r="H3" s="26" t="s">
        <v>72</v>
      </c>
      <c r="I3" s="27" t="s">
        <v>148</v>
      </c>
    </row>
    <row r="4" spans="1:9" ht="15" customHeight="1" thickTop="1">
      <c r="A4" s="129" t="s">
        <v>4</v>
      </c>
      <c r="B4" s="130"/>
      <c r="C4" s="130"/>
      <c r="D4" s="80">
        <f t="shared" ref="D4:I4" si="0">D5+D47+D55</f>
        <v>52216</v>
      </c>
      <c r="E4" s="80">
        <f t="shared" si="0"/>
        <v>51040</v>
      </c>
      <c r="F4" s="80">
        <f t="shared" si="0"/>
        <v>60644</v>
      </c>
      <c r="G4" s="80">
        <f t="shared" si="0"/>
        <v>63164</v>
      </c>
      <c r="H4" s="80">
        <f t="shared" si="0"/>
        <v>62787</v>
      </c>
      <c r="I4" s="81">
        <f t="shared" si="0"/>
        <v>62208</v>
      </c>
    </row>
    <row r="5" spans="1:9" ht="15" customHeight="1">
      <c r="A5" s="98" t="s">
        <v>5</v>
      </c>
      <c r="B5" s="128" t="s">
        <v>144</v>
      </c>
      <c r="C5" s="128"/>
      <c r="D5" s="82">
        <f t="shared" ref="D5:I5" si="1">D6+D37</f>
        <v>49973</v>
      </c>
      <c r="E5" s="82">
        <f t="shared" si="1"/>
        <v>48861</v>
      </c>
      <c r="F5" s="82">
        <f t="shared" si="1"/>
        <v>58455</v>
      </c>
      <c r="G5" s="82">
        <f t="shared" si="1"/>
        <v>58119</v>
      </c>
      <c r="H5" s="82">
        <f t="shared" si="1"/>
        <v>57772</v>
      </c>
      <c r="I5" s="83">
        <f t="shared" si="1"/>
        <v>57234</v>
      </c>
    </row>
    <row r="6" spans="1:9" ht="15" customHeight="1">
      <c r="A6" s="131" t="s">
        <v>141</v>
      </c>
      <c r="B6" s="132"/>
      <c r="C6" s="132"/>
      <c r="D6" s="84">
        <f t="shared" ref="D6:I6" si="2">D7+D11+D12+D16+D17+D21+D25+D26+D30+D33</f>
        <v>37971</v>
      </c>
      <c r="E6" s="84">
        <f t="shared" si="2"/>
        <v>36884</v>
      </c>
      <c r="F6" s="84">
        <f t="shared" si="2"/>
        <v>43819</v>
      </c>
      <c r="G6" s="84">
        <f t="shared" si="2"/>
        <v>43495</v>
      </c>
      <c r="H6" s="84">
        <f t="shared" si="2"/>
        <v>43163</v>
      </c>
      <c r="I6" s="85">
        <f t="shared" si="2"/>
        <v>42642</v>
      </c>
    </row>
    <row r="7" spans="1:9" ht="15" customHeight="1">
      <c r="A7" s="99"/>
      <c r="B7" s="100" t="s">
        <v>12</v>
      </c>
      <c r="C7" s="101" t="s">
        <v>8</v>
      </c>
      <c r="D7" s="86">
        <f t="shared" ref="D7:I7" si="3">SUM(D8:D10)</f>
        <v>7638</v>
      </c>
      <c r="E7" s="86">
        <f t="shared" si="3"/>
        <v>7418</v>
      </c>
      <c r="F7" s="86">
        <f t="shared" si="3"/>
        <v>7336</v>
      </c>
      <c r="G7" s="86">
        <f t="shared" si="3"/>
        <v>7272</v>
      </c>
      <c r="H7" s="86">
        <f t="shared" si="3"/>
        <v>7207</v>
      </c>
      <c r="I7" s="87">
        <f t="shared" si="3"/>
        <v>7105</v>
      </c>
    </row>
    <row r="8" spans="1:9" ht="15" customHeight="1">
      <c r="A8" s="99"/>
      <c r="B8" s="102"/>
      <c r="C8" s="101" t="s">
        <v>9</v>
      </c>
      <c r="D8" s="86">
        <f>'계획(일최대)'!K8</f>
        <v>7538</v>
      </c>
      <c r="E8" s="86">
        <f>'계획(일최대)'!K64</f>
        <v>7318</v>
      </c>
      <c r="F8" s="86">
        <f>'계획(일최대)'!K120</f>
        <v>7236</v>
      </c>
      <c r="G8" s="86">
        <f>'계획(일최대)'!K176</f>
        <v>7172</v>
      </c>
      <c r="H8" s="86">
        <f>'계획(일최대)'!K232</f>
        <v>7107</v>
      </c>
      <c r="I8" s="87">
        <f>'계획(일최대)'!K288</f>
        <v>7005</v>
      </c>
    </row>
    <row r="9" spans="1:9" ht="15" customHeight="1">
      <c r="A9" s="99"/>
      <c r="B9" s="102"/>
      <c r="C9" s="101" t="s">
        <v>79</v>
      </c>
      <c r="D9" s="86">
        <f>'계획(일최대)'!K9</f>
        <v>50</v>
      </c>
      <c r="E9" s="86">
        <f>'계획(일최대)'!K65</f>
        <v>50</v>
      </c>
      <c r="F9" s="86">
        <f>'계획(일최대)'!K121</f>
        <v>50</v>
      </c>
      <c r="G9" s="86">
        <f>'계획(일최대)'!K177</f>
        <v>50</v>
      </c>
      <c r="H9" s="86">
        <f>'계획(일최대)'!K233</f>
        <v>50</v>
      </c>
      <c r="I9" s="87">
        <f>'계획(일최대)'!K289</f>
        <v>50</v>
      </c>
    </row>
    <row r="10" spans="1:9" ht="15" customHeight="1">
      <c r="A10" s="99"/>
      <c r="B10" s="103"/>
      <c r="C10" s="101" t="s">
        <v>80</v>
      </c>
      <c r="D10" s="86">
        <f>'계획(일최대)'!K10</f>
        <v>50</v>
      </c>
      <c r="E10" s="86">
        <f>'계획(일최대)'!K66</f>
        <v>50</v>
      </c>
      <c r="F10" s="86">
        <f>'계획(일최대)'!K122</f>
        <v>50</v>
      </c>
      <c r="G10" s="86">
        <f>'계획(일최대)'!K178</f>
        <v>50</v>
      </c>
      <c r="H10" s="86">
        <f>'계획(일최대)'!K234</f>
        <v>50</v>
      </c>
      <c r="I10" s="87">
        <f>'계획(일최대)'!K290</f>
        <v>50</v>
      </c>
    </row>
    <row r="11" spans="1:9" ht="15" customHeight="1">
      <c r="A11" s="99"/>
      <c r="B11" s="101" t="s">
        <v>13</v>
      </c>
      <c r="C11" s="101" t="s">
        <v>9</v>
      </c>
      <c r="D11" s="86">
        <f>'계획(일최대)'!K11</f>
        <v>2929</v>
      </c>
      <c r="E11" s="86">
        <f>'계획(일최대)'!K67</f>
        <v>2846</v>
      </c>
      <c r="F11" s="86">
        <f>'계획(일최대)'!K123</f>
        <v>2871</v>
      </c>
      <c r="G11" s="86">
        <f>'계획(일최대)'!K179</f>
        <v>2846</v>
      </c>
      <c r="H11" s="86">
        <f>'계획(일최대)'!K235</f>
        <v>2820</v>
      </c>
      <c r="I11" s="87">
        <f>'계획(일최대)'!K291</f>
        <v>2780</v>
      </c>
    </row>
    <row r="12" spans="1:9" ht="15" customHeight="1">
      <c r="A12" s="99"/>
      <c r="B12" s="100" t="s">
        <v>14</v>
      </c>
      <c r="C12" s="101" t="s">
        <v>8</v>
      </c>
      <c r="D12" s="86">
        <f t="shared" ref="D12:I12" si="4">SUM(D13:D15)</f>
        <v>13745</v>
      </c>
      <c r="E12" s="86">
        <f t="shared" si="4"/>
        <v>13351</v>
      </c>
      <c r="F12" s="86">
        <f t="shared" si="4"/>
        <v>13203</v>
      </c>
      <c r="G12" s="86">
        <f t="shared" si="4"/>
        <v>13089</v>
      </c>
      <c r="H12" s="86">
        <f t="shared" si="4"/>
        <v>12970</v>
      </c>
      <c r="I12" s="87">
        <f t="shared" si="4"/>
        <v>12786</v>
      </c>
    </row>
    <row r="13" spans="1:9" ht="15" customHeight="1">
      <c r="A13" s="99"/>
      <c r="B13" s="102"/>
      <c r="C13" s="101" t="s">
        <v>15</v>
      </c>
      <c r="D13" s="86">
        <f>'계획(일최대)'!K13</f>
        <v>1002</v>
      </c>
      <c r="E13" s="86">
        <f>'계획(일최대)'!K69</f>
        <v>974</v>
      </c>
      <c r="F13" s="86">
        <f>'계획(일최대)'!K125</f>
        <v>963</v>
      </c>
      <c r="G13" s="86">
        <f>'계획(일최대)'!K181</f>
        <v>954</v>
      </c>
      <c r="H13" s="86">
        <f>'계획(일최대)'!K237</f>
        <v>945</v>
      </c>
      <c r="I13" s="87">
        <f>'계획(일최대)'!K293</f>
        <v>932</v>
      </c>
    </row>
    <row r="14" spans="1:9" ht="15" customHeight="1">
      <c r="A14" s="99"/>
      <c r="B14" s="102"/>
      <c r="C14" s="101" t="s">
        <v>16</v>
      </c>
      <c r="D14" s="86">
        <f>'계획(일최대)'!K14</f>
        <v>3138</v>
      </c>
      <c r="E14" s="86">
        <f>'계획(일최대)'!K70</f>
        <v>3048</v>
      </c>
      <c r="F14" s="86">
        <f>'계획(일최대)'!K126</f>
        <v>3014</v>
      </c>
      <c r="G14" s="86">
        <f>'계획(일최대)'!K182</f>
        <v>2988</v>
      </c>
      <c r="H14" s="86">
        <f>'계획(일최대)'!K238</f>
        <v>2960</v>
      </c>
      <c r="I14" s="87">
        <f>'계획(일최대)'!K294</f>
        <v>2918</v>
      </c>
    </row>
    <row r="15" spans="1:9" ht="15" customHeight="1">
      <c r="A15" s="99"/>
      <c r="B15" s="103"/>
      <c r="C15" s="101" t="s">
        <v>17</v>
      </c>
      <c r="D15" s="86">
        <f>'계획(일최대)'!K15</f>
        <v>9605</v>
      </c>
      <c r="E15" s="86">
        <f>'계획(일최대)'!K71</f>
        <v>9329</v>
      </c>
      <c r="F15" s="86">
        <f>'계획(일최대)'!K127</f>
        <v>9226</v>
      </c>
      <c r="G15" s="86">
        <f>'계획(일최대)'!K183</f>
        <v>9147</v>
      </c>
      <c r="H15" s="86">
        <f>'계획(일최대)'!K239</f>
        <v>9065</v>
      </c>
      <c r="I15" s="87">
        <f>'계획(일최대)'!K295</f>
        <v>8936</v>
      </c>
    </row>
    <row r="16" spans="1:9" ht="15" customHeight="1">
      <c r="A16" s="99"/>
      <c r="B16" s="101" t="s">
        <v>18</v>
      </c>
      <c r="C16" s="101" t="s">
        <v>19</v>
      </c>
      <c r="D16" s="86">
        <f>'계획(일최대)'!K16</f>
        <v>294</v>
      </c>
      <c r="E16" s="86">
        <f>'계획(일최대)'!K72</f>
        <v>285</v>
      </c>
      <c r="F16" s="86">
        <f>'계획(일최대)'!K128</f>
        <v>282</v>
      </c>
      <c r="G16" s="86">
        <f>'계획(일최대)'!K184</f>
        <v>279</v>
      </c>
      <c r="H16" s="86">
        <f>'계획(일최대)'!K240</f>
        <v>277</v>
      </c>
      <c r="I16" s="87">
        <f>'계획(일최대)'!K296</f>
        <v>273</v>
      </c>
    </row>
    <row r="17" spans="1:9" ht="15" customHeight="1">
      <c r="A17" s="99"/>
      <c r="B17" s="100" t="s">
        <v>20</v>
      </c>
      <c r="C17" s="101" t="s">
        <v>8</v>
      </c>
      <c r="D17" s="86">
        <f t="shared" ref="D17:I17" si="5">SUM(D18:D20)</f>
        <v>5825</v>
      </c>
      <c r="E17" s="86">
        <f t="shared" si="5"/>
        <v>5659</v>
      </c>
      <c r="F17" s="86">
        <f t="shared" si="5"/>
        <v>5597</v>
      </c>
      <c r="G17" s="86">
        <f t="shared" si="5"/>
        <v>5549</v>
      </c>
      <c r="H17" s="86">
        <f t="shared" si="5"/>
        <v>5502</v>
      </c>
      <c r="I17" s="87">
        <f t="shared" si="5"/>
        <v>5423</v>
      </c>
    </row>
    <row r="18" spans="1:9" ht="15" customHeight="1">
      <c r="A18" s="99"/>
      <c r="B18" s="102"/>
      <c r="C18" s="101" t="s">
        <v>15</v>
      </c>
      <c r="D18" s="86">
        <f>'계획(일최대)'!K18</f>
        <v>2851</v>
      </c>
      <c r="E18" s="86">
        <f>'계획(일최대)'!K74</f>
        <v>2772</v>
      </c>
      <c r="F18" s="86">
        <f>'계획(일최대)'!K130</f>
        <v>2742</v>
      </c>
      <c r="G18" s="86">
        <f>'계획(일최대)'!K186</f>
        <v>2718</v>
      </c>
      <c r="H18" s="86">
        <f>'계획(일최대)'!K242</f>
        <v>2695</v>
      </c>
      <c r="I18" s="87">
        <f>'계획(일최대)'!K298</f>
        <v>2658</v>
      </c>
    </row>
    <row r="19" spans="1:9" ht="15" customHeight="1">
      <c r="A19" s="99"/>
      <c r="B19" s="102"/>
      <c r="C19" s="101" t="s">
        <v>16</v>
      </c>
      <c r="D19" s="86">
        <f>'계획(일최대)'!K19</f>
        <v>1162</v>
      </c>
      <c r="E19" s="86">
        <f>'계획(일최대)'!K75</f>
        <v>1126</v>
      </c>
      <c r="F19" s="86">
        <f>'계획(일최대)'!K131</f>
        <v>1114</v>
      </c>
      <c r="G19" s="86">
        <f>'계획(일최대)'!K187</f>
        <v>1104</v>
      </c>
      <c r="H19" s="86">
        <f>'계획(일최대)'!K243</f>
        <v>1095</v>
      </c>
      <c r="I19" s="87">
        <f>'계획(일최대)'!K299</f>
        <v>1078</v>
      </c>
    </row>
    <row r="20" spans="1:9" ht="15" customHeight="1">
      <c r="A20" s="99"/>
      <c r="B20" s="103"/>
      <c r="C20" s="101" t="s">
        <v>24</v>
      </c>
      <c r="D20" s="86">
        <f>'계획(일최대)'!K20</f>
        <v>1812</v>
      </c>
      <c r="E20" s="86">
        <f>'계획(일최대)'!K76</f>
        <v>1761</v>
      </c>
      <c r="F20" s="86">
        <f>'계획(일최대)'!K132</f>
        <v>1741</v>
      </c>
      <c r="G20" s="86">
        <f>'계획(일최대)'!K188</f>
        <v>1727</v>
      </c>
      <c r="H20" s="86">
        <f>'계획(일최대)'!K244</f>
        <v>1712</v>
      </c>
      <c r="I20" s="87">
        <f>'계획(일최대)'!K300</f>
        <v>1687</v>
      </c>
    </row>
    <row r="21" spans="1:9" ht="15" customHeight="1">
      <c r="A21" s="99"/>
      <c r="B21" s="100" t="s">
        <v>25</v>
      </c>
      <c r="C21" s="101" t="s">
        <v>8</v>
      </c>
      <c r="D21" s="86">
        <f t="shared" ref="D21:I21" si="6">SUM(D22:D24)</f>
        <v>3957</v>
      </c>
      <c r="E21" s="86">
        <f t="shared" si="6"/>
        <v>3845</v>
      </c>
      <c r="F21" s="86">
        <f t="shared" si="6"/>
        <v>3935</v>
      </c>
      <c r="G21" s="86">
        <f t="shared" si="6"/>
        <v>3900</v>
      </c>
      <c r="H21" s="86">
        <f t="shared" si="6"/>
        <v>3865</v>
      </c>
      <c r="I21" s="87">
        <f t="shared" si="6"/>
        <v>3811</v>
      </c>
    </row>
    <row r="22" spans="1:9" ht="15" customHeight="1">
      <c r="A22" s="99"/>
      <c r="B22" s="102"/>
      <c r="C22" s="101" t="s">
        <v>27</v>
      </c>
      <c r="D22" s="86">
        <f>'계획(일최대)'!K22</f>
        <v>3917</v>
      </c>
      <c r="E22" s="86">
        <f>'계획(일최대)'!K78</f>
        <v>3805</v>
      </c>
      <c r="F22" s="86">
        <f>'계획(일최대)'!K134</f>
        <v>3806</v>
      </c>
      <c r="G22" s="86">
        <f>'계획(일최대)'!K190</f>
        <v>3773</v>
      </c>
      <c r="H22" s="86">
        <f>'계획(일최대)'!K246</f>
        <v>3739</v>
      </c>
      <c r="I22" s="87">
        <f>'계획(일최대)'!K302</f>
        <v>3686</v>
      </c>
    </row>
    <row r="23" spans="1:9" ht="15" customHeight="1">
      <c r="A23" s="99"/>
      <c r="B23" s="102"/>
      <c r="C23" s="101" t="s">
        <v>28</v>
      </c>
      <c r="D23" s="86">
        <f>'계획(일최대)'!K23</f>
        <v>0</v>
      </c>
      <c r="E23" s="86">
        <f>'계획(일최대)'!K79</f>
        <v>0</v>
      </c>
      <c r="F23" s="86">
        <f>'계획(일최대)'!K135</f>
        <v>89</v>
      </c>
      <c r="G23" s="86">
        <f>'계획(일최대)'!K191</f>
        <v>87</v>
      </c>
      <c r="H23" s="86">
        <f>'계획(일최대)'!K247</f>
        <v>86</v>
      </c>
      <c r="I23" s="87">
        <f>'계획(일최대)'!K303</f>
        <v>85</v>
      </c>
    </row>
    <row r="24" spans="1:9" ht="15" customHeight="1">
      <c r="A24" s="99"/>
      <c r="B24" s="103"/>
      <c r="C24" s="101" t="s">
        <v>78</v>
      </c>
      <c r="D24" s="86">
        <f>'계획(일최대)'!K24</f>
        <v>40</v>
      </c>
      <c r="E24" s="86">
        <f>'계획(일최대)'!K80</f>
        <v>40</v>
      </c>
      <c r="F24" s="86">
        <f>'계획(일최대)'!K136</f>
        <v>40</v>
      </c>
      <c r="G24" s="86">
        <f>'계획(일최대)'!K192</f>
        <v>40</v>
      </c>
      <c r="H24" s="86">
        <f>'계획(일최대)'!K248</f>
        <v>40</v>
      </c>
      <c r="I24" s="87">
        <f>'계획(일최대)'!K304</f>
        <v>40</v>
      </c>
    </row>
    <row r="25" spans="1:9" ht="15" customHeight="1">
      <c r="A25" s="99"/>
      <c r="B25" s="101" t="s">
        <v>29</v>
      </c>
      <c r="C25" s="101" t="s">
        <v>30</v>
      </c>
      <c r="D25" s="86">
        <f>'계획(일최대)'!K25</f>
        <v>426</v>
      </c>
      <c r="E25" s="86">
        <f>'계획(일최대)'!K81</f>
        <v>415</v>
      </c>
      <c r="F25" s="86">
        <f>'계획(일최대)'!K137</f>
        <v>488</v>
      </c>
      <c r="G25" s="86">
        <f>'계획(일최대)'!K193</f>
        <v>484</v>
      </c>
      <c r="H25" s="86">
        <f>'계획(일최대)'!K249</f>
        <v>479</v>
      </c>
      <c r="I25" s="87">
        <f>'계획(일최대)'!K305</f>
        <v>472</v>
      </c>
    </row>
    <row r="26" spans="1:9" ht="15" customHeight="1">
      <c r="A26" s="99"/>
      <c r="B26" s="100" t="s">
        <v>31</v>
      </c>
      <c r="C26" s="101" t="s">
        <v>8</v>
      </c>
      <c r="D26" s="86">
        <f t="shared" ref="D26:I26" si="7">SUM(D27:D29)</f>
        <v>1678</v>
      </c>
      <c r="E26" s="86">
        <f t="shared" si="7"/>
        <v>1628</v>
      </c>
      <c r="F26" s="86">
        <f t="shared" si="7"/>
        <v>1762</v>
      </c>
      <c r="G26" s="86">
        <f t="shared" si="7"/>
        <v>1749</v>
      </c>
      <c r="H26" s="86">
        <f t="shared" si="7"/>
        <v>1734</v>
      </c>
      <c r="I26" s="87">
        <f t="shared" si="7"/>
        <v>1712</v>
      </c>
    </row>
    <row r="27" spans="1:9" ht="15" customHeight="1">
      <c r="A27" s="99"/>
      <c r="B27" s="102"/>
      <c r="C27" s="101" t="s">
        <v>32</v>
      </c>
      <c r="D27" s="86">
        <f>'계획(일최대)'!K27</f>
        <v>208</v>
      </c>
      <c r="E27" s="86">
        <f>'계획(일최대)'!K83</f>
        <v>202</v>
      </c>
      <c r="F27" s="86">
        <f>'계획(일최대)'!K139</f>
        <v>199</v>
      </c>
      <c r="G27" s="86">
        <f>'계획(일최대)'!K195</f>
        <v>198</v>
      </c>
      <c r="H27" s="86">
        <f>'계획(일최대)'!K251</f>
        <v>196</v>
      </c>
      <c r="I27" s="87">
        <f>'계획(일최대)'!K307</f>
        <v>194</v>
      </c>
    </row>
    <row r="28" spans="1:9" ht="15" customHeight="1">
      <c r="A28" s="99"/>
      <c r="B28" s="102"/>
      <c r="C28" s="101" t="s">
        <v>33</v>
      </c>
      <c r="D28" s="86">
        <f>'계획(일최대)'!K28</f>
        <v>1470</v>
      </c>
      <c r="E28" s="86">
        <f>'계획(일최대)'!K84</f>
        <v>1426</v>
      </c>
      <c r="F28" s="86">
        <f>'계획(일최대)'!K140</f>
        <v>1410</v>
      </c>
      <c r="G28" s="86">
        <f>'계획(일최대)'!K196</f>
        <v>1398</v>
      </c>
      <c r="H28" s="86">
        <f>'계획(일최대)'!K252</f>
        <v>1385</v>
      </c>
      <c r="I28" s="87">
        <f>'계획(일최대)'!K308</f>
        <v>1365</v>
      </c>
    </row>
    <row r="29" spans="1:9" ht="15" customHeight="1">
      <c r="A29" s="99"/>
      <c r="B29" s="103"/>
      <c r="C29" s="101" t="s">
        <v>130</v>
      </c>
      <c r="D29" s="86">
        <f>'계획(일최대)'!K29</f>
        <v>0</v>
      </c>
      <c r="E29" s="86">
        <f>'계획(일최대)'!K85</f>
        <v>0</v>
      </c>
      <c r="F29" s="86">
        <f>'계획(일최대)'!K141</f>
        <v>153</v>
      </c>
      <c r="G29" s="86">
        <f>'계획(일최대)'!K197</f>
        <v>153</v>
      </c>
      <c r="H29" s="86">
        <f>'계획(일최대)'!K253</f>
        <v>153</v>
      </c>
      <c r="I29" s="87">
        <f>'계획(일최대)'!K309</f>
        <v>153</v>
      </c>
    </row>
    <row r="30" spans="1:9" ht="15" customHeight="1">
      <c r="A30" s="99"/>
      <c r="B30" s="100" t="s">
        <v>34</v>
      </c>
      <c r="C30" s="101" t="s">
        <v>8</v>
      </c>
      <c r="D30" s="86">
        <f t="shared" ref="D30:I30" si="8">SUM(D31:D32)</f>
        <v>754</v>
      </c>
      <c r="E30" s="86">
        <f t="shared" si="8"/>
        <v>730</v>
      </c>
      <c r="F30" s="86">
        <f t="shared" si="8"/>
        <v>723</v>
      </c>
      <c r="G30" s="86">
        <f t="shared" si="8"/>
        <v>717</v>
      </c>
      <c r="H30" s="86">
        <f t="shared" si="8"/>
        <v>710</v>
      </c>
      <c r="I30" s="87">
        <f t="shared" si="8"/>
        <v>700</v>
      </c>
    </row>
    <row r="31" spans="1:9" ht="15" customHeight="1">
      <c r="A31" s="99"/>
      <c r="B31" s="102"/>
      <c r="C31" s="101" t="s">
        <v>27</v>
      </c>
      <c r="D31" s="86">
        <f>'계획(일최대)'!K31</f>
        <v>638</v>
      </c>
      <c r="E31" s="86">
        <f>'계획(일최대)'!K87</f>
        <v>619</v>
      </c>
      <c r="F31" s="86">
        <f>'계획(일최대)'!K143</f>
        <v>612</v>
      </c>
      <c r="G31" s="86">
        <f>'계획(일최대)'!K199</f>
        <v>607</v>
      </c>
      <c r="H31" s="86">
        <f>'계획(일최대)'!K255</f>
        <v>601</v>
      </c>
      <c r="I31" s="87">
        <f>'계획(일최대)'!K311</f>
        <v>593</v>
      </c>
    </row>
    <row r="32" spans="1:9" ht="15" customHeight="1">
      <c r="A32" s="99"/>
      <c r="B32" s="102"/>
      <c r="C32" s="101" t="s">
        <v>37</v>
      </c>
      <c r="D32" s="86">
        <f>'계획(일최대)'!K32</f>
        <v>116</v>
      </c>
      <c r="E32" s="86">
        <f>'계획(일최대)'!K88</f>
        <v>111</v>
      </c>
      <c r="F32" s="86">
        <f>'계획(일최대)'!K144</f>
        <v>111</v>
      </c>
      <c r="G32" s="86">
        <f>'계획(일최대)'!K200</f>
        <v>110</v>
      </c>
      <c r="H32" s="86">
        <f>'계획(일최대)'!K256</f>
        <v>109</v>
      </c>
      <c r="I32" s="87">
        <f>'계획(일최대)'!K312</f>
        <v>107</v>
      </c>
    </row>
    <row r="33" spans="1:9" ht="15" customHeight="1">
      <c r="A33" s="99"/>
      <c r="B33" s="100" t="s">
        <v>41</v>
      </c>
      <c r="C33" s="101" t="s">
        <v>8</v>
      </c>
      <c r="D33" s="86">
        <f t="shared" ref="D33:I33" si="9">SUM(D34:D36)</f>
        <v>725</v>
      </c>
      <c r="E33" s="86">
        <f t="shared" si="9"/>
        <v>707</v>
      </c>
      <c r="F33" s="86">
        <f t="shared" si="9"/>
        <v>7622</v>
      </c>
      <c r="G33" s="86">
        <f t="shared" si="9"/>
        <v>7610</v>
      </c>
      <c r="H33" s="86">
        <f t="shared" si="9"/>
        <v>7599</v>
      </c>
      <c r="I33" s="87">
        <f t="shared" si="9"/>
        <v>7580</v>
      </c>
    </row>
    <row r="34" spans="1:9" ht="15" customHeight="1">
      <c r="A34" s="99"/>
      <c r="B34" s="102"/>
      <c r="C34" s="101" t="s">
        <v>227</v>
      </c>
      <c r="D34" s="86">
        <f>'계획(일최대)'!K34</f>
        <v>0</v>
      </c>
      <c r="E34" s="86">
        <f>'계획(일최대)'!K90</f>
        <v>0</v>
      </c>
      <c r="F34" s="86">
        <f>'계획(일최대)'!K146</f>
        <v>6380</v>
      </c>
      <c r="G34" s="86">
        <f>'계획(일최대)'!K202</f>
        <v>6380</v>
      </c>
      <c r="H34" s="86">
        <f>'계획(일최대)'!K258</f>
        <v>6380</v>
      </c>
      <c r="I34" s="87">
        <f>'계획(일최대)'!K314</f>
        <v>6380</v>
      </c>
    </row>
    <row r="35" spans="1:9" ht="15" customHeight="1">
      <c r="A35" s="99"/>
      <c r="B35" s="102"/>
      <c r="C35" s="101" t="s">
        <v>37</v>
      </c>
      <c r="D35" s="86">
        <f>'계획(일최대)'!K35</f>
        <v>502</v>
      </c>
      <c r="E35" s="86">
        <f>'계획(일최대)'!K91</f>
        <v>488</v>
      </c>
      <c r="F35" s="86">
        <f>'계획(일최대)'!K147</f>
        <v>642</v>
      </c>
      <c r="G35" s="86">
        <f>'계획(일최대)'!K203</f>
        <v>636</v>
      </c>
      <c r="H35" s="86">
        <f>'계획(일최대)'!K259</f>
        <v>629</v>
      </c>
      <c r="I35" s="87">
        <f>'계획(일최대)'!K315</f>
        <v>620</v>
      </c>
    </row>
    <row r="36" spans="1:9" ht="15" customHeight="1">
      <c r="A36" s="99"/>
      <c r="B36" s="102"/>
      <c r="C36" s="101" t="s">
        <v>38</v>
      </c>
      <c r="D36" s="86">
        <f>'계획(일최대)'!K36</f>
        <v>223</v>
      </c>
      <c r="E36" s="86">
        <f>'계획(일최대)'!K92</f>
        <v>219</v>
      </c>
      <c r="F36" s="86">
        <f>'계획(일최대)'!K148</f>
        <v>600</v>
      </c>
      <c r="G36" s="86">
        <f>'계획(일최대)'!K204</f>
        <v>594</v>
      </c>
      <c r="H36" s="86">
        <f>'계획(일최대)'!K260</f>
        <v>590</v>
      </c>
      <c r="I36" s="87">
        <f>'계획(일최대)'!K316</f>
        <v>580</v>
      </c>
    </row>
    <row r="37" spans="1:9" ht="15" customHeight="1">
      <c r="A37" s="131" t="s">
        <v>142</v>
      </c>
      <c r="B37" s="132"/>
      <c r="C37" s="132"/>
      <c r="D37" s="84">
        <f t="shared" ref="D37:I37" si="10">D38+D41+D46</f>
        <v>12002</v>
      </c>
      <c r="E37" s="84">
        <f t="shared" si="10"/>
        <v>11977</v>
      </c>
      <c r="F37" s="84">
        <f t="shared" si="10"/>
        <v>14636</v>
      </c>
      <c r="G37" s="84">
        <f t="shared" si="10"/>
        <v>14624</v>
      </c>
      <c r="H37" s="84">
        <f t="shared" si="10"/>
        <v>14609</v>
      </c>
      <c r="I37" s="85">
        <f t="shared" si="10"/>
        <v>14592</v>
      </c>
    </row>
    <row r="38" spans="1:9" ht="15" customHeight="1">
      <c r="A38" s="99"/>
      <c r="B38" s="100" t="s">
        <v>43</v>
      </c>
      <c r="C38" s="101" t="s">
        <v>8</v>
      </c>
      <c r="D38" s="86">
        <f t="shared" ref="D38:I38" si="11">SUM(D39:D40)</f>
        <v>10856</v>
      </c>
      <c r="E38" s="86">
        <f t="shared" si="11"/>
        <v>10856</v>
      </c>
      <c r="F38" s="86">
        <f t="shared" si="11"/>
        <v>12856</v>
      </c>
      <c r="G38" s="86">
        <f t="shared" si="11"/>
        <v>12856</v>
      </c>
      <c r="H38" s="86">
        <f t="shared" si="11"/>
        <v>12856</v>
      </c>
      <c r="I38" s="87">
        <f t="shared" si="11"/>
        <v>12856</v>
      </c>
    </row>
    <row r="39" spans="1:9" ht="15" customHeight="1">
      <c r="A39" s="99"/>
      <c r="B39" s="102"/>
      <c r="C39" s="101" t="s">
        <v>77</v>
      </c>
      <c r="D39" s="86">
        <f>'계획(일최대)'!K39</f>
        <v>10856</v>
      </c>
      <c r="E39" s="86">
        <f>'계획(일최대)'!K95</f>
        <v>10856</v>
      </c>
      <c r="F39" s="86">
        <f>'계획(일최대)'!K151</f>
        <v>10856</v>
      </c>
      <c r="G39" s="86">
        <f>'계획(일최대)'!K207</f>
        <v>10856</v>
      </c>
      <c r="H39" s="86">
        <f>'계획(일최대)'!K263</f>
        <v>10856</v>
      </c>
      <c r="I39" s="87">
        <f>'계획(일최대)'!K319</f>
        <v>10856</v>
      </c>
    </row>
    <row r="40" spans="1:9" ht="15" customHeight="1">
      <c r="A40" s="99"/>
      <c r="B40" s="103"/>
      <c r="C40" s="101" t="s">
        <v>76</v>
      </c>
      <c r="D40" s="86">
        <f>'계획(일최대)'!K40</f>
        <v>0</v>
      </c>
      <c r="E40" s="86">
        <f>'계획(일최대)'!K96</f>
        <v>0</v>
      </c>
      <c r="F40" s="86">
        <f>'계획(일최대)'!K152</f>
        <v>2000</v>
      </c>
      <c r="G40" s="86">
        <f>'계획(일최대)'!K208</f>
        <v>2000</v>
      </c>
      <c r="H40" s="86">
        <f>'계획(일최대)'!K264</f>
        <v>2000</v>
      </c>
      <c r="I40" s="87">
        <f>'계획(일최대)'!K320</f>
        <v>2000</v>
      </c>
    </row>
    <row r="41" spans="1:9" ht="15" customHeight="1">
      <c r="A41" s="99"/>
      <c r="B41" s="100" t="s">
        <v>7</v>
      </c>
      <c r="C41" s="101" t="s">
        <v>8</v>
      </c>
      <c r="D41" s="86">
        <f t="shared" ref="D41:I41" si="12">SUM(D42:D45)</f>
        <v>562</v>
      </c>
      <c r="E41" s="86">
        <f t="shared" si="12"/>
        <v>552</v>
      </c>
      <c r="F41" s="86">
        <f t="shared" si="12"/>
        <v>1077</v>
      </c>
      <c r="G41" s="86">
        <f t="shared" si="12"/>
        <v>1072</v>
      </c>
      <c r="H41" s="86">
        <f t="shared" si="12"/>
        <v>1065</v>
      </c>
      <c r="I41" s="87">
        <f t="shared" si="12"/>
        <v>1058</v>
      </c>
    </row>
    <row r="42" spans="1:9" ht="15" customHeight="1">
      <c r="A42" s="99"/>
      <c r="B42" s="102"/>
      <c r="C42" s="101" t="s">
        <v>10</v>
      </c>
      <c r="D42" s="86">
        <f>'계획(일최대)'!K42</f>
        <v>562</v>
      </c>
      <c r="E42" s="86">
        <f>'계획(일최대)'!K98</f>
        <v>552</v>
      </c>
      <c r="F42" s="86">
        <f>'계획(일최대)'!K154</f>
        <v>549</v>
      </c>
      <c r="G42" s="86">
        <f>'계획(일최대)'!K210</f>
        <v>546</v>
      </c>
      <c r="H42" s="86">
        <f>'계획(일최대)'!K266</f>
        <v>542</v>
      </c>
      <c r="I42" s="87">
        <f>'계획(일최대)'!K322</f>
        <v>539</v>
      </c>
    </row>
    <row r="43" spans="1:9" ht="15" customHeight="1">
      <c r="A43" s="99"/>
      <c r="B43" s="102"/>
      <c r="C43" s="101" t="s">
        <v>11</v>
      </c>
      <c r="D43" s="86">
        <f>'계획(일최대)'!K43</f>
        <v>0</v>
      </c>
      <c r="E43" s="86">
        <f>'계획(일최대)'!K99</f>
        <v>0</v>
      </c>
      <c r="F43" s="86">
        <f>'계획(일최대)'!K155</f>
        <v>323</v>
      </c>
      <c r="G43" s="86">
        <f>'계획(일최대)'!K211</f>
        <v>321</v>
      </c>
      <c r="H43" s="86">
        <f>'계획(일최대)'!K267</f>
        <v>318</v>
      </c>
      <c r="I43" s="87">
        <f>'계획(일최대)'!K323</f>
        <v>314</v>
      </c>
    </row>
    <row r="44" spans="1:9" ht="15" customHeight="1">
      <c r="A44" s="99"/>
      <c r="B44" s="102"/>
      <c r="C44" s="101" t="s">
        <v>74</v>
      </c>
      <c r="D44" s="86">
        <f>'계획(일최대)'!K44</f>
        <v>0</v>
      </c>
      <c r="E44" s="86">
        <f>'계획(일최대)'!K100</f>
        <v>0</v>
      </c>
      <c r="F44" s="86">
        <f>'계획(일최대)'!K156</f>
        <v>171</v>
      </c>
      <c r="G44" s="86">
        <f>'계획(일최대)'!K212</f>
        <v>171</v>
      </c>
      <c r="H44" s="86">
        <f>'계획(일최대)'!K268</f>
        <v>171</v>
      </c>
      <c r="I44" s="87">
        <f>'계획(일최대)'!K324</f>
        <v>171</v>
      </c>
    </row>
    <row r="45" spans="1:9" ht="15" customHeight="1">
      <c r="A45" s="99"/>
      <c r="B45" s="102"/>
      <c r="C45" s="101" t="s">
        <v>58</v>
      </c>
      <c r="D45" s="86">
        <f>'계획(일최대)'!K45</f>
        <v>0</v>
      </c>
      <c r="E45" s="86">
        <f>'계획(일최대)'!K101</f>
        <v>0</v>
      </c>
      <c r="F45" s="86">
        <f>'계획(일최대)'!K157</f>
        <v>34</v>
      </c>
      <c r="G45" s="86">
        <f>'계획(일최대)'!K213</f>
        <v>34</v>
      </c>
      <c r="H45" s="86">
        <f>'계획(일최대)'!K269</f>
        <v>34</v>
      </c>
      <c r="I45" s="87">
        <f>'계획(일최대)'!K325</f>
        <v>34</v>
      </c>
    </row>
    <row r="46" spans="1:9" ht="15" customHeight="1">
      <c r="A46" s="99"/>
      <c r="B46" s="101" t="s">
        <v>39</v>
      </c>
      <c r="C46" s="101" t="s">
        <v>40</v>
      </c>
      <c r="D46" s="86">
        <f>'계획(일최대)'!K46</f>
        <v>584</v>
      </c>
      <c r="E46" s="86">
        <f>'계획(일최대)'!K102</f>
        <v>569</v>
      </c>
      <c r="F46" s="86">
        <f>'계획(일최대)'!K158</f>
        <v>703</v>
      </c>
      <c r="G46" s="86">
        <f>'계획(일최대)'!K214</f>
        <v>696</v>
      </c>
      <c r="H46" s="86">
        <f>'계획(일최대)'!K270</f>
        <v>688</v>
      </c>
      <c r="I46" s="87">
        <f>'계획(일최대)'!K326</f>
        <v>678</v>
      </c>
    </row>
    <row r="47" spans="1:9" ht="15" customHeight="1">
      <c r="A47" s="98" t="s">
        <v>44</v>
      </c>
      <c r="B47" s="128" t="s">
        <v>8</v>
      </c>
      <c r="C47" s="128"/>
      <c r="D47" s="82">
        <f>D48+D49+D52</f>
        <v>2243</v>
      </c>
      <c r="E47" s="82">
        <f t="shared" ref="E47:I47" si="13">E48+E49+E52</f>
        <v>2179</v>
      </c>
      <c r="F47" s="82">
        <f t="shared" si="13"/>
        <v>2154</v>
      </c>
      <c r="G47" s="82">
        <f t="shared" si="13"/>
        <v>5010</v>
      </c>
      <c r="H47" s="82">
        <f t="shared" si="13"/>
        <v>4981</v>
      </c>
      <c r="I47" s="82">
        <f t="shared" si="13"/>
        <v>4941</v>
      </c>
    </row>
    <row r="48" spans="1:9" ht="15" customHeight="1">
      <c r="A48" s="99"/>
      <c r="B48" s="100" t="s">
        <v>234</v>
      </c>
      <c r="C48" s="101" t="s">
        <v>45</v>
      </c>
      <c r="D48" s="86">
        <f>'계획(일최대)'!K48</f>
        <v>1750</v>
      </c>
      <c r="E48" s="86">
        <f>'계획(일최대)'!K104</f>
        <v>1700</v>
      </c>
      <c r="F48" s="86">
        <f>'계획(일최대)'!K160</f>
        <v>1681</v>
      </c>
      <c r="G48" s="86">
        <f>'계획(일최대)'!K216</f>
        <v>1888</v>
      </c>
      <c r="H48" s="86">
        <f>'계획(일최대)'!K272</f>
        <v>1869</v>
      </c>
      <c r="I48" s="87">
        <f>'계획(일최대)'!K328</f>
        <v>1843</v>
      </c>
    </row>
    <row r="49" spans="1:9" ht="15" customHeight="1">
      <c r="A49" s="99"/>
      <c r="B49" s="100" t="s">
        <v>244</v>
      </c>
      <c r="C49" s="101" t="s">
        <v>8</v>
      </c>
      <c r="D49" s="86">
        <f t="shared" ref="D49:I49" si="14">SUM(D50:D51)</f>
        <v>493</v>
      </c>
      <c r="E49" s="86">
        <f t="shared" si="14"/>
        <v>479</v>
      </c>
      <c r="F49" s="86">
        <f t="shared" si="14"/>
        <v>473</v>
      </c>
      <c r="G49" s="86">
        <f t="shared" si="14"/>
        <v>612</v>
      </c>
      <c r="H49" s="86">
        <f t="shared" si="14"/>
        <v>605</v>
      </c>
      <c r="I49" s="87">
        <f t="shared" si="14"/>
        <v>598</v>
      </c>
    </row>
    <row r="50" spans="1:9" ht="15" customHeight="1">
      <c r="A50" s="99"/>
      <c r="B50" s="102"/>
      <c r="C50" s="101" t="s">
        <v>45</v>
      </c>
      <c r="D50" s="86">
        <f>'계획(일최대)'!K50</f>
        <v>493</v>
      </c>
      <c r="E50" s="86">
        <f>'계획(일최대)'!K106</f>
        <v>479</v>
      </c>
      <c r="F50" s="86">
        <f>'계획(일최대)'!K162</f>
        <v>473</v>
      </c>
      <c r="G50" s="86">
        <f>'계획(일최대)'!K218</f>
        <v>469</v>
      </c>
      <c r="H50" s="86">
        <f>'계획(일최대)'!K274</f>
        <v>464</v>
      </c>
      <c r="I50" s="87">
        <f>'계획(일최대)'!K330</f>
        <v>458</v>
      </c>
    </row>
    <row r="51" spans="1:9" ht="15" customHeight="1">
      <c r="A51" s="99"/>
      <c r="B51" s="103"/>
      <c r="C51" s="101" t="s">
        <v>238</v>
      </c>
      <c r="D51" s="86">
        <f>'계획(일최대)'!K51</f>
        <v>0</v>
      </c>
      <c r="E51" s="86">
        <f>'계획(일최대)'!K107</f>
        <v>0</v>
      </c>
      <c r="F51" s="86">
        <f>'계획(일최대)'!K163</f>
        <v>0</v>
      </c>
      <c r="G51" s="86">
        <f>'계획(일최대)'!K219</f>
        <v>143</v>
      </c>
      <c r="H51" s="86">
        <f>'계획(일최대)'!K275</f>
        <v>141</v>
      </c>
      <c r="I51" s="87">
        <f>'계획(일최대)'!K331</f>
        <v>140</v>
      </c>
    </row>
    <row r="52" spans="1:9" ht="15" customHeight="1">
      <c r="A52" s="99"/>
      <c r="B52" s="100" t="s">
        <v>46</v>
      </c>
      <c r="C52" s="101" t="s">
        <v>8</v>
      </c>
      <c r="D52" s="86">
        <f t="shared" ref="D52:I52" si="15">SUM(D53:D54)</f>
        <v>0</v>
      </c>
      <c r="E52" s="86">
        <f t="shared" si="15"/>
        <v>0</v>
      </c>
      <c r="F52" s="86">
        <f t="shared" si="15"/>
        <v>0</v>
      </c>
      <c r="G52" s="86">
        <f t="shared" si="15"/>
        <v>2510</v>
      </c>
      <c r="H52" s="86">
        <f t="shared" si="15"/>
        <v>2507</v>
      </c>
      <c r="I52" s="87">
        <f t="shared" si="15"/>
        <v>2500</v>
      </c>
    </row>
    <row r="53" spans="1:9" ht="15" customHeight="1">
      <c r="A53" s="99"/>
      <c r="B53" s="102"/>
      <c r="C53" s="101" t="s">
        <v>45</v>
      </c>
      <c r="D53" s="86">
        <f>'계획(일최대)'!K53</f>
        <v>0</v>
      </c>
      <c r="E53" s="86">
        <f>'계획(일최대)'!K109</f>
        <v>0</v>
      </c>
      <c r="F53" s="86">
        <f>'계획(일최대)'!K165</f>
        <v>0</v>
      </c>
      <c r="G53" s="86">
        <f>'계획(일최대)'!K221</f>
        <v>407</v>
      </c>
      <c r="H53" s="86">
        <f>'계획(일최대)'!K277</f>
        <v>404</v>
      </c>
      <c r="I53" s="87">
        <f>'계획(일최대)'!K333</f>
        <v>397</v>
      </c>
    </row>
    <row r="54" spans="1:9" ht="15" customHeight="1">
      <c r="A54" s="104"/>
      <c r="B54" s="103"/>
      <c r="C54" s="101" t="s">
        <v>62</v>
      </c>
      <c r="D54" s="86">
        <f>'계획(일최대)'!K54</f>
        <v>0</v>
      </c>
      <c r="E54" s="86">
        <f>'계획(일최대)'!K110</f>
        <v>0</v>
      </c>
      <c r="F54" s="86">
        <f>'계획(일최대)'!K166</f>
        <v>0</v>
      </c>
      <c r="G54" s="86">
        <f>'계획(일최대)'!K222</f>
        <v>2103</v>
      </c>
      <c r="H54" s="86">
        <f>'계획(일최대)'!K278</f>
        <v>2103</v>
      </c>
      <c r="I54" s="87">
        <f>'계획(일최대)'!K334</f>
        <v>2103</v>
      </c>
    </row>
    <row r="55" spans="1:9" ht="15" customHeight="1">
      <c r="A55" s="98" t="s">
        <v>143</v>
      </c>
      <c r="B55" s="128" t="s">
        <v>144</v>
      </c>
      <c r="C55" s="128"/>
      <c r="D55" s="82">
        <f t="shared" ref="D55:I55" si="16">D56</f>
        <v>0</v>
      </c>
      <c r="E55" s="82">
        <f t="shared" si="16"/>
        <v>0</v>
      </c>
      <c r="F55" s="82">
        <f t="shared" si="16"/>
        <v>35</v>
      </c>
      <c r="G55" s="82">
        <f t="shared" si="16"/>
        <v>35</v>
      </c>
      <c r="H55" s="82">
        <f t="shared" si="16"/>
        <v>34</v>
      </c>
      <c r="I55" s="83">
        <f t="shared" si="16"/>
        <v>33</v>
      </c>
    </row>
    <row r="56" spans="1:9" ht="15" customHeight="1">
      <c r="A56" s="106"/>
      <c r="B56" s="107" t="s">
        <v>134</v>
      </c>
      <c r="C56" s="107" t="s">
        <v>45</v>
      </c>
      <c r="D56" s="91">
        <f>'계획(일최대)'!K56</f>
        <v>0</v>
      </c>
      <c r="E56" s="91">
        <f>'계획(일최대)'!K112</f>
        <v>0</v>
      </c>
      <c r="F56" s="91">
        <f>'계획(일최대)'!K168</f>
        <v>35</v>
      </c>
      <c r="G56" s="91">
        <f>'계획(일최대)'!K224</f>
        <v>35</v>
      </c>
      <c r="H56" s="91">
        <f>'계획(일최대)'!K280</f>
        <v>34</v>
      </c>
      <c r="I56" s="92">
        <f>'계획(일최대)'!K336</f>
        <v>33</v>
      </c>
    </row>
    <row r="57" spans="1:9" ht="15" customHeight="1"/>
    <row r="58" spans="1:9" ht="15" customHeight="1"/>
    <row r="59" spans="1:9" ht="15" customHeight="1"/>
    <row r="60" spans="1:9" ht="15" customHeight="1"/>
    <row r="61" spans="1:9" ht="15" customHeight="1"/>
    <row r="62" spans="1:9" ht="15" customHeight="1"/>
    <row r="63" spans="1:9" ht="15" customHeight="1"/>
  </sheetData>
  <mergeCells count="6">
    <mergeCell ref="B55:C55"/>
    <mergeCell ref="A4:C4"/>
    <mergeCell ref="B5:C5"/>
    <mergeCell ref="B47:C47"/>
    <mergeCell ref="A6:C6"/>
    <mergeCell ref="A37:C3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rowBreaks count="1" manualBreakCount="1">
    <brk id="56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42"/>
  <sheetViews>
    <sheetView showGridLines="0" view="pageBreakPreview" topLeftCell="A322" zoomScaleNormal="100" zoomScaleSheetLayoutView="100" workbookViewId="0">
      <selection activeCell="N72" sqref="N72"/>
    </sheetView>
  </sheetViews>
  <sheetFormatPr defaultColWidth="9" defaultRowHeight="15.2" customHeight="1"/>
  <cols>
    <col min="1" max="2" width="7.21875" style="28" customWidth="1"/>
    <col min="3" max="3" width="12.21875" style="28" customWidth="1"/>
    <col min="4" max="11" width="8.109375" style="28" customWidth="1"/>
    <col min="12" max="16384" width="9" style="28"/>
  </cols>
  <sheetData>
    <row r="1" spans="1:11" s="5" customFormat="1" ht="15" customHeight="1">
      <c r="A1" s="23" t="s">
        <v>3</v>
      </c>
      <c r="C1" s="24"/>
    </row>
    <row r="2" spans="1:11" s="5" customFormat="1" ht="15" customHeight="1">
      <c r="A2" s="24" t="s">
        <v>233</v>
      </c>
    </row>
    <row r="3" spans="1:11" ht="34.5" thickBot="1">
      <c r="A3" s="25" t="s">
        <v>0</v>
      </c>
      <c r="B3" s="26" t="s">
        <v>1</v>
      </c>
      <c r="C3" s="26" t="s">
        <v>73</v>
      </c>
      <c r="D3" s="26" t="s">
        <v>49</v>
      </c>
      <c r="E3" s="26" t="s">
        <v>53</v>
      </c>
      <c r="F3" s="26" t="s">
        <v>64</v>
      </c>
      <c r="G3" s="26" t="s">
        <v>65</v>
      </c>
      <c r="H3" s="26" t="s">
        <v>88</v>
      </c>
      <c r="I3" s="26" t="s">
        <v>185</v>
      </c>
      <c r="J3" s="26" t="s">
        <v>50</v>
      </c>
      <c r="K3" s="27" t="s">
        <v>66</v>
      </c>
    </row>
    <row r="4" spans="1:11" ht="15" customHeight="1" thickTop="1">
      <c r="A4" s="133" t="s">
        <v>67</v>
      </c>
      <c r="B4" s="134"/>
      <c r="C4" s="135"/>
      <c r="D4" s="80">
        <f t="shared" ref="D4:K4" si="0">D5+D47+D55</f>
        <v>36595</v>
      </c>
      <c r="E4" s="80">
        <f t="shared" si="0"/>
        <v>877</v>
      </c>
      <c r="F4" s="80">
        <f t="shared" si="0"/>
        <v>0</v>
      </c>
      <c r="G4" s="80">
        <f t="shared" si="0"/>
        <v>10313</v>
      </c>
      <c r="H4" s="80">
        <f t="shared" si="0"/>
        <v>140</v>
      </c>
      <c r="I4" s="80">
        <f t="shared" si="0"/>
        <v>0</v>
      </c>
      <c r="J4" s="80">
        <f t="shared" si="0"/>
        <v>4291</v>
      </c>
      <c r="K4" s="81">
        <f t="shared" si="0"/>
        <v>52216</v>
      </c>
    </row>
    <row r="5" spans="1:11" ht="15" customHeight="1">
      <c r="A5" s="30" t="s">
        <v>5</v>
      </c>
      <c r="B5" s="136" t="s">
        <v>6</v>
      </c>
      <c r="C5" s="137"/>
      <c r="D5" s="82">
        <f t="shared" ref="D5:K5" si="1">D6+D37</f>
        <v>34556</v>
      </c>
      <c r="E5" s="82">
        <f t="shared" si="1"/>
        <v>877</v>
      </c>
      <c r="F5" s="82">
        <f t="shared" si="1"/>
        <v>0</v>
      </c>
      <c r="G5" s="82">
        <f t="shared" si="1"/>
        <v>10313</v>
      </c>
      <c r="H5" s="82">
        <f t="shared" si="1"/>
        <v>140</v>
      </c>
      <c r="I5" s="82">
        <f t="shared" si="1"/>
        <v>0</v>
      </c>
      <c r="J5" s="82">
        <f t="shared" si="1"/>
        <v>4087</v>
      </c>
      <c r="K5" s="83">
        <f t="shared" si="1"/>
        <v>49973</v>
      </c>
    </row>
    <row r="6" spans="1:11" ht="15" customHeight="1">
      <c r="A6" s="138" t="s">
        <v>136</v>
      </c>
      <c r="B6" s="139"/>
      <c r="C6" s="140"/>
      <c r="D6" s="84">
        <f>D7+D11+D12+D16+D17+D21+D25+D26+D30+D33</f>
        <v>33718</v>
      </c>
      <c r="E6" s="84">
        <f t="shared" ref="E6:K6" si="2">E7+E11+E12+E16+E17+E21+E25+E26+E30+E33</f>
        <v>673</v>
      </c>
      <c r="F6" s="84">
        <f t="shared" si="2"/>
        <v>0</v>
      </c>
      <c r="G6" s="84">
        <f t="shared" si="2"/>
        <v>0</v>
      </c>
      <c r="H6" s="84">
        <f t="shared" si="2"/>
        <v>140</v>
      </c>
      <c r="I6" s="84">
        <f t="shared" si="2"/>
        <v>0</v>
      </c>
      <c r="J6" s="84">
        <f t="shared" si="2"/>
        <v>3440</v>
      </c>
      <c r="K6" s="85">
        <f t="shared" si="2"/>
        <v>37971</v>
      </c>
    </row>
    <row r="7" spans="1:11" ht="15" customHeight="1">
      <c r="A7" s="36"/>
      <c r="B7" s="33" t="s">
        <v>12</v>
      </c>
      <c r="C7" s="34" t="s">
        <v>8</v>
      </c>
      <c r="D7" s="86">
        <f t="shared" ref="D7:K7" si="3">SUM(D8:D10)</f>
        <v>6799</v>
      </c>
      <c r="E7" s="86">
        <f t="shared" si="3"/>
        <v>54</v>
      </c>
      <c r="F7" s="86">
        <f t="shared" si="3"/>
        <v>0</v>
      </c>
      <c r="G7" s="86">
        <f t="shared" si="3"/>
        <v>0</v>
      </c>
      <c r="H7" s="86">
        <f t="shared" si="3"/>
        <v>100</v>
      </c>
      <c r="I7" s="86">
        <f t="shared" si="3"/>
        <v>0</v>
      </c>
      <c r="J7" s="86">
        <f t="shared" si="3"/>
        <v>685</v>
      </c>
      <c r="K7" s="87">
        <f t="shared" si="3"/>
        <v>7638</v>
      </c>
    </row>
    <row r="8" spans="1:11" ht="15" customHeight="1">
      <c r="A8" s="36"/>
      <c r="B8" s="37"/>
      <c r="C8" s="34" t="s">
        <v>9</v>
      </c>
      <c r="D8" s="86">
        <f>생활하수!$F$7</f>
        <v>6799</v>
      </c>
      <c r="E8" s="86">
        <f>지하수사용!$D$7</f>
        <v>54</v>
      </c>
      <c r="F8" s="86">
        <v>0</v>
      </c>
      <c r="G8" s="86">
        <v>0</v>
      </c>
      <c r="H8" s="86">
        <v>0</v>
      </c>
      <c r="I8" s="86">
        <v>0</v>
      </c>
      <c r="J8" s="86">
        <f>ROUND((D8+E8+F8+G8+I8)*0.1,0)</f>
        <v>685</v>
      </c>
      <c r="K8" s="87">
        <f>SUM(D8:J8)</f>
        <v>7538</v>
      </c>
    </row>
    <row r="9" spans="1:11" ht="15" customHeight="1">
      <c r="A9" s="36"/>
      <c r="B9" s="37"/>
      <c r="C9" s="34" t="s">
        <v>79</v>
      </c>
      <c r="D9" s="86">
        <v>0</v>
      </c>
      <c r="E9" s="86">
        <v>0</v>
      </c>
      <c r="F9" s="86">
        <v>0</v>
      </c>
      <c r="G9" s="86">
        <v>0</v>
      </c>
      <c r="H9" s="86">
        <f>[4]연계처리수!$D$94</f>
        <v>50</v>
      </c>
      <c r="I9" s="86">
        <v>0</v>
      </c>
      <c r="J9" s="86">
        <f>ROUND((D9+E9+F9+G9+I9)*0.1,0)</f>
        <v>0</v>
      </c>
      <c r="K9" s="87">
        <f>SUM(D9:J9)</f>
        <v>50</v>
      </c>
    </row>
    <row r="10" spans="1:11" ht="15" customHeight="1">
      <c r="A10" s="36"/>
      <c r="B10" s="45"/>
      <c r="C10" s="34" t="s">
        <v>80</v>
      </c>
      <c r="D10" s="86">
        <v>0</v>
      </c>
      <c r="E10" s="86">
        <v>0</v>
      </c>
      <c r="F10" s="86">
        <v>0</v>
      </c>
      <c r="G10" s="86">
        <v>0</v>
      </c>
      <c r="H10" s="86">
        <f>[4]연계처리수!$D$95</f>
        <v>50</v>
      </c>
      <c r="I10" s="86">
        <v>0</v>
      </c>
      <c r="J10" s="86">
        <f>ROUND((D10+E10+F10+G10+I10)*0.1,0)</f>
        <v>0</v>
      </c>
      <c r="K10" s="87">
        <f>SUM(D10:J10)</f>
        <v>50</v>
      </c>
    </row>
    <row r="11" spans="1:11" ht="15" customHeight="1">
      <c r="A11" s="36"/>
      <c r="B11" s="34" t="s">
        <v>13</v>
      </c>
      <c r="C11" s="34" t="s">
        <v>9</v>
      </c>
      <c r="D11" s="86">
        <f>생활하수!$F$8</f>
        <v>2608</v>
      </c>
      <c r="E11" s="86">
        <f>지하수사용!$D$8</f>
        <v>55</v>
      </c>
      <c r="F11" s="86">
        <v>0</v>
      </c>
      <c r="G11" s="86">
        <v>0</v>
      </c>
      <c r="H11" s="86">
        <v>0</v>
      </c>
      <c r="I11" s="86">
        <v>0</v>
      </c>
      <c r="J11" s="86">
        <f>ROUND((D11+E11+F11+G11+I11)*0.1,0)</f>
        <v>266</v>
      </c>
      <c r="K11" s="87">
        <f>SUM(D11:J11)</f>
        <v>2929</v>
      </c>
    </row>
    <row r="12" spans="1:11" ht="15" customHeight="1">
      <c r="A12" s="36"/>
      <c r="B12" s="33" t="s">
        <v>14</v>
      </c>
      <c r="C12" s="34" t="s">
        <v>8</v>
      </c>
      <c r="D12" s="86">
        <f t="shared" ref="D12:K12" si="4">SUM(D13:D15)</f>
        <v>12219</v>
      </c>
      <c r="E12" s="86">
        <f t="shared" si="4"/>
        <v>277</v>
      </c>
      <c r="F12" s="86">
        <f t="shared" si="4"/>
        <v>0</v>
      </c>
      <c r="G12" s="86">
        <f t="shared" si="4"/>
        <v>0</v>
      </c>
      <c r="H12" s="86">
        <f t="shared" si="4"/>
        <v>0</v>
      </c>
      <c r="I12" s="86">
        <f t="shared" si="4"/>
        <v>0</v>
      </c>
      <c r="J12" s="86">
        <f t="shared" si="4"/>
        <v>1249</v>
      </c>
      <c r="K12" s="87">
        <f t="shared" si="4"/>
        <v>13745</v>
      </c>
    </row>
    <row r="13" spans="1:11" ht="15" customHeight="1">
      <c r="A13" s="36"/>
      <c r="B13" s="37"/>
      <c r="C13" s="34" t="s">
        <v>15</v>
      </c>
      <c r="D13" s="86">
        <f>생활하수!$F$10</f>
        <v>887</v>
      </c>
      <c r="E13" s="86">
        <f>지하수사용!$D$10</f>
        <v>24</v>
      </c>
      <c r="F13" s="86">
        <v>0</v>
      </c>
      <c r="G13" s="86">
        <v>0</v>
      </c>
      <c r="H13" s="86">
        <v>0</v>
      </c>
      <c r="I13" s="86">
        <v>0</v>
      </c>
      <c r="J13" s="86">
        <f>ROUND((D13+E13+F13+G13+I13)*0.1,0)</f>
        <v>91</v>
      </c>
      <c r="K13" s="87">
        <f>SUM(D13:J13)</f>
        <v>1002</v>
      </c>
    </row>
    <row r="14" spans="1:11" ht="15" customHeight="1">
      <c r="A14" s="36"/>
      <c r="B14" s="37"/>
      <c r="C14" s="34" t="s">
        <v>16</v>
      </c>
      <c r="D14" s="86">
        <f>생활하수!$F$11</f>
        <v>2813</v>
      </c>
      <c r="E14" s="86">
        <f>지하수사용!$D$11</f>
        <v>40</v>
      </c>
      <c r="F14" s="86">
        <v>0</v>
      </c>
      <c r="G14" s="86">
        <v>0</v>
      </c>
      <c r="H14" s="86">
        <v>0</v>
      </c>
      <c r="I14" s="86">
        <v>0</v>
      </c>
      <c r="J14" s="86">
        <f>ROUND((D14+E14+F14+G14+I14)*0.1,0)</f>
        <v>285</v>
      </c>
      <c r="K14" s="87">
        <f>SUM(D14:J14)</f>
        <v>3138</v>
      </c>
    </row>
    <row r="15" spans="1:11" ht="15" customHeight="1">
      <c r="A15" s="36"/>
      <c r="B15" s="45"/>
      <c r="C15" s="34" t="s">
        <v>17</v>
      </c>
      <c r="D15" s="86">
        <f>생활하수!$F$12</f>
        <v>8519</v>
      </c>
      <c r="E15" s="86">
        <f>지하수사용!$D$12</f>
        <v>213</v>
      </c>
      <c r="F15" s="86">
        <v>0</v>
      </c>
      <c r="G15" s="86">
        <v>0</v>
      </c>
      <c r="H15" s="86">
        <v>0</v>
      </c>
      <c r="I15" s="86">
        <v>0</v>
      </c>
      <c r="J15" s="86">
        <f>ROUND((D15+E15+F15+G15+I15)*0.1,0)</f>
        <v>873</v>
      </c>
      <c r="K15" s="87">
        <f>SUM(D15:J15)</f>
        <v>9605</v>
      </c>
    </row>
    <row r="16" spans="1:11" ht="15" customHeight="1">
      <c r="A16" s="36"/>
      <c r="B16" s="34" t="s">
        <v>18</v>
      </c>
      <c r="C16" s="34" t="s">
        <v>19</v>
      </c>
      <c r="D16" s="86">
        <f>생활하수!$F$13</f>
        <v>267</v>
      </c>
      <c r="E16" s="86">
        <f>지하수사용!$D$13</f>
        <v>0</v>
      </c>
      <c r="F16" s="86">
        <v>0</v>
      </c>
      <c r="G16" s="86">
        <v>0</v>
      </c>
      <c r="H16" s="86">
        <v>0</v>
      </c>
      <c r="I16" s="86">
        <v>0</v>
      </c>
      <c r="J16" s="86">
        <f>ROUND((D16+E16+F16+G16+I16)*0.1,0)</f>
        <v>27</v>
      </c>
      <c r="K16" s="87">
        <f>SUM(D16:J16)</f>
        <v>294</v>
      </c>
    </row>
    <row r="17" spans="1:11" ht="15" customHeight="1">
      <c r="A17" s="36"/>
      <c r="B17" s="33" t="s">
        <v>20</v>
      </c>
      <c r="C17" s="34" t="s">
        <v>21</v>
      </c>
      <c r="D17" s="86">
        <f t="shared" ref="D17:K17" si="5">SUM(D18:D20)</f>
        <v>5102</v>
      </c>
      <c r="E17" s="86">
        <f t="shared" si="5"/>
        <v>193</v>
      </c>
      <c r="F17" s="86">
        <f t="shared" si="5"/>
        <v>0</v>
      </c>
      <c r="G17" s="86">
        <f t="shared" si="5"/>
        <v>0</v>
      </c>
      <c r="H17" s="86">
        <f t="shared" si="5"/>
        <v>0</v>
      </c>
      <c r="I17" s="86">
        <f t="shared" si="5"/>
        <v>0</v>
      </c>
      <c r="J17" s="86">
        <f t="shared" si="5"/>
        <v>530</v>
      </c>
      <c r="K17" s="87">
        <f t="shared" si="5"/>
        <v>5825</v>
      </c>
    </row>
    <row r="18" spans="1:11" ht="15" customHeight="1">
      <c r="A18" s="36"/>
      <c r="B18" s="37"/>
      <c r="C18" s="34" t="s">
        <v>22</v>
      </c>
      <c r="D18" s="86">
        <f>생활하수!$F$15</f>
        <v>2463</v>
      </c>
      <c r="E18" s="86">
        <f>지하수사용!$D$15</f>
        <v>129</v>
      </c>
      <c r="F18" s="86">
        <v>0</v>
      </c>
      <c r="G18" s="86">
        <v>0</v>
      </c>
      <c r="H18" s="86">
        <v>0</v>
      </c>
      <c r="I18" s="86">
        <v>0</v>
      </c>
      <c r="J18" s="86">
        <f>ROUND((D18+E18+F18+G18+I18)*0.1,0)</f>
        <v>259</v>
      </c>
      <c r="K18" s="87">
        <f>SUM(D18:J18)</f>
        <v>2851</v>
      </c>
    </row>
    <row r="19" spans="1:11" ht="15" customHeight="1">
      <c r="A19" s="36"/>
      <c r="B19" s="37"/>
      <c r="C19" s="34" t="s">
        <v>23</v>
      </c>
      <c r="D19" s="86">
        <f>생활하수!$F$16</f>
        <v>1055</v>
      </c>
      <c r="E19" s="86">
        <f>지하수사용!$D$16</f>
        <v>1</v>
      </c>
      <c r="F19" s="86">
        <v>0</v>
      </c>
      <c r="G19" s="86">
        <v>0</v>
      </c>
      <c r="H19" s="86">
        <v>0</v>
      </c>
      <c r="I19" s="86">
        <v>0</v>
      </c>
      <c r="J19" s="86">
        <f>ROUND((D19+E19+F19+G19+I19)*0.1,0)</f>
        <v>106</v>
      </c>
      <c r="K19" s="87">
        <f>SUM(D19:J19)</f>
        <v>1162</v>
      </c>
    </row>
    <row r="20" spans="1:11" ht="15" customHeight="1">
      <c r="A20" s="36"/>
      <c r="B20" s="45"/>
      <c r="C20" s="34" t="s">
        <v>24</v>
      </c>
      <c r="D20" s="86">
        <f>생활하수!$F$17</f>
        <v>1584</v>
      </c>
      <c r="E20" s="86">
        <f>지하수사용!$D$17</f>
        <v>63</v>
      </c>
      <c r="F20" s="86">
        <v>0</v>
      </c>
      <c r="G20" s="86">
        <v>0</v>
      </c>
      <c r="H20" s="86">
        <v>0</v>
      </c>
      <c r="I20" s="86">
        <v>0</v>
      </c>
      <c r="J20" s="86">
        <f>ROUND((D20+E20+F20+G20+I20)*0.1,0)</f>
        <v>165</v>
      </c>
      <c r="K20" s="87">
        <f>SUM(D20:J20)</f>
        <v>1812</v>
      </c>
    </row>
    <row r="21" spans="1:11" ht="15" customHeight="1">
      <c r="A21" s="36"/>
      <c r="B21" s="33" t="s">
        <v>25</v>
      </c>
      <c r="C21" s="34" t="s">
        <v>26</v>
      </c>
      <c r="D21" s="86">
        <f t="shared" ref="D21:K21" si="6">SUM(D22:D24)</f>
        <v>3485</v>
      </c>
      <c r="E21" s="86">
        <f t="shared" si="6"/>
        <v>76</v>
      </c>
      <c r="F21" s="86">
        <f t="shared" si="6"/>
        <v>0</v>
      </c>
      <c r="G21" s="86">
        <f t="shared" si="6"/>
        <v>0</v>
      </c>
      <c r="H21" s="86">
        <f t="shared" si="6"/>
        <v>40</v>
      </c>
      <c r="I21" s="86">
        <f t="shared" si="6"/>
        <v>0</v>
      </c>
      <c r="J21" s="86">
        <f t="shared" si="6"/>
        <v>356</v>
      </c>
      <c r="K21" s="87">
        <f t="shared" si="6"/>
        <v>3957</v>
      </c>
    </row>
    <row r="22" spans="1:11" ht="15" customHeight="1">
      <c r="A22" s="36"/>
      <c r="B22" s="37"/>
      <c r="C22" s="34" t="s">
        <v>27</v>
      </c>
      <c r="D22" s="86">
        <f>생활하수!$F$19</f>
        <v>3485</v>
      </c>
      <c r="E22" s="86">
        <f>지하수사용!$D$19</f>
        <v>76</v>
      </c>
      <c r="F22" s="86">
        <v>0</v>
      </c>
      <c r="G22" s="86">
        <v>0</v>
      </c>
      <c r="H22" s="86">
        <v>0</v>
      </c>
      <c r="I22" s="86">
        <v>0</v>
      </c>
      <c r="J22" s="86">
        <f>ROUND((D22+E22+F22+G22+I22)*0.1,0)</f>
        <v>356</v>
      </c>
      <c r="K22" s="87">
        <f>SUM(D22:J22)</f>
        <v>3917</v>
      </c>
    </row>
    <row r="23" spans="1:11" ht="15" customHeight="1">
      <c r="A23" s="36"/>
      <c r="B23" s="37"/>
      <c r="C23" s="34" t="s">
        <v>28</v>
      </c>
      <c r="D23" s="86">
        <f>생활하수!$F$20</f>
        <v>0</v>
      </c>
      <c r="E23" s="86">
        <f>지하수사용!$D$20</f>
        <v>0</v>
      </c>
      <c r="F23" s="86">
        <v>0</v>
      </c>
      <c r="G23" s="86">
        <v>0</v>
      </c>
      <c r="H23" s="86">
        <v>0</v>
      </c>
      <c r="I23" s="86">
        <v>0</v>
      </c>
      <c r="J23" s="86">
        <f>ROUND((D23+E23+F23+G23+I23)*0.1,0)</f>
        <v>0</v>
      </c>
      <c r="K23" s="87">
        <f>SUM(D23:J23)</f>
        <v>0</v>
      </c>
    </row>
    <row r="24" spans="1:11" ht="15" customHeight="1">
      <c r="A24" s="36"/>
      <c r="B24" s="45"/>
      <c r="C24" s="34" t="s">
        <v>78</v>
      </c>
      <c r="D24" s="86">
        <v>0</v>
      </c>
      <c r="E24" s="86">
        <v>0</v>
      </c>
      <c r="F24" s="86">
        <v>0</v>
      </c>
      <c r="G24" s="86">
        <v>0</v>
      </c>
      <c r="H24" s="86">
        <f>[4]연계처리수!$D$96</f>
        <v>40</v>
      </c>
      <c r="I24" s="86">
        <v>0</v>
      </c>
      <c r="J24" s="86">
        <f>ROUND((D24+E24+F24+G24+I24)*0.1,0)</f>
        <v>0</v>
      </c>
      <c r="K24" s="87">
        <f>SUM(D24:J24)</f>
        <v>40</v>
      </c>
    </row>
    <row r="25" spans="1:11" ht="15" customHeight="1">
      <c r="A25" s="36"/>
      <c r="B25" s="34" t="s">
        <v>29</v>
      </c>
      <c r="C25" s="34" t="s">
        <v>30</v>
      </c>
      <c r="D25" s="86">
        <f>생활하수!$F$21</f>
        <v>387</v>
      </c>
      <c r="E25" s="86">
        <f>지하수사용!$D$21</f>
        <v>0</v>
      </c>
      <c r="F25" s="86">
        <v>0</v>
      </c>
      <c r="G25" s="86">
        <v>0</v>
      </c>
      <c r="H25" s="86">
        <v>0</v>
      </c>
      <c r="I25" s="86">
        <v>0</v>
      </c>
      <c r="J25" s="86">
        <f>ROUND((D25+E25+F25+G25+I25)*0.1,0)</f>
        <v>39</v>
      </c>
      <c r="K25" s="87">
        <f>SUM(D25:J25)</f>
        <v>426</v>
      </c>
    </row>
    <row r="26" spans="1:11" ht="15" customHeight="1">
      <c r="A26" s="36"/>
      <c r="B26" s="33" t="s">
        <v>31</v>
      </c>
      <c r="C26" s="34" t="s">
        <v>26</v>
      </c>
      <c r="D26" s="86">
        <f t="shared" ref="D26:K26" si="7">SUM(D27:D29)</f>
        <v>1525</v>
      </c>
      <c r="E26" s="86">
        <f t="shared" si="7"/>
        <v>0</v>
      </c>
      <c r="F26" s="86">
        <f t="shared" si="7"/>
        <v>0</v>
      </c>
      <c r="G26" s="86">
        <f t="shared" si="7"/>
        <v>0</v>
      </c>
      <c r="H26" s="86">
        <f t="shared" si="7"/>
        <v>0</v>
      </c>
      <c r="I26" s="86">
        <f t="shared" si="7"/>
        <v>0</v>
      </c>
      <c r="J26" s="86">
        <f t="shared" si="7"/>
        <v>153</v>
      </c>
      <c r="K26" s="87">
        <f t="shared" si="7"/>
        <v>1678</v>
      </c>
    </row>
    <row r="27" spans="1:11" ht="15" customHeight="1">
      <c r="A27" s="36"/>
      <c r="B27" s="37"/>
      <c r="C27" s="34" t="s">
        <v>32</v>
      </c>
      <c r="D27" s="86">
        <f>생활하수!$F$23</f>
        <v>189</v>
      </c>
      <c r="E27" s="86">
        <f>지하수사용!$D$23</f>
        <v>0</v>
      </c>
      <c r="F27" s="86">
        <v>0</v>
      </c>
      <c r="G27" s="86">
        <v>0</v>
      </c>
      <c r="H27" s="86">
        <v>0</v>
      </c>
      <c r="I27" s="86">
        <v>0</v>
      </c>
      <c r="J27" s="86">
        <f>ROUND((D27+E27+F27+G27+I27)*0.1,0)</f>
        <v>19</v>
      </c>
      <c r="K27" s="87">
        <f>SUM(D27:J27)</f>
        <v>208</v>
      </c>
    </row>
    <row r="28" spans="1:11" ht="15" customHeight="1">
      <c r="A28" s="36"/>
      <c r="B28" s="37"/>
      <c r="C28" s="34" t="s">
        <v>33</v>
      </c>
      <c r="D28" s="86">
        <f>생활하수!$F$24</f>
        <v>1336</v>
      </c>
      <c r="E28" s="86">
        <f>지하수사용!$D$24</f>
        <v>0</v>
      </c>
      <c r="F28" s="86">
        <v>0</v>
      </c>
      <c r="G28" s="86">
        <v>0</v>
      </c>
      <c r="H28" s="86">
        <v>0</v>
      </c>
      <c r="I28" s="86">
        <v>0</v>
      </c>
      <c r="J28" s="86">
        <f>ROUND((D28+E28+F28+G28+I28)*0.1,0)</f>
        <v>134</v>
      </c>
      <c r="K28" s="87">
        <f>SUM(D28:J28)</f>
        <v>1470</v>
      </c>
    </row>
    <row r="29" spans="1:11" ht="15" customHeight="1">
      <c r="A29" s="36"/>
      <c r="B29" s="45"/>
      <c r="C29" s="34" t="s">
        <v>130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f>ROUND((D29+E29+F29+G29+I29)*0.1,0)</f>
        <v>0</v>
      </c>
      <c r="K29" s="87">
        <f>SUM(D29:J29)</f>
        <v>0</v>
      </c>
    </row>
    <row r="30" spans="1:11" ht="15" customHeight="1">
      <c r="A30" s="36"/>
      <c r="B30" s="33" t="s">
        <v>34</v>
      </c>
      <c r="C30" s="34" t="s">
        <v>35</v>
      </c>
      <c r="D30" s="86">
        <f t="shared" ref="D30:K30" si="8">SUM(D31:D32)</f>
        <v>685</v>
      </c>
      <c r="E30" s="86">
        <f t="shared" si="8"/>
        <v>0</v>
      </c>
      <c r="F30" s="86">
        <f t="shared" si="8"/>
        <v>0</v>
      </c>
      <c r="G30" s="86">
        <f t="shared" si="8"/>
        <v>0</v>
      </c>
      <c r="H30" s="86">
        <f t="shared" si="8"/>
        <v>0</v>
      </c>
      <c r="I30" s="86">
        <f t="shared" si="8"/>
        <v>0</v>
      </c>
      <c r="J30" s="86">
        <f t="shared" si="8"/>
        <v>69</v>
      </c>
      <c r="K30" s="87">
        <f t="shared" si="8"/>
        <v>754</v>
      </c>
    </row>
    <row r="31" spans="1:11" ht="15" customHeight="1">
      <c r="A31" s="36"/>
      <c r="B31" s="37"/>
      <c r="C31" s="34" t="s">
        <v>36</v>
      </c>
      <c r="D31" s="86">
        <f>생활하수!$F$26</f>
        <v>580</v>
      </c>
      <c r="E31" s="86">
        <f>지하수사용!$D$26</f>
        <v>0</v>
      </c>
      <c r="F31" s="86">
        <v>0</v>
      </c>
      <c r="G31" s="86">
        <v>0</v>
      </c>
      <c r="H31" s="86">
        <v>0</v>
      </c>
      <c r="I31" s="86">
        <v>0</v>
      </c>
      <c r="J31" s="86">
        <f>ROUND((D31+E31+F31+G31+I31)*0.1,0)</f>
        <v>58</v>
      </c>
      <c r="K31" s="87">
        <f>SUM(D31:J31)</f>
        <v>638</v>
      </c>
    </row>
    <row r="32" spans="1:11" ht="15" customHeight="1">
      <c r="A32" s="36"/>
      <c r="B32" s="37"/>
      <c r="C32" s="34" t="s">
        <v>37</v>
      </c>
      <c r="D32" s="86">
        <f>생활하수!$F$27</f>
        <v>105</v>
      </c>
      <c r="E32" s="86">
        <f>지하수사용!$D$27</f>
        <v>0</v>
      </c>
      <c r="F32" s="86">
        <v>0</v>
      </c>
      <c r="G32" s="86">
        <v>0</v>
      </c>
      <c r="H32" s="86">
        <v>0</v>
      </c>
      <c r="I32" s="86">
        <v>0</v>
      </c>
      <c r="J32" s="86">
        <f>ROUND((D32+E32+F32+G32+I32)*0.1,0)</f>
        <v>11</v>
      </c>
      <c r="K32" s="87">
        <f>SUM(D32:J32)</f>
        <v>116</v>
      </c>
    </row>
    <row r="33" spans="1:11" ht="15" customHeight="1">
      <c r="A33" s="36"/>
      <c r="B33" s="33" t="s">
        <v>41</v>
      </c>
      <c r="C33" s="34" t="s">
        <v>8</v>
      </c>
      <c r="D33" s="86">
        <f t="shared" ref="D33:K33" si="9">SUM(D34:D36)</f>
        <v>641</v>
      </c>
      <c r="E33" s="86">
        <f t="shared" si="9"/>
        <v>18</v>
      </c>
      <c r="F33" s="86">
        <f t="shared" si="9"/>
        <v>0</v>
      </c>
      <c r="G33" s="86">
        <f t="shared" si="9"/>
        <v>0</v>
      </c>
      <c r="H33" s="86">
        <f t="shared" si="9"/>
        <v>0</v>
      </c>
      <c r="I33" s="86">
        <f t="shared" si="9"/>
        <v>0</v>
      </c>
      <c r="J33" s="86">
        <f t="shared" si="9"/>
        <v>66</v>
      </c>
      <c r="K33" s="87">
        <f t="shared" si="9"/>
        <v>725</v>
      </c>
    </row>
    <row r="34" spans="1:11" ht="15" customHeight="1">
      <c r="A34" s="36"/>
      <c r="B34" s="37"/>
      <c r="C34" s="34" t="s">
        <v>225</v>
      </c>
      <c r="D34" s="86">
        <f>생활하수!$F$29</f>
        <v>0</v>
      </c>
      <c r="E34" s="86">
        <f>지하수사용!$D$29</f>
        <v>0</v>
      </c>
      <c r="F34" s="86">
        <v>0</v>
      </c>
      <c r="G34" s="86">
        <v>0</v>
      </c>
      <c r="H34" s="86">
        <v>0</v>
      </c>
      <c r="I34" s="86">
        <v>0</v>
      </c>
      <c r="J34" s="86">
        <f>ROUND((D34+E34+F34+G34+I34)*0.1,0)</f>
        <v>0</v>
      </c>
      <c r="K34" s="87">
        <f>SUM(D34:J34)</f>
        <v>0</v>
      </c>
    </row>
    <row r="35" spans="1:11" ht="15" customHeight="1">
      <c r="A35" s="36"/>
      <c r="B35" s="37"/>
      <c r="C35" s="34" t="s">
        <v>37</v>
      </c>
      <c r="D35" s="86">
        <f>생활하수!$F$30</f>
        <v>456</v>
      </c>
      <c r="E35" s="86">
        <f>지하수사용!$D$30</f>
        <v>0</v>
      </c>
      <c r="F35" s="86">
        <v>0</v>
      </c>
      <c r="G35" s="86">
        <v>0</v>
      </c>
      <c r="H35" s="86">
        <v>0</v>
      </c>
      <c r="I35" s="86">
        <v>0</v>
      </c>
      <c r="J35" s="86">
        <f>ROUND((D35+E35+F35+G35+I35)*0.1,0)</f>
        <v>46</v>
      </c>
      <c r="K35" s="87">
        <f>SUM(D35:J35)</f>
        <v>502</v>
      </c>
    </row>
    <row r="36" spans="1:11" ht="15" customHeight="1">
      <c r="A36" s="36"/>
      <c r="B36" s="37"/>
      <c r="C36" s="34" t="s">
        <v>38</v>
      </c>
      <c r="D36" s="86">
        <f>생활하수!$F$31</f>
        <v>185</v>
      </c>
      <c r="E36" s="86">
        <f>지하수사용!$D$31</f>
        <v>18</v>
      </c>
      <c r="F36" s="86">
        <v>0</v>
      </c>
      <c r="G36" s="86">
        <v>0</v>
      </c>
      <c r="H36" s="86">
        <v>0</v>
      </c>
      <c r="I36" s="86">
        <v>0</v>
      </c>
      <c r="J36" s="86">
        <f>ROUND((D36+E36+F36+G36+I36)*0.1,0)</f>
        <v>20</v>
      </c>
      <c r="K36" s="87">
        <f>SUM(D36:J36)</f>
        <v>223</v>
      </c>
    </row>
    <row r="37" spans="1:11" ht="15" customHeight="1">
      <c r="A37" s="138" t="s">
        <v>137</v>
      </c>
      <c r="B37" s="139"/>
      <c r="C37" s="140"/>
      <c r="D37" s="84">
        <f t="shared" ref="D37:K37" si="10">D38+D41+D46</f>
        <v>838</v>
      </c>
      <c r="E37" s="84">
        <f t="shared" si="10"/>
        <v>204</v>
      </c>
      <c r="F37" s="84">
        <f t="shared" si="10"/>
        <v>0</v>
      </c>
      <c r="G37" s="84">
        <f t="shared" si="10"/>
        <v>10313</v>
      </c>
      <c r="H37" s="84">
        <f t="shared" si="10"/>
        <v>0</v>
      </c>
      <c r="I37" s="84">
        <f t="shared" si="10"/>
        <v>0</v>
      </c>
      <c r="J37" s="84">
        <f t="shared" si="10"/>
        <v>647</v>
      </c>
      <c r="K37" s="85">
        <f t="shared" si="10"/>
        <v>12002</v>
      </c>
    </row>
    <row r="38" spans="1:11" ht="15" customHeight="1">
      <c r="A38" s="36"/>
      <c r="B38" s="33" t="s">
        <v>43</v>
      </c>
      <c r="C38" s="34" t="s">
        <v>8</v>
      </c>
      <c r="D38" s="86">
        <f t="shared" ref="D38:K38" si="11">SUM(D39:D40)</f>
        <v>0</v>
      </c>
      <c r="E38" s="86">
        <f t="shared" si="11"/>
        <v>0</v>
      </c>
      <c r="F38" s="86">
        <f t="shared" si="11"/>
        <v>0</v>
      </c>
      <c r="G38" s="86">
        <f t="shared" si="11"/>
        <v>10313</v>
      </c>
      <c r="H38" s="86">
        <f t="shared" si="11"/>
        <v>0</v>
      </c>
      <c r="I38" s="86">
        <f t="shared" si="11"/>
        <v>0</v>
      </c>
      <c r="J38" s="86">
        <f t="shared" si="11"/>
        <v>543</v>
      </c>
      <c r="K38" s="87">
        <f t="shared" si="11"/>
        <v>10856</v>
      </c>
    </row>
    <row r="39" spans="1:11" ht="15" customHeight="1">
      <c r="A39" s="36"/>
      <c r="B39" s="37"/>
      <c r="C39" s="34" t="s">
        <v>77</v>
      </c>
      <c r="D39" s="86">
        <f>공장폐수!$D$6</f>
        <v>0</v>
      </c>
      <c r="E39" s="86">
        <v>0</v>
      </c>
      <c r="F39" s="86">
        <v>0</v>
      </c>
      <c r="G39" s="86">
        <f>공장폐수!E6</f>
        <v>10313</v>
      </c>
      <c r="H39" s="86">
        <v>0</v>
      </c>
      <c r="I39" s="86">
        <v>0</v>
      </c>
      <c r="J39" s="86">
        <f>공장폐수!F6</f>
        <v>543</v>
      </c>
      <c r="K39" s="87">
        <f>SUM(D39:J39)</f>
        <v>10856</v>
      </c>
    </row>
    <row r="40" spans="1:11" ht="15" customHeight="1">
      <c r="A40" s="36"/>
      <c r="B40" s="45"/>
      <c r="C40" s="34" t="s">
        <v>76</v>
      </c>
      <c r="D40" s="86">
        <f>공장폐수!$D$7</f>
        <v>0</v>
      </c>
      <c r="E40" s="86">
        <v>0</v>
      </c>
      <c r="F40" s="86">
        <v>0</v>
      </c>
      <c r="G40" s="86">
        <f>공장폐수!E7</f>
        <v>0</v>
      </c>
      <c r="H40" s="86">
        <v>0</v>
      </c>
      <c r="I40" s="86">
        <v>0</v>
      </c>
      <c r="J40" s="86">
        <f>공장폐수!F7</f>
        <v>0</v>
      </c>
      <c r="K40" s="87">
        <f>SUM(D40:J40)</f>
        <v>0</v>
      </c>
    </row>
    <row r="41" spans="1:11" ht="15" customHeight="1">
      <c r="A41" s="36"/>
      <c r="B41" s="33" t="s">
        <v>7</v>
      </c>
      <c r="C41" s="34" t="s">
        <v>8</v>
      </c>
      <c r="D41" s="86">
        <f t="shared" ref="D41:K41" si="12">SUM(D42:D45)</f>
        <v>307</v>
      </c>
      <c r="E41" s="86">
        <f t="shared" si="12"/>
        <v>204</v>
      </c>
      <c r="F41" s="86">
        <f t="shared" si="12"/>
        <v>0</v>
      </c>
      <c r="G41" s="86">
        <f t="shared" si="12"/>
        <v>0</v>
      </c>
      <c r="H41" s="86">
        <f t="shared" si="12"/>
        <v>0</v>
      </c>
      <c r="I41" s="86">
        <f t="shared" si="12"/>
        <v>0</v>
      </c>
      <c r="J41" s="86">
        <f t="shared" si="12"/>
        <v>51</v>
      </c>
      <c r="K41" s="87">
        <f t="shared" si="12"/>
        <v>562</v>
      </c>
    </row>
    <row r="42" spans="1:11" ht="15" customHeight="1">
      <c r="A42" s="36"/>
      <c r="B42" s="37"/>
      <c r="C42" s="34" t="s">
        <v>10</v>
      </c>
      <c r="D42" s="86">
        <f>생활하수!$F$35</f>
        <v>307</v>
      </c>
      <c r="E42" s="86">
        <f>지하수사용!$D$35</f>
        <v>204</v>
      </c>
      <c r="F42" s="86">
        <v>0</v>
      </c>
      <c r="G42" s="86">
        <v>0</v>
      </c>
      <c r="H42" s="86">
        <v>0</v>
      </c>
      <c r="I42" s="86">
        <v>0</v>
      </c>
      <c r="J42" s="86">
        <f>ROUND((D42+E42+F42+G42+I42)*0.1,0)</f>
        <v>51</v>
      </c>
      <c r="K42" s="87">
        <f>SUM(D42:J42)</f>
        <v>562</v>
      </c>
    </row>
    <row r="43" spans="1:11" ht="15" customHeight="1">
      <c r="A43" s="36"/>
      <c r="B43" s="37"/>
      <c r="C43" s="34" t="s">
        <v>11</v>
      </c>
      <c r="D43" s="86">
        <f>생활하수!$D$36</f>
        <v>0</v>
      </c>
      <c r="E43" s="86">
        <f>지하수사용!$D$36</f>
        <v>0</v>
      </c>
      <c r="F43" s="86">
        <v>0</v>
      </c>
      <c r="G43" s="86">
        <v>0</v>
      </c>
      <c r="H43" s="86">
        <v>0</v>
      </c>
      <c r="I43" s="86">
        <v>0</v>
      </c>
      <c r="J43" s="86">
        <f>ROUND((D43+E43+F43+G43+I43)*0.1,0)</f>
        <v>0</v>
      </c>
      <c r="K43" s="87">
        <f>SUM(D43:J43)</f>
        <v>0</v>
      </c>
    </row>
    <row r="44" spans="1:11" ht="15" customHeight="1">
      <c r="A44" s="36"/>
      <c r="B44" s="37"/>
      <c r="C44" s="34" t="s">
        <v>74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f>ROUND((D44+E44+F44+G44+I44)*0.1,0)</f>
        <v>0</v>
      </c>
      <c r="K44" s="87">
        <f>SUM(D44:J44)</f>
        <v>0</v>
      </c>
    </row>
    <row r="45" spans="1:11" ht="15" customHeight="1">
      <c r="A45" s="36"/>
      <c r="B45" s="37"/>
      <c r="C45" s="34" t="s">
        <v>75</v>
      </c>
      <c r="D45" s="86">
        <v>0</v>
      </c>
      <c r="E45" s="86">
        <v>0</v>
      </c>
      <c r="F45" s="86">
        <v>0</v>
      </c>
      <c r="G45" s="86">
        <v>0</v>
      </c>
      <c r="H45" s="86">
        <v>0</v>
      </c>
      <c r="I45" s="86">
        <v>0</v>
      </c>
      <c r="J45" s="86">
        <f>ROUND((D45+E45+F45+G45+I45)*0.1,0)</f>
        <v>0</v>
      </c>
      <c r="K45" s="87">
        <f>SUM(D45:J45)</f>
        <v>0</v>
      </c>
    </row>
    <row r="46" spans="1:11" ht="15" customHeight="1">
      <c r="A46" s="36"/>
      <c r="B46" s="34" t="s">
        <v>39</v>
      </c>
      <c r="C46" s="34" t="s">
        <v>40</v>
      </c>
      <c r="D46" s="86">
        <f>생활하수!$F$37</f>
        <v>531</v>
      </c>
      <c r="E46" s="86">
        <f>지하수사용!$D$37</f>
        <v>0</v>
      </c>
      <c r="F46" s="86">
        <v>0</v>
      </c>
      <c r="G46" s="86">
        <v>0</v>
      </c>
      <c r="H46" s="86">
        <v>0</v>
      </c>
      <c r="I46" s="86">
        <v>0</v>
      </c>
      <c r="J46" s="86">
        <f>ROUND((D46+E46+F46+G46+I46)*0.1,0)</f>
        <v>53</v>
      </c>
      <c r="K46" s="87">
        <f>SUM(D46:J46)</f>
        <v>584</v>
      </c>
    </row>
    <row r="47" spans="1:11" ht="15" customHeight="1">
      <c r="A47" s="30" t="s">
        <v>44</v>
      </c>
      <c r="B47" s="136" t="s">
        <v>6</v>
      </c>
      <c r="C47" s="137"/>
      <c r="D47" s="82">
        <f>D48+D49+D52</f>
        <v>2039</v>
      </c>
      <c r="E47" s="82">
        <f t="shared" ref="E47:K47" si="13">E48+E49+E52</f>
        <v>0</v>
      </c>
      <c r="F47" s="82">
        <f t="shared" si="13"/>
        <v>0</v>
      </c>
      <c r="G47" s="82">
        <f t="shared" si="13"/>
        <v>0</v>
      </c>
      <c r="H47" s="82">
        <f t="shared" si="13"/>
        <v>0</v>
      </c>
      <c r="I47" s="82">
        <f t="shared" si="13"/>
        <v>0</v>
      </c>
      <c r="J47" s="82">
        <f t="shared" si="13"/>
        <v>204</v>
      </c>
      <c r="K47" s="83">
        <f t="shared" si="13"/>
        <v>2243</v>
      </c>
    </row>
    <row r="48" spans="1:11" ht="15" customHeight="1">
      <c r="A48" s="36"/>
      <c r="B48" s="33" t="s">
        <v>234</v>
      </c>
      <c r="C48" s="34" t="s">
        <v>45</v>
      </c>
      <c r="D48" s="86">
        <f>생활하수!$F$39</f>
        <v>1591</v>
      </c>
      <c r="E48" s="86">
        <f>지하수사용!$D$39</f>
        <v>0</v>
      </c>
      <c r="F48" s="86">
        <v>0</v>
      </c>
      <c r="G48" s="86">
        <v>0</v>
      </c>
      <c r="H48" s="86">
        <v>0</v>
      </c>
      <c r="I48" s="86">
        <v>0</v>
      </c>
      <c r="J48" s="86">
        <f>ROUND((D48+E48+F48+G48+I48)*0.1,0)</f>
        <v>159</v>
      </c>
      <c r="K48" s="87">
        <f>SUM(D48:J48)</f>
        <v>1750</v>
      </c>
    </row>
    <row r="49" spans="1:11" ht="15" customHeight="1">
      <c r="A49" s="36"/>
      <c r="B49" s="33" t="s">
        <v>244</v>
      </c>
      <c r="C49" s="34" t="s">
        <v>8</v>
      </c>
      <c r="D49" s="86">
        <f>SUM(D50:D51)</f>
        <v>448</v>
      </c>
      <c r="E49" s="86">
        <f t="shared" ref="E49:K49" si="14">SUM(E50:E51)</f>
        <v>0</v>
      </c>
      <c r="F49" s="86">
        <f t="shared" si="14"/>
        <v>0</v>
      </c>
      <c r="G49" s="86">
        <f t="shared" si="14"/>
        <v>0</v>
      </c>
      <c r="H49" s="86">
        <f t="shared" si="14"/>
        <v>0</v>
      </c>
      <c r="I49" s="86">
        <f t="shared" si="14"/>
        <v>0</v>
      </c>
      <c r="J49" s="86">
        <f t="shared" si="14"/>
        <v>45</v>
      </c>
      <c r="K49" s="87">
        <f t="shared" si="14"/>
        <v>493</v>
      </c>
    </row>
    <row r="50" spans="1:11" ht="15" customHeight="1">
      <c r="A50" s="36"/>
      <c r="B50" s="37"/>
      <c r="C50" s="34" t="s">
        <v>45</v>
      </c>
      <c r="D50" s="86">
        <f>생활하수!$F$41</f>
        <v>448</v>
      </c>
      <c r="E50" s="86">
        <f>지하수사용!$D$41</f>
        <v>0</v>
      </c>
      <c r="F50" s="86">
        <v>0</v>
      </c>
      <c r="G50" s="86">
        <v>0</v>
      </c>
      <c r="H50" s="86">
        <v>0</v>
      </c>
      <c r="I50" s="86">
        <v>0</v>
      </c>
      <c r="J50" s="86">
        <f>ROUND((D50+E50+F50+G50+I50)*0.1,0)</f>
        <v>45</v>
      </c>
      <c r="K50" s="87">
        <f>SUM(D50:J50)</f>
        <v>493</v>
      </c>
    </row>
    <row r="51" spans="1:11" ht="15" customHeight="1">
      <c r="A51" s="36"/>
      <c r="B51" s="45"/>
      <c r="C51" s="34" t="s">
        <v>238</v>
      </c>
      <c r="D51" s="86">
        <f>생활하수!$F$42</f>
        <v>0</v>
      </c>
      <c r="E51" s="86">
        <f>지하수사용!$D$42</f>
        <v>0</v>
      </c>
      <c r="F51" s="86">
        <v>0</v>
      </c>
      <c r="G51" s="86">
        <v>0</v>
      </c>
      <c r="H51" s="86">
        <v>0</v>
      </c>
      <c r="I51" s="88">
        <v>0</v>
      </c>
      <c r="J51" s="86">
        <f>ROUND((D51+E51+F51+G51+I51)*0.1,0)</f>
        <v>0</v>
      </c>
      <c r="K51" s="87">
        <f>SUM(D51:J51)</f>
        <v>0</v>
      </c>
    </row>
    <row r="52" spans="1:11" ht="15" customHeight="1">
      <c r="A52" s="36"/>
      <c r="B52" s="33" t="s">
        <v>46</v>
      </c>
      <c r="C52" s="34" t="s">
        <v>8</v>
      </c>
      <c r="D52" s="86">
        <f>SUM(D53:D54)</f>
        <v>0</v>
      </c>
      <c r="E52" s="86">
        <f t="shared" ref="E52:K52" si="15">SUM(E53:E54)</f>
        <v>0</v>
      </c>
      <c r="F52" s="86">
        <f t="shared" si="15"/>
        <v>0</v>
      </c>
      <c r="G52" s="86">
        <f t="shared" si="15"/>
        <v>0</v>
      </c>
      <c r="H52" s="86">
        <f t="shared" si="15"/>
        <v>0</v>
      </c>
      <c r="I52" s="86">
        <f t="shared" si="15"/>
        <v>0</v>
      </c>
      <c r="J52" s="86">
        <f t="shared" si="15"/>
        <v>0</v>
      </c>
      <c r="K52" s="87">
        <f t="shared" si="15"/>
        <v>0</v>
      </c>
    </row>
    <row r="53" spans="1:11" ht="15" customHeight="1">
      <c r="A53" s="36"/>
      <c r="B53" s="37"/>
      <c r="C53" s="34" t="s">
        <v>45</v>
      </c>
      <c r="D53" s="86">
        <f>생활하수!$F$43</f>
        <v>0</v>
      </c>
      <c r="E53" s="86">
        <f>지하수사용!$D$43</f>
        <v>0</v>
      </c>
      <c r="F53" s="86">
        <v>0</v>
      </c>
      <c r="G53" s="86">
        <v>0</v>
      </c>
      <c r="H53" s="86">
        <v>0</v>
      </c>
      <c r="I53" s="86">
        <v>0</v>
      </c>
      <c r="J53" s="86">
        <f>ROUND((D53+E53+F53+G53+I53)*0.1,0)</f>
        <v>0</v>
      </c>
      <c r="K53" s="87">
        <f>SUM(D53:J53)</f>
        <v>0</v>
      </c>
    </row>
    <row r="54" spans="1:11" ht="15" customHeight="1">
      <c r="A54" s="49"/>
      <c r="B54" s="45"/>
      <c r="C54" s="34" t="s">
        <v>81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8">
        <v>0</v>
      </c>
      <c r="J54" s="86">
        <f>ROUND((D54+E54+F54+G54+I54)*0.1,0)</f>
        <v>0</v>
      </c>
      <c r="K54" s="87">
        <f>SUM(D54:J54)</f>
        <v>0</v>
      </c>
    </row>
    <row r="55" spans="1:11" ht="15" customHeight="1">
      <c r="A55" s="30" t="s">
        <v>138</v>
      </c>
      <c r="B55" s="136" t="s">
        <v>6</v>
      </c>
      <c r="C55" s="137"/>
      <c r="D55" s="82">
        <f>D56</f>
        <v>0</v>
      </c>
      <c r="E55" s="82">
        <f t="shared" ref="E55:K55" si="16">E56</f>
        <v>0</v>
      </c>
      <c r="F55" s="82">
        <f t="shared" si="16"/>
        <v>0</v>
      </c>
      <c r="G55" s="82">
        <f t="shared" si="16"/>
        <v>0</v>
      </c>
      <c r="H55" s="82">
        <f t="shared" si="16"/>
        <v>0</v>
      </c>
      <c r="I55" s="82">
        <f t="shared" si="16"/>
        <v>0</v>
      </c>
      <c r="J55" s="82">
        <f t="shared" si="16"/>
        <v>0</v>
      </c>
      <c r="K55" s="83">
        <f t="shared" si="16"/>
        <v>0</v>
      </c>
    </row>
    <row r="56" spans="1:11" ht="15" customHeight="1">
      <c r="A56" s="46"/>
      <c r="B56" s="40" t="s">
        <v>134</v>
      </c>
      <c r="C56" s="40" t="s">
        <v>45</v>
      </c>
      <c r="D56" s="91">
        <f>생활하수!$F$45</f>
        <v>0</v>
      </c>
      <c r="E56" s="91">
        <f>지하수사용!$D$45</f>
        <v>0</v>
      </c>
      <c r="F56" s="91">
        <v>0</v>
      </c>
      <c r="G56" s="91">
        <v>0</v>
      </c>
      <c r="H56" s="91">
        <v>0</v>
      </c>
      <c r="I56" s="91">
        <v>0</v>
      </c>
      <c r="J56" s="91">
        <f>ROUND((D56+E56+F56+G56+I56)*0.1,0)</f>
        <v>0</v>
      </c>
      <c r="K56" s="92">
        <f>SUM(D56:J56)</f>
        <v>0</v>
      </c>
    </row>
    <row r="57" spans="1:11" ht="15" customHeight="1"/>
    <row r="58" spans="1:11" s="5" customFormat="1" ht="15" customHeight="1">
      <c r="A58" s="24" t="s">
        <v>149</v>
      </c>
    </row>
    <row r="59" spans="1:11" ht="34.5" thickBot="1">
      <c r="A59" s="25" t="s">
        <v>0</v>
      </c>
      <c r="B59" s="26" t="s">
        <v>1</v>
      </c>
      <c r="C59" s="26" t="s">
        <v>73</v>
      </c>
      <c r="D59" s="26" t="s">
        <v>49</v>
      </c>
      <c r="E59" s="26" t="s">
        <v>53</v>
      </c>
      <c r="F59" s="26" t="s">
        <v>64</v>
      </c>
      <c r="G59" s="26" t="s">
        <v>65</v>
      </c>
      <c r="H59" s="26" t="s">
        <v>88</v>
      </c>
      <c r="I59" s="26" t="s">
        <v>185</v>
      </c>
      <c r="J59" s="26" t="s">
        <v>50</v>
      </c>
      <c r="K59" s="27" t="s">
        <v>66</v>
      </c>
    </row>
    <row r="60" spans="1:11" ht="15" customHeight="1" thickTop="1">
      <c r="A60" s="133" t="s">
        <v>4</v>
      </c>
      <c r="B60" s="134"/>
      <c r="C60" s="135"/>
      <c r="D60" s="80">
        <f t="shared" ref="D60:K60" si="17">D61+D103+D111</f>
        <v>35526</v>
      </c>
      <c r="E60" s="80">
        <f t="shared" si="17"/>
        <v>877</v>
      </c>
      <c r="F60" s="80">
        <f t="shared" si="17"/>
        <v>0</v>
      </c>
      <c r="G60" s="80">
        <f t="shared" si="17"/>
        <v>10313</v>
      </c>
      <c r="H60" s="80">
        <f t="shared" si="17"/>
        <v>140</v>
      </c>
      <c r="I60" s="80">
        <f t="shared" si="17"/>
        <v>0</v>
      </c>
      <c r="J60" s="80">
        <f t="shared" si="17"/>
        <v>4184</v>
      </c>
      <c r="K60" s="81">
        <f t="shared" si="17"/>
        <v>51040</v>
      </c>
    </row>
    <row r="61" spans="1:11" ht="15" customHeight="1">
      <c r="A61" s="30" t="s">
        <v>5</v>
      </c>
      <c r="B61" s="136" t="s">
        <v>6</v>
      </c>
      <c r="C61" s="137"/>
      <c r="D61" s="82">
        <f t="shared" ref="D61:K61" si="18">D62+D93</f>
        <v>33546</v>
      </c>
      <c r="E61" s="82">
        <f t="shared" si="18"/>
        <v>877</v>
      </c>
      <c r="F61" s="82">
        <f t="shared" si="18"/>
        <v>0</v>
      </c>
      <c r="G61" s="82">
        <f t="shared" si="18"/>
        <v>10313</v>
      </c>
      <c r="H61" s="82">
        <f t="shared" si="18"/>
        <v>140</v>
      </c>
      <c r="I61" s="82">
        <f t="shared" si="18"/>
        <v>0</v>
      </c>
      <c r="J61" s="82">
        <f t="shared" si="18"/>
        <v>3985</v>
      </c>
      <c r="K61" s="83">
        <f t="shared" si="18"/>
        <v>48861</v>
      </c>
    </row>
    <row r="62" spans="1:11" ht="15" customHeight="1">
      <c r="A62" s="138" t="s">
        <v>136</v>
      </c>
      <c r="B62" s="139"/>
      <c r="C62" s="140"/>
      <c r="D62" s="84">
        <f>D63+D67+D68+D72+D73+D77+D81+D82+D86+D89</f>
        <v>32731</v>
      </c>
      <c r="E62" s="84">
        <f t="shared" ref="E62:K62" si="19">E63+E67+E68+E72+E73+E77+E81+E82+E86+E89</f>
        <v>673</v>
      </c>
      <c r="F62" s="84">
        <f t="shared" si="19"/>
        <v>0</v>
      </c>
      <c r="G62" s="84">
        <f t="shared" si="19"/>
        <v>0</v>
      </c>
      <c r="H62" s="84">
        <f t="shared" si="19"/>
        <v>140</v>
      </c>
      <c r="I62" s="84">
        <f t="shared" si="19"/>
        <v>0</v>
      </c>
      <c r="J62" s="84">
        <f t="shared" si="19"/>
        <v>3340</v>
      </c>
      <c r="K62" s="85">
        <f t="shared" si="19"/>
        <v>36884</v>
      </c>
    </row>
    <row r="63" spans="1:11" ht="15" customHeight="1">
      <c r="A63" s="36"/>
      <c r="B63" s="33" t="s">
        <v>12</v>
      </c>
      <c r="C63" s="34" t="s">
        <v>8</v>
      </c>
      <c r="D63" s="86">
        <f>SUM(D64:D66)</f>
        <v>6599</v>
      </c>
      <c r="E63" s="86">
        <f>SUM(E64:E66)</f>
        <v>54</v>
      </c>
      <c r="F63" s="86">
        <f t="shared" ref="F63:K63" si="20">SUM(F64:F66)</f>
        <v>0</v>
      </c>
      <c r="G63" s="86">
        <f t="shared" si="20"/>
        <v>0</v>
      </c>
      <c r="H63" s="86">
        <f t="shared" si="20"/>
        <v>100</v>
      </c>
      <c r="I63" s="86">
        <f t="shared" si="20"/>
        <v>0</v>
      </c>
      <c r="J63" s="86">
        <f t="shared" si="20"/>
        <v>665</v>
      </c>
      <c r="K63" s="87">
        <f t="shared" si="20"/>
        <v>7418</v>
      </c>
    </row>
    <row r="64" spans="1:11" ht="15" customHeight="1">
      <c r="A64" s="36"/>
      <c r="B64" s="37"/>
      <c r="C64" s="34" t="s">
        <v>9</v>
      </c>
      <c r="D64" s="86">
        <f>생활하수!$F$52</f>
        <v>6599</v>
      </c>
      <c r="E64" s="86">
        <f>지하수사용!$D$52</f>
        <v>54</v>
      </c>
      <c r="F64" s="86">
        <v>0</v>
      </c>
      <c r="G64" s="86">
        <v>0</v>
      </c>
      <c r="H64" s="86">
        <v>0</v>
      </c>
      <c r="I64" s="86">
        <v>0</v>
      </c>
      <c r="J64" s="86">
        <f>ROUND((D64+E64+F64+G64+I64)*0.1,0)</f>
        <v>665</v>
      </c>
      <c r="K64" s="87">
        <f>SUM(D64:J64)</f>
        <v>7318</v>
      </c>
    </row>
    <row r="65" spans="1:11" ht="15" customHeight="1">
      <c r="A65" s="36"/>
      <c r="B65" s="37"/>
      <c r="C65" s="34" t="s">
        <v>79</v>
      </c>
      <c r="D65" s="86">
        <v>0</v>
      </c>
      <c r="E65" s="86">
        <v>0</v>
      </c>
      <c r="F65" s="86">
        <v>0</v>
      </c>
      <c r="G65" s="86">
        <v>0</v>
      </c>
      <c r="H65" s="86">
        <f>[4]연계처리수!$D$94</f>
        <v>50</v>
      </c>
      <c r="I65" s="86">
        <v>0</v>
      </c>
      <c r="J65" s="86">
        <f>ROUND((D65+E65+F65+G65+I65)*0.1,0)</f>
        <v>0</v>
      </c>
      <c r="K65" s="87">
        <f>SUM(D65:J65)</f>
        <v>50</v>
      </c>
    </row>
    <row r="66" spans="1:11" ht="15" customHeight="1">
      <c r="A66" s="36"/>
      <c r="B66" s="45"/>
      <c r="C66" s="34" t="s">
        <v>80</v>
      </c>
      <c r="D66" s="86">
        <v>0</v>
      </c>
      <c r="E66" s="86">
        <v>0</v>
      </c>
      <c r="F66" s="86">
        <v>0</v>
      </c>
      <c r="G66" s="86">
        <v>0</v>
      </c>
      <c r="H66" s="86">
        <f>[4]연계처리수!$D$95</f>
        <v>50</v>
      </c>
      <c r="I66" s="86">
        <v>0</v>
      </c>
      <c r="J66" s="86">
        <f>ROUND((D66+E66+F66+G66+I66)*0.1,0)</f>
        <v>0</v>
      </c>
      <c r="K66" s="87">
        <f>SUM(D66:J66)</f>
        <v>50</v>
      </c>
    </row>
    <row r="67" spans="1:11" ht="15" customHeight="1">
      <c r="A67" s="36"/>
      <c r="B67" s="34" t="s">
        <v>13</v>
      </c>
      <c r="C67" s="34" t="s">
        <v>9</v>
      </c>
      <c r="D67" s="86">
        <f>생활하수!$F$53</f>
        <v>2532</v>
      </c>
      <c r="E67" s="86">
        <f>지하수사용!$D$53</f>
        <v>55</v>
      </c>
      <c r="F67" s="86">
        <v>0</v>
      </c>
      <c r="G67" s="86">
        <v>0</v>
      </c>
      <c r="H67" s="86">
        <v>0</v>
      </c>
      <c r="I67" s="86">
        <v>0</v>
      </c>
      <c r="J67" s="86">
        <f>ROUND((D67+E67+F67+G67+I67)*0.1,0)</f>
        <v>259</v>
      </c>
      <c r="K67" s="87">
        <f>SUM(D67:J67)</f>
        <v>2846</v>
      </c>
    </row>
    <row r="68" spans="1:11" ht="15" customHeight="1">
      <c r="A68" s="36"/>
      <c r="B68" s="33" t="s">
        <v>14</v>
      </c>
      <c r="C68" s="34" t="s">
        <v>8</v>
      </c>
      <c r="D68" s="86">
        <f>SUM(D69:D71)</f>
        <v>11860</v>
      </c>
      <c r="E68" s="86">
        <f>SUM(E69:E71)</f>
        <v>277</v>
      </c>
      <c r="F68" s="86">
        <f t="shared" ref="F68:K68" si="21">SUM(F69:F71)</f>
        <v>0</v>
      </c>
      <c r="G68" s="86">
        <f t="shared" si="21"/>
        <v>0</v>
      </c>
      <c r="H68" s="86">
        <f t="shared" si="21"/>
        <v>0</v>
      </c>
      <c r="I68" s="86">
        <f t="shared" si="21"/>
        <v>0</v>
      </c>
      <c r="J68" s="86">
        <f t="shared" si="21"/>
        <v>1214</v>
      </c>
      <c r="K68" s="87">
        <f t="shared" si="21"/>
        <v>13351</v>
      </c>
    </row>
    <row r="69" spans="1:11" ht="15" customHeight="1">
      <c r="A69" s="36"/>
      <c r="B69" s="37"/>
      <c r="C69" s="34" t="s">
        <v>15</v>
      </c>
      <c r="D69" s="86">
        <f>생활하수!$F$55</f>
        <v>861</v>
      </c>
      <c r="E69" s="86">
        <f>지하수사용!$D$55</f>
        <v>24</v>
      </c>
      <c r="F69" s="86">
        <v>0</v>
      </c>
      <c r="G69" s="86">
        <v>0</v>
      </c>
      <c r="H69" s="86">
        <v>0</v>
      </c>
      <c r="I69" s="86">
        <v>0</v>
      </c>
      <c r="J69" s="86">
        <f>ROUND((D69+E69+F69+G69+I69)*0.1,0)</f>
        <v>89</v>
      </c>
      <c r="K69" s="87">
        <f>SUM(D69:J69)</f>
        <v>974</v>
      </c>
    </row>
    <row r="70" spans="1:11" ht="15" customHeight="1">
      <c r="A70" s="36"/>
      <c r="B70" s="37"/>
      <c r="C70" s="34" t="s">
        <v>16</v>
      </c>
      <c r="D70" s="86">
        <f>생활하수!$F$56</f>
        <v>2731</v>
      </c>
      <c r="E70" s="86">
        <f>지하수사용!$D$56</f>
        <v>40</v>
      </c>
      <c r="F70" s="86">
        <v>0</v>
      </c>
      <c r="G70" s="86">
        <v>0</v>
      </c>
      <c r="H70" s="86">
        <v>0</v>
      </c>
      <c r="I70" s="86">
        <v>0</v>
      </c>
      <c r="J70" s="86">
        <f>ROUND((D70+E70+F70+G70+I70)*0.1,0)</f>
        <v>277</v>
      </c>
      <c r="K70" s="87">
        <f>SUM(D70:J70)</f>
        <v>3048</v>
      </c>
    </row>
    <row r="71" spans="1:11" ht="15" customHeight="1">
      <c r="A71" s="36"/>
      <c r="B71" s="45"/>
      <c r="C71" s="34" t="s">
        <v>17</v>
      </c>
      <c r="D71" s="86">
        <f>생활하수!$F$57</f>
        <v>8268</v>
      </c>
      <c r="E71" s="86">
        <f>지하수사용!$D$57</f>
        <v>213</v>
      </c>
      <c r="F71" s="86">
        <v>0</v>
      </c>
      <c r="G71" s="86">
        <v>0</v>
      </c>
      <c r="H71" s="86">
        <v>0</v>
      </c>
      <c r="I71" s="86">
        <v>0</v>
      </c>
      <c r="J71" s="86">
        <f>ROUND((D71+E71+F71+G71+I71)*0.1,0)</f>
        <v>848</v>
      </c>
      <c r="K71" s="87">
        <f>SUM(D71:J71)</f>
        <v>9329</v>
      </c>
    </row>
    <row r="72" spans="1:11" ht="15" customHeight="1">
      <c r="A72" s="36"/>
      <c r="B72" s="34" t="s">
        <v>18</v>
      </c>
      <c r="C72" s="34" t="s">
        <v>19</v>
      </c>
      <c r="D72" s="86">
        <f>생활하수!$F$58</f>
        <v>259</v>
      </c>
      <c r="E72" s="86">
        <f>지하수사용!$D$58</f>
        <v>0</v>
      </c>
      <c r="F72" s="86">
        <v>0</v>
      </c>
      <c r="G72" s="86">
        <v>0</v>
      </c>
      <c r="H72" s="86">
        <v>0</v>
      </c>
      <c r="I72" s="86">
        <v>0</v>
      </c>
      <c r="J72" s="86">
        <f>ROUND((D72+E72+F72+G72+I72)*0.1,0)</f>
        <v>26</v>
      </c>
      <c r="K72" s="87">
        <f>SUM(D72:J72)</f>
        <v>285</v>
      </c>
    </row>
    <row r="73" spans="1:11" ht="15" customHeight="1">
      <c r="A73" s="36"/>
      <c r="B73" s="33" t="s">
        <v>20</v>
      </c>
      <c r="C73" s="34" t="s">
        <v>8</v>
      </c>
      <c r="D73" s="86">
        <f>SUM(D74:D76)</f>
        <v>4952</v>
      </c>
      <c r="E73" s="86">
        <f>SUM(E74:E76)</f>
        <v>193</v>
      </c>
      <c r="F73" s="86">
        <f t="shared" ref="F73:K73" si="22">SUM(F74:F76)</f>
        <v>0</v>
      </c>
      <c r="G73" s="86">
        <f t="shared" si="22"/>
        <v>0</v>
      </c>
      <c r="H73" s="86">
        <f t="shared" si="22"/>
        <v>0</v>
      </c>
      <c r="I73" s="86">
        <f t="shared" si="22"/>
        <v>0</v>
      </c>
      <c r="J73" s="86">
        <f t="shared" si="22"/>
        <v>514</v>
      </c>
      <c r="K73" s="87">
        <f t="shared" si="22"/>
        <v>5659</v>
      </c>
    </row>
    <row r="74" spans="1:11" ht="15" customHeight="1">
      <c r="A74" s="36"/>
      <c r="B74" s="37"/>
      <c r="C74" s="34" t="s">
        <v>15</v>
      </c>
      <c r="D74" s="86">
        <f>생활하수!$F$60</f>
        <v>2391</v>
      </c>
      <c r="E74" s="86">
        <f>지하수사용!$D$60</f>
        <v>129</v>
      </c>
      <c r="F74" s="86">
        <v>0</v>
      </c>
      <c r="G74" s="86">
        <v>0</v>
      </c>
      <c r="H74" s="86">
        <v>0</v>
      </c>
      <c r="I74" s="86">
        <v>0</v>
      </c>
      <c r="J74" s="86">
        <f>ROUND((D74+E74+F74+G74+I74)*0.1,0)</f>
        <v>252</v>
      </c>
      <c r="K74" s="87">
        <f>SUM(D74:J74)</f>
        <v>2772</v>
      </c>
    </row>
    <row r="75" spans="1:11" ht="15" customHeight="1">
      <c r="A75" s="36"/>
      <c r="B75" s="37"/>
      <c r="C75" s="34" t="s">
        <v>16</v>
      </c>
      <c r="D75" s="86">
        <f>생활하수!$F$61</f>
        <v>1023</v>
      </c>
      <c r="E75" s="86">
        <f>지하수사용!$D$61</f>
        <v>1</v>
      </c>
      <c r="F75" s="86">
        <v>0</v>
      </c>
      <c r="G75" s="86">
        <v>0</v>
      </c>
      <c r="H75" s="86">
        <v>0</v>
      </c>
      <c r="I75" s="86">
        <v>0</v>
      </c>
      <c r="J75" s="86">
        <f>ROUND((D75+E75+F75+G75+I75)*0.1,0)</f>
        <v>102</v>
      </c>
      <c r="K75" s="87">
        <f>SUM(D75:J75)</f>
        <v>1126</v>
      </c>
    </row>
    <row r="76" spans="1:11" ht="15" customHeight="1">
      <c r="A76" s="36"/>
      <c r="B76" s="45"/>
      <c r="C76" s="34" t="s">
        <v>24</v>
      </c>
      <c r="D76" s="86">
        <f>생활하수!$F$62</f>
        <v>1538</v>
      </c>
      <c r="E76" s="86">
        <f>지하수사용!$D$62</f>
        <v>63</v>
      </c>
      <c r="F76" s="86">
        <v>0</v>
      </c>
      <c r="G76" s="86">
        <v>0</v>
      </c>
      <c r="H76" s="86">
        <v>0</v>
      </c>
      <c r="I76" s="86">
        <v>0</v>
      </c>
      <c r="J76" s="86">
        <f>ROUND((D76+E76+F76+G76+I76)*0.1,0)</f>
        <v>160</v>
      </c>
      <c r="K76" s="87">
        <f>SUM(D76:J76)</f>
        <v>1761</v>
      </c>
    </row>
    <row r="77" spans="1:11" ht="15" customHeight="1">
      <c r="A77" s="36"/>
      <c r="B77" s="33" t="s">
        <v>25</v>
      </c>
      <c r="C77" s="34" t="s">
        <v>8</v>
      </c>
      <c r="D77" s="86">
        <f>SUM(D78:D80)</f>
        <v>3383</v>
      </c>
      <c r="E77" s="86">
        <f>SUM(E78:E80)</f>
        <v>76</v>
      </c>
      <c r="F77" s="86">
        <f t="shared" ref="F77:K77" si="23">SUM(F78:F80)</f>
        <v>0</v>
      </c>
      <c r="G77" s="86">
        <f t="shared" si="23"/>
        <v>0</v>
      </c>
      <c r="H77" s="86">
        <f t="shared" si="23"/>
        <v>40</v>
      </c>
      <c r="I77" s="86">
        <f t="shared" si="23"/>
        <v>0</v>
      </c>
      <c r="J77" s="86">
        <f t="shared" si="23"/>
        <v>346</v>
      </c>
      <c r="K77" s="87">
        <f t="shared" si="23"/>
        <v>3845</v>
      </c>
    </row>
    <row r="78" spans="1:11" ht="15" customHeight="1">
      <c r="A78" s="36"/>
      <c r="B78" s="37"/>
      <c r="C78" s="34" t="s">
        <v>27</v>
      </c>
      <c r="D78" s="86">
        <f>생활하수!$F$64</f>
        <v>3383</v>
      </c>
      <c r="E78" s="86">
        <f>지하수사용!$D$64</f>
        <v>76</v>
      </c>
      <c r="F78" s="86">
        <v>0</v>
      </c>
      <c r="G78" s="86">
        <v>0</v>
      </c>
      <c r="H78" s="86">
        <v>0</v>
      </c>
      <c r="I78" s="86">
        <v>0</v>
      </c>
      <c r="J78" s="86">
        <f>ROUND((D78+E78+F78+G78+I78)*0.1,0)</f>
        <v>346</v>
      </c>
      <c r="K78" s="87">
        <f>SUM(D78:J78)</f>
        <v>3805</v>
      </c>
    </row>
    <row r="79" spans="1:11" ht="15" customHeight="1">
      <c r="A79" s="36"/>
      <c r="B79" s="37"/>
      <c r="C79" s="34" t="s">
        <v>28</v>
      </c>
      <c r="D79" s="86">
        <f>생활하수!$F$65</f>
        <v>0</v>
      </c>
      <c r="E79" s="86">
        <f>지하수사용!$D$65</f>
        <v>0</v>
      </c>
      <c r="F79" s="86">
        <v>0</v>
      </c>
      <c r="G79" s="86">
        <v>0</v>
      </c>
      <c r="H79" s="86">
        <v>0</v>
      </c>
      <c r="I79" s="86">
        <v>0</v>
      </c>
      <c r="J79" s="86">
        <f>ROUND((D79+E79+F79+G79+I79)*0.1,0)</f>
        <v>0</v>
      </c>
      <c r="K79" s="87">
        <f>SUM(D79:J79)</f>
        <v>0</v>
      </c>
    </row>
    <row r="80" spans="1:11" ht="15" customHeight="1">
      <c r="A80" s="36"/>
      <c r="B80" s="45"/>
      <c r="C80" s="34" t="s">
        <v>78</v>
      </c>
      <c r="D80" s="86">
        <v>0</v>
      </c>
      <c r="E80" s="86">
        <v>0</v>
      </c>
      <c r="F80" s="86">
        <v>0</v>
      </c>
      <c r="G80" s="86">
        <v>0</v>
      </c>
      <c r="H80" s="86">
        <f>[4]연계처리수!$D$96</f>
        <v>40</v>
      </c>
      <c r="I80" s="86">
        <v>0</v>
      </c>
      <c r="J80" s="86">
        <f>ROUND((D80+E80+F80+G80+I80)*0.1,0)</f>
        <v>0</v>
      </c>
      <c r="K80" s="87">
        <f>SUM(D80:J80)</f>
        <v>40</v>
      </c>
    </row>
    <row r="81" spans="1:11" ht="15" customHeight="1">
      <c r="A81" s="36"/>
      <c r="B81" s="34" t="s">
        <v>29</v>
      </c>
      <c r="C81" s="34" t="s">
        <v>30</v>
      </c>
      <c r="D81" s="86">
        <f>생활하수!$F$66</f>
        <v>377</v>
      </c>
      <c r="E81" s="86">
        <f>지하수사용!$D$66</f>
        <v>0</v>
      </c>
      <c r="F81" s="86">
        <v>0</v>
      </c>
      <c r="G81" s="86">
        <v>0</v>
      </c>
      <c r="H81" s="86">
        <v>0</v>
      </c>
      <c r="I81" s="86">
        <v>0</v>
      </c>
      <c r="J81" s="86">
        <f>ROUND((D81+E81+F81+G81+I81)*0.1,0)</f>
        <v>38</v>
      </c>
      <c r="K81" s="87">
        <f>SUM(D81:J81)</f>
        <v>415</v>
      </c>
    </row>
    <row r="82" spans="1:11" ht="15" customHeight="1">
      <c r="A82" s="36"/>
      <c r="B82" s="33" t="s">
        <v>31</v>
      </c>
      <c r="C82" s="34" t="s">
        <v>8</v>
      </c>
      <c r="D82" s="86">
        <f>SUM(D83:D85)</f>
        <v>1480</v>
      </c>
      <c r="E82" s="86">
        <f>SUM(E83:E85)</f>
        <v>0</v>
      </c>
      <c r="F82" s="86">
        <f t="shared" ref="F82:K82" si="24">SUM(F83:F85)</f>
        <v>0</v>
      </c>
      <c r="G82" s="86">
        <f t="shared" si="24"/>
        <v>0</v>
      </c>
      <c r="H82" s="86">
        <f t="shared" si="24"/>
        <v>0</v>
      </c>
      <c r="I82" s="86">
        <f t="shared" si="24"/>
        <v>0</v>
      </c>
      <c r="J82" s="86">
        <f t="shared" si="24"/>
        <v>148</v>
      </c>
      <c r="K82" s="87">
        <f t="shared" si="24"/>
        <v>1628</v>
      </c>
    </row>
    <row r="83" spans="1:11" ht="15" customHeight="1">
      <c r="A83" s="36"/>
      <c r="B83" s="37"/>
      <c r="C83" s="34" t="s">
        <v>32</v>
      </c>
      <c r="D83" s="86">
        <f>생활하수!$F$68</f>
        <v>184</v>
      </c>
      <c r="E83" s="86">
        <f>지하수사용!$D$68</f>
        <v>0</v>
      </c>
      <c r="F83" s="86">
        <v>0</v>
      </c>
      <c r="G83" s="86">
        <v>0</v>
      </c>
      <c r="H83" s="86">
        <v>0</v>
      </c>
      <c r="I83" s="86">
        <v>0</v>
      </c>
      <c r="J83" s="86">
        <f>ROUND((D83+E83+F83+G83+I83)*0.1,0)</f>
        <v>18</v>
      </c>
      <c r="K83" s="87">
        <f>SUM(D83:J83)</f>
        <v>202</v>
      </c>
    </row>
    <row r="84" spans="1:11" ht="15" customHeight="1">
      <c r="A84" s="36"/>
      <c r="B84" s="37"/>
      <c r="C84" s="34" t="s">
        <v>33</v>
      </c>
      <c r="D84" s="86">
        <f>생활하수!$F$69</f>
        <v>1296</v>
      </c>
      <c r="E84" s="86">
        <f>지하수사용!$D$69</f>
        <v>0</v>
      </c>
      <c r="F84" s="86">
        <v>0</v>
      </c>
      <c r="G84" s="86">
        <v>0</v>
      </c>
      <c r="H84" s="86">
        <v>0</v>
      </c>
      <c r="I84" s="86">
        <v>0</v>
      </c>
      <c r="J84" s="86">
        <f>ROUND((D84+E84+F84+G84+I84)*0.1,0)</f>
        <v>130</v>
      </c>
      <c r="K84" s="87">
        <f>SUM(D84:J84)</f>
        <v>1426</v>
      </c>
    </row>
    <row r="85" spans="1:11" ht="15" customHeight="1">
      <c r="A85" s="36"/>
      <c r="B85" s="45"/>
      <c r="C85" s="34" t="s">
        <v>130</v>
      </c>
      <c r="D85" s="86">
        <v>0</v>
      </c>
      <c r="E85" s="86">
        <v>0</v>
      </c>
      <c r="F85" s="86">
        <v>0</v>
      </c>
      <c r="G85" s="86">
        <v>0</v>
      </c>
      <c r="H85" s="86">
        <v>0</v>
      </c>
      <c r="I85" s="86">
        <v>0</v>
      </c>
      <c r="J85" s="86">
        <f>ROUND((D85+E85+F85+G85+I85)*0.1,0)</f>
        <v>0</v>
      </c>
      <c r="K85" s="87">
        <f>SUM(D85:J85)</f>
        <v>0</v>
      </c>
    </row>
    <row r="86" spans="1:11" ht="15" customHeight="1">
      <c r="A86" s="36"/>
      <c r="B86" s="33" t="s">
        <v>34</v>
      </c>
      <c r="C86" s="34" t="s">
        <v>8</v>
      </c>
      <c r="D86" s="86">
        <f t="shared" ref="D86:K86" si="25">SUM(D87:D88)</f>
        <v>664</v>
      </c>
      <c r="E86" s="86">
        <f t="shared" si="25"/>
        <v>0</v>
      </c>
      <c r="F86" s="86">
        <f t="shared" si="25"/>
        <v>0</v>
      </c>
      <c r="G86" s="86">
        <f t="shared" si="25"/>
        <v>0</v>
      </c>
      <c r="H86" s="86">
        <f t="shared" si="25"/>
        <v>0</v>
      </c>
      <c r="I86" s="86">
        <f t="shared" si="25"/>
        <v>0</v>
      </c>
      <c r="J86" s="86">
        <f t="shared" si="25"/>
        <v>66</v>
      </c>
      <c r="K86" s="87">
        <f t="shared" si="25"/>
        <v>730</v>
      </c>
    </row>
    <row r="87" spans="1:11" ht="15" customHeight="1">
      <c r="A87" s="36"/>
      <c r="B87" s="37"/>
      <c r="C87" s="34" t="s">
        <v>27</v>
      </c>
      <c r="D87" s="86">
        <f>생활하수!$F$71</f>
        <v>563</v>
      </c>
      <c r="E87" s="86">
        <f>지하수사용!$D$71</f>
        <v>0</v>
      </c>
      <c r="F87" s="86">
        <v>0</v>
      </c>
      <c r="G87" s="86">
        <v>0</v>
      </c>
      <c r="H87" s="86">
        <v>0</v>
      </c>
      <c r="I87" s="86">
        <v>0</v>
      </c>
      <c r="J87" s="86">
        <f>ROUND((D87+E87+F87+G87+I87)*0.1,0)</f>
        <v>56</v>
      </c>
      <c r="K87" s="87">
        <f>SUM(D87:J87)</f>
        <v>619</v>
      </c>
    </row>
    <row r="88" spans="1:11" ht="15" customHeight="1">
      <c r="A88" s="36"/>
      <c r="B88" s="37"/>
      <c r="C88" s="34" t="s">
        <v>37</v>
      </c>
      <c r="D88" s="86">
        <f>생활하수!$F$72</f>
        <v>101</v>
      </c>
      <c r="E88" s="86">
        <f>지하수사용!$D$72</f>
        <v>0</v>
      </c>
      <c r="F88" s="86">
        <v>0</v>
      </c>
      <c r="G88" s="86">
        <v>0</v>
      </c>
      <c r="H88" s="86">
        <v>0</v>
      </c>
      <c r="I88" s="86">
        <v>0</v>
      </c>
      <c r="J88" s="86">
        <f>ROUND((D88+E88+F88+G88+I88)*0.1,0)</f>
        <v>10</v>
      </c>
      <c r="K88" s="87">
        <f>SUM(D88:J88)</f>
        <v>111</v>
      </c>
    </row>
    <row r="89" spans="1:11" ht="15" customHeight="1">
      <c r="A89" s="36"/>
      <c r="B89" s="33" t="s">
        <v>41</v>
      </c>
      <c r="C89" s="34" t="s">
        <v>8</v>
      </c>
      <c r="D89" s="86">
        <f t="shared" ref="D89:K89" si="26">SUM(D90:D92)</f>
        <v>625</v>
      </c>
      <c r="E89" s="86">
        <f t="shared" si="26"/>
        <v>18</v>
      </c>
      <c r="F89" s="86">
        <f t="shared" si="26"/>
        <v>0</v>
      </c>
      <c r="G89" s="86">
        <f t="shared" si="26"/>
        <v>0</v>
      </c>
      <c r="H89" s="86">
        <f t="shared" si="26"/>
        <v>0</v>
      </c>
      <c r="I89" s="86">
        <f t="shared" si="26"/>
        <v>0</v>
      </c>
      <c r="J89" s="86">
        <f t="shared" si="26"/>
        <v>64</v>
      </c>
      <c r="K89" s="87">
        <f t="shared" si="26"/>
        <v>707</v>
      </c>
    </row>
    <row r="90" spans="1:11" ht="15" customHeight="1">
      <c r="A90" s="36"/>
      <c r="B90" s="37"/>
      <c r="C90" s="34" t="s">
        <v>225</v>
      </c>
      <c r="D90" s="86">
        <f>생활하수!$F$74</f>
        <v>0</v>
      </c>
      <c r="E90" s="86">
        <f>지하수사용!$D$74</f>
        <v>0</v>
      </c>
      <c r="F90" s="86">
        <v>0</v>
      </c>
      <c r="G90" s="86">
        <v>0</v>
      </c>
      <c r="H90" s="86">
        <v>0</v>
      </c>
      <c r="I90" s="86">
        <v>0</v>
      </c>
      <c r="J90" s="86">
        <f>ROUND((D90+E90+F90+G90+I90)*0.1,0)</f>
        <v>0</v>
      </c>
      <c r="K90" s="87">
        <f>SUM(D90:J90)</f>
        <v>0</v>
      </c>
    </row>
    <row r="91" spans="1:11" ht="15" customHeight="1">
      <c r="A91" s="36"/>
      <c r="B91" s="37"/>
      <c r="C91" s="34" t="s">
        <v>37</v>
      </c>
      <c r="D91" s="86">
        <f>생활하수!$F$75</f>
        <v>444</v>
      </c>
      <c r="E91" s="86">
        <f>지하수사용!$D$75</f>
        <v>0</v>
      </c>
      <c r="F91" s="86">
        <v>0</v>
      </c>
      <c r="G91" s="86">
        <v>0</v>
      </c>
      <c r="H91" s="86">
        <v>0</v>
      </c>
      <c r="I91" s="86">
        <v>0</v>
      </c>
      <c r="J91" s="86">
        <f>ROUND((D91+E91+F91+G91+I91)*0.1,0)</f>
        <v>44</v>
      </c>
      <c r="K91" s="87">
        <f>SUM(D91:J91)</f>
        <v>488</v>
      </c>
    </row>
    <row r="92" spans="1:11" ht="15" customHeight="1">
      <c r="A92" s="36"/>
      <c r="B92" s="37"/>
      <c r="C92" s="34" t="s">
        <v>38</v>
      </c>
      <c r="D92" s="86">
        <f>생활하수!$F$76</f>
        <v>181</v>
      </c>
      <c r="E92" s="86">
        <f>지하수사용!$D$76</f>
        <v>18</v>
      </c>
      <c r="F92" s="86">
        <v>0</v>
      </c>
      <c r="G92" s="86">
        <v>0</v>
      </c>
      <c r="H92" s="86">
        <v>0</v>
      </c>
      <c r="I92" s="86">
        <v>0</v>
      </c>
      <c r="J92" s="86">
        <f>ROUND((D92+E92+F92+G92+I92)*0.1,0)</f>
        <v>20</v>
      </c>
      <c r="K92" s="87">
        <f>SUM(D92:J92)</f>
        <v>219</v>
      </c>
    </row>
    <row r="93" spans="1:11" ht="15" customHeight="1">
      <c r="A93" s="138" t="s">
        <v>132</v>
      </c>
      <c r="B93" s="139"/>
      <c r="C93" s="140"/>
      <c r="D93" s="84">
        <f>D94+D97+D102</f>
        <v>815</v>
      </c>
      <c r="E93" s="84">
        <f>E94+E97+E102</f>
        <v>204</v>
      </c>
      <c r="F93" s="84">
        <f t="shared" ref="F93:K93" si="27">F94+F97+F102</f>
        <v>0</v>
      </c>
      <c r="G93" s="84">
        <f t="shared" si="27"/>
        <v>10313</v>
      </c>
      <c r="H93" s="84">
        <f t="shared" si="27"/>
        <v>0</v>
      </c>
      <c r="I93" s="84">
        <f t="shared" si="27"/>
        <v>0</v>
      </c>
      <c r="J93" s="84">
        <f t="shared" si="27"/>
        <v>645</v>
      </c>
      <c r="K93" s="85">
        <f t="shared" si="27"/>
        <v>11977</v>
      </c>
    </row>
    <row r="94" spans="1:11" ht="15" customHeight="1">
      <c r="A94" s="36"/>
      <c r="B94" s="33" t="s">
        <v>43</v>
      </c>
      <c r="C94" s="34" t="s">
        <v>8</v>
      </c>
      <c r="D94" s="86">
        <f>SUM(D95:D96)</f>
        <v>0</v>
      </c>
      <c r="E94" s="86">
        <f>SUM(E95:E96)</f>
        <v>0</v>
      </c>
      <c r="F94" s="86">
        <f t="shared" ref="F94:K94" si="28">SUM(F95:F96)</f>
        <v>0</v>
      </c>
      <c r="G94" s="86">
        <f t="shared" si="28"/>
        <v>10313</v>
      </c>
      <c r="H94" s="86">
        <f t="shared" si="28"/>
        <v>0</v>
      </c>
      <c r="I94" s="86">
        <f t="shared" si="28"/>
        <v>0</v>
      </c>
      <c r="J94" s="86">
        <f t="shared" si="28"/>
        <v>543</v>
      </c>
      <c r="K94" s="87">
        <f t="shared" si="28"/>
        <v>10856</v>
      </c>
    </row>
    <row r="95" spans="1:11" ht="15" customHeight="1">
      <c r="A95" s="36"/>
      <c r="B95" s="37"/>
      <c r="C95" s="34" t="s">
        <v>77</v>
      </c>
      <c r="D95" s="86">
        <f>공장폐수!$D$13</f>
        <v>0</v>
      </c>
      <c r="E95" s="86">
        <v>0</v>
      </c>
      <c r="F95" s="86">
        <v>0</v>
      </c>
      <c r="G95" s="86">
        <f>공장폐수!E13</f>
        <v>10313</v>
      </c>
      <c r="H95" s="86">
        <v>0</v>
      </c>
      <c r="I95" s="86">
        <v>0</v>
      </c>
      <c r="J95" s="86">
        <f>공장폐수!F13</f>
        <v>543</v>
      </c>
      <c r="K95" s="87">
        <f>SUM(D95:J95)</f>
        <v>10856</v>
      </c>
    </row>
    <row r="96" spans="1:11" ht="15" customHeight="1">
      <c r="A96" s="36"/>
      <c r="B96" s="45"/>
      <c r="C96" s="34" t="s">
        <v>76</v>
      </c>
      <c r="D96" s="86">
        <f>공장폐수!$D$14</f>
        <v>0</v>
      </c>
      <c r="E96" s="86">
        <v>0</v>
      </c>
      <c r="F96" s="86">
        <v>0</v>
      </c>
      <c r="G96" s="86">
        <f>공장폐수!E14</f>
        <v>0</v>
      </c>
      <c r="H96" s="86">
        <v>0</v>
      </c>
      <c r="I96" s="86">
        <v>0</v>
      </c>
      <c r="J96" s="86">
        <f>공장폐수!F14</f>
        <v>0</v>
      </c>
      <c r="K96" s="87">
        <f>SUM(D96:J96)</f>
        <v>0</v>
      </c>
    </row>
    <row r="97" spans="1:11" ht="15" customHeight="1">
      <c r="A97" s="36"/>
      <c r="B97" s="33" t="s">
        <v>7</v>
      </c>
      <c r="C97" s="34" t="s">
        <v>8</v>
      </c>
      <c r="D97" s="86">
        <f>SUM(D98:D101)</f>
        <v>298</v>
      </c>
      <c r="E97" s="86">
        <f>SUM(E98:E101)</f>
        <v>204</v>
      </c>
      <c r="F97" s="86">
        <f t="shared" ref="F97:K97" si="29">SUM(F98:F101)</f>
        <v>0</v>
      </c>
      <c r="G97" s="86">
        <f t="shared" si="29"/>
        <v>0</v>
      </c>
      <c r="H97" s="86">
        <f t="shared" si="29"/>
        <v>0</v>
      </c>
      <c r="I97" s="86">
        <f t="shared" si="29"/>
        <v>0</v>
      </c>
      <c r="J97" s="86">
        <f t="shared" si="29"/>
        <v>50</v>
      </c>
      <c r="K97" s="87">
        <f t="shared" si="29"/>
        <v>552</v>
      </c>
    </row>
    <row r="98" spans="1:11" ht="15" customHeight="1">
      <c r="A98" s="36"/>
      <c r="B98" s="37"/>
      <c r="C98" s="34" t="s">
        <v>10</v>
      </c>
      <c r="D98" s="86">
        <f>생활하수!$F$80</f>
        <v>298</v>
      </c>
      <c r="E98" s="86">
        <f>지하수사용!$D$80</f>
        <v>204</v>
      </c>
      <c r="F98" s="86">
        <v>0</v>
      </c>
      <c r="G98" s="86">
        <v>0</v>
      </c>
      <c r="H98" s="86">
        <v>0</v>
      </c>
      <c r="I98" s="86">
        <v>0</v>
      </c>
      <c r="J98" s="86">
        <f>ROUND((D98+E98+F98+G98+I98)*0.1,0)</f>
        <v>50</v>
      </c>
      <c r="K98" s="87">
        <f>SUM(D98:J98)</f>
        <v>552</v>
      </c>
    </row>
    <row r="99" spans="1:11" ht="15" customHeight="1">
      <c r="A99" s="36"/>
      <c r="B99" s="37"/>
      <c r="C99" s="34" t="s">
        <v>11</v>
      </c>
      <c r="D99" s="86">
        <f>생활하수!$D$81</f>
        <v>0</v>
      </c>
      <c r="E99" s="86">
        <f>지하수사용!$D$81</f>
        <v>0</v>
      </c>
      <c r="F99" s="86">
        <v>0</v>
      </c>
      <c r="G99" s="86">
        <v>0</v>
      </c>
      <c r="H99" s="86">
        <v>0</v>
      </c>
      <c r="I99" s="86">
        <v>0</v>
      </c>
      <c r="J99" s="86">
        <f>ROUND((D99+E99+F99+G99+I99)*0.1,0)</f>
        <v>0</v>
      </c>
      <c r="K99" s="87">
        <f>SUM(D99:J99)</f>
        <v>0</v>
      </c>
    </row>
    <row r="100" spans="1:11" ht="15" customHeight="1">
      <c r="A100" s="36"/>
      <c r="B100" s="37"/>
      <c r="C100" s="34" t="s">
        <v>74</v>
      </c>
      <c r="D100" s="86">
        <v>0</v>
      </c>
      <c r="E100" s="86">
        <v>0</v>
      </c>
      <c r="F100" s="86">
        <f>개발계획하수!F16</f>
        <v>0</v>
      </c>
      <c r="G100" s="86">
        <v>0</v>
      </c>
      <c r="H100" s="86">
        <v>0</v>
      </c>
      <c r="I100" s="86">
        <v>0</v>
      </c>
      <c r="J100" s="86">
        <f>ROUND((D100+E100+F100+G100+I100)*0.1,0)</f>
        <v>0</v>
      </c>
      <c r="K100" s="87">
        <f>SUM(D100:J100)</f>
        <v>0</v>
      </c>
    </row>
    <row r="101" spans="1:11" ht="15" customHeight="1">
      <c r="A101" s="36"/>
      <c r="B101" s="37"/>
      <c r="C101" s="34" t="s">
        <v>58</v>
      </c>
      <c r="D101" s="86">
        <v>0</v>
      </c>
      <c r="E101" s="86">
        <v>0</v>
      </c>
      <c r="F101" s="86">
        <f>개발계획하수!F17</f>
        <v>0</v>
      </c>
      <c r="G101" s="86">
        <v>0</v>
      </c>
      <c r="H101" s="86">
        <v>0</v>
      </c>
      <c r="I101" s="86">
        <v>0</v>
      </c>
      <c r="J101" s="86">
        <f>ROUND((D101+E101+F101+G101+I101)*0.1,0)</f>
        <v>0</v>
      </c>
      <c r="K101" s="87">
        <f>SUM(D101:J101)</f>
        <v>0</v>
      </c>
    </row>
    <row r="102" spans="1:11" ht="15" customHeight="1">
      <c r="A102" s="36"/>
      <c r="B102" s="34" t="s">
        <v>39</v>
      </c>
      <c r="C102" s="34" t="s">
        <v>40</v>
      </c>
      <c r="D102" s="86">
        <f>생활하수!$F$82</f>
        <v>517</v>
      </c>
      <c r="E102" s="86">
        <f>지하수사용!$D$82</f>
        <v>0</v>
      </c>
      <c r="F102" s="86">
        <v>0</v>
      </c>
      <c r="G102" s="86">
        <v>0</v>
      </c>
      <c r="H102" s="86">
        <v>0</v>
      </c>
      <c r="I102" s="86">
        <v>0</v>
      </c>
      <c r="J102" s="86">
        <f>ROUND((D102+E102+F102+G102+I102)*0.1,0)</f>
        <v>52</v>
      </c>
      <c r="K102" s="87">
        <f>SUM(D102:J102)</f>
        <v>569</v>
      </c>
    </row>
    <row r="103" spans="1:11" ht="15" customHeight="1">
      <c r="A103" s="30" t="s">
        <v>44</v>
      </c>
      <c r="B103" s="136" t="s">
        <v>6</v>
      </c>
      <c r="C103" s="137"/>
      <c r="D103" s="82">
        <f>D104+D105+D108</f>
        <v>1980</v>
      </c>
      <c r="E103" s="82">
        <f t="shared" ref="E103:K103" si="30">E104+E105+E108</f>
        <v>0</v>
      </c>
      <c r="F103" s="82">
        <f t="shared" si="30"/>
        <v>0</v>
      </c>
      <c r="G103" s="82">
        <f t="shared" si="30"/>
        <v>0</v>
      </c>
      <c r="H103" s="82">
        <f t="shared" si="30"/>
        <v>0</v>
      </c>
      <c r="I103" s="82">
        <f t="shared" si="30"/>
        <v>0</v>
      </c>
      <c r="J103" s="82">
        <f t="shared" si="30"/>
        <v>199</v>
      </c>
      <c r="K103" s="83">
        <f t="shared" si="30"/>
        <v>2179</v>
      </c>
    </row>
    <row r="104" spans="1:11" ht="15" customHeight="1">
      <c r="A104" s="36"/>
      <c r="B104" s="33" t="s">
        <v>234</v>
      </c>
      <c r="C104" s="34" t="s">
        <v>45</v>
      </c>
      <c r="D104" s="86">
        <f>생활하수!$F$84</f>
        <v>1545</v>
      </c>
      <c r="E104" s="86">
        <f>지하수사용!$D$84</f>
        <v>0</v>
      </c>
      <c r="F104" s="86">
        <v>0</v>
      </c>
      <c r="G104" s="86">
        <v>0</v>
      </c>
      <c r="H104" s="86">
        <v>0</v>
      </c>
      <c r="I104" s="86">
        <v>0</v>
      </c>
      <c r="J104" s="86">
        <f>ROUND((D104+E104+F104+G104+I104)*0.1,0)</f>
        <v>155</v>
      </c>
      <c r="K104" s="87">
        <f>SUM(D104:J104)</f>
        <v>1700</v>
      </c>
    </row>
    <row r="105" spans="1:11" ht="15" customHeight="1">
      <c r="A105" s="36"/>
      <c r="B105" s="33" t="s">
        <v>244</v>
      </c>
      <c r="C105" s="34" t="s">
        <v>8</v>
      </c>
      <c r="D105" s="86">
        <f>SUM(D106:D107)</f>
        <v>435</v>
      </c>
      <c r="E105" s="86">
        <f>SUM(E106:E107)</f>
        <v>0</v>
      </c>
      <c r="F105" s="86">
        <f t="shared" ref="F105:K105" si="31">SUM(F106:F107)</f>
        <v>0</v>
      </c>
      <c r="G105" s="86">
        <f t="shared" si="31"/>
        <v>0</v>
      </c>
      <c r="H105" s="86">
        <f t="shared" si="31"/>
        <v>0</v>
      </c>
      <c r="I105" s="86">
        <f t="shared" si="31"/>
        <v>0</v>
      </c>
      <c r="J105" s="86">
        <f t="shared" si="31"/>
        <v>44</v>
      </c>
      <c r="K105" s="87">
        <f t="shared" si="31"/>
        <v>479</v>
      </c>
    </row>
    <row r="106" spans="1:11" ht="15" customHeight="1">
      <c r="A106" s="36"/>
      <c r="B106" s="37"/>
      <c r="C106" s="34" t="s">
        <v>45</v>
      </c>
      <c r="D106" s="86">
        <f>생활하수!$F$86</f>
        <v>435</v>
      </c>
      <c r="E106" s="86">
        <f>지하수사용!$D$86</f>
        <v>0</v>
      </c>
      <c r="F106" s="86">
        <v>0</v>
      </c>
      <c r="G106" s="86">
        <v>0</v>
      </c>
      <c r="H106" s="86">
        <v>0</v>
      </c>
      <c r="I106" s="86">
        <v>0</v>
      </c>
      <c r="J106" s="86">
        <f>ROUND((D106+E106+F106+G106+I106)*0.1,0)</f>
        <v>44</v>
      </c>
      <c r="K106" s="87">
        <f>SUM(D106:J106)</f>
        <v>479</v>
      </c>
    </row>
    <row r="107" spans="1:11" ht="15" customHeight="1">
      <c r="A107" s="36"/>
      <c r="B107" s="45"/>
      <c r="C107" s="34" t="s">
        <v>238</v>
      </c>
      <c r="D107" s="86">
        <f>생활하수!$F$87</f>
        <v>0</v>
      </c>
      <c r="E107" s="86">
        <f>지하수사용!$D$87</f>
        <v>0</v>
      </c>
      <c r="F107" s="86">
        <v>0</v>
      </c>
      <c r="G107" s="86">
        <v>0</v>
      </c>
      <c r="H107" s="86">
        <v>0</v>
      </c>
      <c r="I107" s="88">
        <v>0</v>
      </c>
      <c r="J107" s="86">
        <f>ROUND((D107+E107+F107+G107+I107)*0.1,0)</f>
        <v>0</v>
      </c>
      <c r="K107" s="87">
        <f>SUM(D107:J107)</f>
        <v>0</v>
      </c>
    </row>
    <row r="108" spans="1:11" ht="15" customHeight="1">
      <c r="A108" s="36"/>
      <c r="B108" s="33" t="s">
        <v>46</v>
      </c>
      <c r="C108" s="34" t="s">
        <v>8</v>
      </c>
      <c r="D108" s="86">
        <f>SUM(D109:D110)</f>
        <v>0</v>
      </c>
      <c r="E108" s="86">
        <f>SUM(E109:E110)</f>
        <v>0</v>
      </c>
      <c r="F108" s="86">
        <f t="shared" ref="F108:K108" si="32">SUM(F109:F110)</f>
        <v>0</v>
      </c>
      <c r="G108" s="86">
        <f t="shared" si="32"/>
        <v>0</v>
      </c>
      <c r="H108" s="86">
        <f t="shared" si="32"/>
        <v>0</v>
      </c>
      <c r="I108" s="86">
        <f t="shared" si="32"/>
        <v>0</v>
      </c>
      <c r="J108" s="86">
        <f t="shared" si="32"/>
        <v>0</v>
      </c>
      <c r="K108" s="87">
        <f t="shared" si="32"/>
        <v>0</v>
      </c>
    </row>
    <row r="109" spans="1:11" ht="15" customHeight="1">
      <c r="A109" s="36"/>
      <c r="B109" s="37"/>
      <c r="C109" s="34" t="s">
        <v>45</v>
      </c>
      <c r="D109" s="86">
        <f>생활하수!$F$88</f>
        <v>0</v>
      </c>
      <c r="E109" s="86">
        <f>지하수사용!$D$88</f>
        <v>0</v>
      </c>
      <c r="F109" s="86">
        <v>0</v>
      </c>
      <c r="G109" s="86">
        <v>0</v>
      </c>
      <c r="H109" s="86">
        <v>0</v>
      </c>
      <c r="I109" s="86">
        <v>0</v>
      </c>
      <c r="J109" s="86">
        <f>ROUND((D109+E109+F109+G109+I109)*0.1,0)</f>
        <v>0</v>
      </c>
      <c r="K109" s="87">
        <f>SUM(D109:J109)</f>
        <v>0</v>
      </c>
    </row>
    <row r="110" spans="1:11" ht="15" customHeight="1">
      <c r="A110" s="49"/>
      <c r="B110" s="45"/>
      <c r="C110" s="34" t="s">
        <v>81</v>
      </c>
      <c r="D110" s="86">
        <v>0</v>
      </c>
      <c r="E110" s="86">
        <v>0</v>
      </c>
      <c r="F110" s="86">
        <f>개발계획하수!F20</f>
        <v>0</v>
      </c>
      <c r="G110" s="86">
        <v>0</v>
      </c>
      <c r="H110" s="86">
        <v>0</v>
      </c>
      <c r="I110" s="88">
        <v>0</v>
      </c>
      <c r="J110" s="86">
        <f>ROUND((D110+E110+F110+G110+I110)*0.1,0)</f>
        <v>0</v>
      </c>
      <c r="K110" s="87">
        <f>SUM(D110:J110)</f>
        <v>0</v>
      </c>
    </row>
    <row r="111" spans="1:11" ht="15" customHeight="1">
      <c r="A111" s="30" t="s">
        <v>138</v>
      </c>
      <c r="B111" s="136" t="s">
        <v>6</v>
      </c>
      <c r="C111" s="137"/>
      <c r="D111" s="82">
        <f>D112</f>
        <v>0</v>
      </c>
      <c r="E111" s="82">
        <f>E112</f>
        <v>0</v>
      </c>
      <c r="F111" s="82">
        <f t="shared" ref="F111:K111" si="33">F112</f>
        <v>0</v>
      </c>
      <c r="G111" s="82">
        <f t="shared" si="33"/>
        <v>0</v>
      </c>
      <c r="H111" s="82">
        <f t="shared" si="33"/>
        <v>0</v>
      </c>
      <c r="I111" s="82">
        <f t="shared" si="33"/>
        <v>0</v>
      </c>
      <c r="J111" s="82">
        <f t="shared" si="33"/>
        <v>0</v>
      </c>
      <c r="K111" s="83">
        <f t="shared" si="33"/>
        <v>0</v>
      </c>
    </row>
    <row r="112" spans="1:11" ht="15" customHeight="1">
      <c r="A112" s="46"/>
      <c r="B112" s="40" t="s">
        <v>134</v>
      </c>
      <c r="C112" s="40" t="s">
        <v>45</v>
      </c>
      <c r="D112" s="91">
        <f>생활하수!$F$90</f>
        <v>0</v>
      </c>
      <c r="E112" s="91">
        <f>지하수사용!$D$90</f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f>ROUND((D112+E112+F112+G112+I112)*0.1,0)</f>
        <v>0</v>
      </c>
      <c r="K112" s="92">
        <f>SUM(D112:J112)</f>
        <v>0</v>
      </c>
    </row>
    <row r="113" spans="1:11" ht="15" customHeight="1"/>
    <row r="114" spans="1:11" s="5" customFormat="1" ht="15" customHeight="1">
      <c r="A114" s="24" t="s">
        <v>150</v>
      </c>
    </row>
    <row r="115" spans="1:11" ht="34.5" thickBot="1">
      <c r="A115" s="25" t="s">
        <v>0</v>
      </c>
      <c r="B115" s="26" t="s">
        <v>1</v>
      </c>
      <c r="C115" s="26" t="s">
        <v>73</v>
      </c>
      <c r="D115" s="26" t="s">
        <v>49</v>
      </c>
      <c r="E115" s="26" t="s">
        <v>53</v>
      </c>
      <c r="F115" s="26" t="s">
        <v>64</v>
      </c>
      <c r="G115" s="26" t="s">
        <v>65</v>
      </c>
      <c r="H115" s="26" t="s">
        <v>88</v>
      </c>
      <c r="I115" s="26" t="s">
        <v>185</v>
      </c>
      <c r="J115" s="26" t="s">
        <v>50</v>
      </c>
      <c r="K115" s="27" t="s">
        <v>66</v>
      </c>
    </row>
    <row r="116" spans="1:11" ht="15" customHeight="1" thickTop="1">
      <c r="A116" s="133" t="s">
        <v>4</v>
      </c>
      <c r="B116" s="134"/>
      <c r="C116" s="135"/>
      <c r="D116" s="80">
        <f t="shared" ref="D116:K116" si="34">D117+D159+D167</f>
        <v>36570</v>
      </c>
      <c r="E116" s="80">
        <f t="shared" si="34"/>
        <v>877</v>
      </c>
      <c r="F116" s="80">
        <f t="shared" si="34"/>
        <v>5986</v>
      </c>
      <c r="G116" s="80">
        <f t="shared" si="34"/>
        <v>11957</v>
      </c>
      <c r="H116" s="80">
        <f t="shared" si="34"/>
        <v>140</v>
      </c>
      <c r="I116" s="80">
        <f t="shared" si="34"/>
        <v>139</v>
      </c>
      <c r="J116" s="80">
        <f t="shared" si="34"/>
        <v>4975</v>
      </c>
      <c r="K116" s="81">
        <f t="shared" si="34"/>
        <v>60644</v>
      </c>
    </row>
    <row r="117" spans="1:11" ht="15" customHeight="1">
      <c r="A117" s="30" t="s">
        <v>5</v>
      </c>
      <c r="B117" s="136" t="s">
        <v>6</v>
      </c>
      <c r="C117" s="137"/>
      <c r="D117" s="82">
        <f t="shared" ref="D117:K117" si="35">D118+D149</f>
        <v>34580</v>
      </c>
      <c r="E117" s="82">
        <f t="shared" si="35"/>
        <v>877</v>
      </c>
      <c r="F117" s="82">
        <f t="shared" si="35"/>
        <v>5986</v>
      </c>
      <c r="G117" s="82">
        <f t="shared" si="35"/>
        <v>11957</v>
      </c>
      <c r="H117" s="82">
        <f t="shared" si="35"/>
        <v>140</v>
      </c>
      <c r="I117" s="82">
        <f t="shared" si="35"/>
        <v>139</v>
      </c>
      <c r="J117" s="82">
        <f t="shared" si="35"/>
        <v>4776</v>
      </c>
      <c r="K117" s="83">
        <f t="shared" si="35"/>
        <v>58455</v>
      </c>
    </row>
    <row r="118" spans="1:11" ht="15" customHeight="1">
      <c r="A118" s="138" t="s">
        <v>136</v>
      </c>
      <c r="B118" s="139"/>
      <c r="C118" s="140"/>
      <c r="D118" s="84">
        <f>D119+D123+D124+D128+D129+D133+D137+D138+D142+D145</f>
        <v>33096</v>
      </c>
      <c r="E118" s="84">
        <f t="shared" ref="E118:K118" si="36">E119+E123+E124+E128+E129+E133+E137+E138+E142+E145</f>
        <v>673</v>
      </c>
      <c r="F118" s="84">
        <f t="shared" si="36"/>
        <v>5800</v>
      </c>
      <c r="G118" s="84">
        <f t="shared" si="36"/>
        <v>0</v>
      </c>
      <c r="H118" s="84">
        <f t="shared" si="36"/>
        <v>140</v>
      </c>
      <c r="I118" s="84">
        <f t="shared" si="36"/>
        <v>139</v>
      </c>
      <c r="J118" s="84">
        <f t="shared" si="36"/>
        <v>3971</v>
      </c>
      <c r="K118" s="85">
        <f t="shared" si="36"/>
        <v>43819</v>
      </c>
    </row>
    <row r="119" spans="1:11" ht="15" customHeight="1">
      <c r="A119" s="36"/>
      <c r="B119" s="33" t="s">
        <v>12</v>
      </c>
      <c r="C119" s="34" t="s">
        <v>8</v>
      </c>
      <c r="D119" s="86">
        <f>SUM(D120:D122)</f>
        <v>6524</v>
      </c>
      <c r="E119" s="86">
        <f>SUM(E120:E122)</f>
        <v>54</v>
      </c>
      <c r="F119" s="86">
        <f t="shared" ref="F119:K119" si="37">SUM(F120:F122)</f>
        <v>0</v>
      </c>
      <c r="G119" s="86">
        <f t="shared" si="37"/>
        <v>0</v>
      </c>
      <c r="H119" s="86">
        <f t="shared" si="37"/>
        <v>100</v>
      </c>
      <c r="I119" s="86">
        <f t="shared" si="37"/>
        <v>0</v>
      </c>
      <c r="J119" s="86">
        <f t="shared" si="37"/>
        <v>658</v>
      </c>
      <c r="K119" s="87">
        <f t="shared" si="37"/>
        <v>7336</v>
      </c>
    </row>
    <row r="120" spans="1:11" ht="15" customHeight="1">
      <c r="A120" s="36"/>
      <c r="B120" s="37"/>
      <c r="C120" s="34" t="s">
        <v>9</v>
      </c>
      <c r="D120" s="86">
        <f>생활하수!$F$97</f>
        <v>6524</v>
      </c>
      <c r="E120" s="86">
        <f>지하수사용!$D$97</f>
        <v>54</v>
      </c>
      <c r="F120" s="86">
        <v>0</v>
      </c>
      <c r="G120" s="86">
        <v>0</v>
      </c>
      <c r="H120" s="86">
        <v>0</v>
      </c>
      <c r="I120" s="86">
        <v>0</v>
      </c>
      <c r="J120" s="86">
        <f>ROUND((D120+E120+F120+G120+I120)*0.1,0)</f>
        <v>658</v>
      </c>
      <c r="K120" s="87">
        <f>SUM(D120:J120)</f>
        <v>7236</v>
      </c>
    </row>
    <row r="121" spans="1:11" ht="15" customHeight="1">
      <c r="A121" s="36"/>
      <c r="B121" s="37"/>
      <c r="C121" s="34" t="s">
        <v>79</v>
      </c>
      <c r="D121" s="86">
        <v>0</v>
      </c>
      <c r="E121" s="86">
        <v>0</v>
      </c>
      <c r="F121" s="86">
        <v>0</v>
      </c>
      <c r="G121" s="86">
        <v>0</v>
      </c>
      <c r="H121" s="86">
        <f>[4]연계처리수!$D$94</f>
        <v>50</v>
      </c>
      <c r="I121" s="86">
        <v>0</v>
      </c>
      <c r="J121" s="86">
        <f>ROUND((D121+E121+F121+G121+I121)*0.1,0)</f>
        <v>0</v>
      </c>
      <c r="K121" s="87">
        <f>SUM(D121:J121)</f>
        <v>50</v>
      </c>
    </row>
    <row r="122" spans="1:11" ht="15" customHeight="1">
      <c r="A122" s="36"/>
      <c r="B122" s="45"/>
      <c r="C122" s="34" t="s">
        <v>80</v>
      </c>
      <c r="D122" s="86">
        <v>0</v>
      </c>
      <c r="E122" s="86">
        <v>0</v>
      </c>
      <c r="F122" s="86">
        <v>0</v>
      </c>
      <c r="G122" s="86">
        <v>0</v>
      </c>
      <c r="H122" s="86">
        <f>[4]연계처리수!$D$95</f>
        <v>50</v>
      </c>
      <c r="I122" s="86">
        <v>0</v>
      </c>
      <c r="J122" s="86">
        <f>ROUND((D122+E122+F122+G122+I122)*0.1,0)</f>
        <v>0</v>
      </c>
      <c r="K122" s="87">
        <f>SUM(D122:J122)</f>
        <v>50</v>
      </c>
    </row>
    <row r="123" spans="1:11" ht="15" customHeight="1">
      <c r="A123" s="36"/>
      <c r="B123" s="34" t="s">
        <v>13</v>
      </c>
      <c r="C123" s="34" t="s">
        <v>9</v>
      </c>
      <c r="D123" s="86">
        <f>생활하수!$F$98</f>
        <v>2555</v>
      </c>
      <c r="E123" s="86">
        <f>지하수사용!$D$98</f>
        <v>55</v>
      </c>
      <c r="F123" s="86">
        <v>0</v>
      </c>
      <c r="G123" s="86">
        <v>0</v>
      </c>
      <c r="H123" s="86">
        <v>0</v>
      </c>
      <c r="I123" s="86">
        <v>0</v>
      </c>
      <c r="J123" s="86">
        <f>ROUND((D123+E123+F123+G123+I123)*0.1,0)</f>
        <v>261</v>
      </c>
      <c r="K123" s="87">
        <f>SUM(D123:J123)</f>
        <v>2871</v>
      </c>
    </row>
    <row r="124" spans="1:11" ht="15" customHeight="1">
      <c r="A124" s="36"/>
      <c r="B124" s="33" t="s">
        <v>14</v>
      </c>
      <c r="C124" s="34" t="s">
        <v>8</v>
      </c>
      <c r="D124" s="86">
        <f>SUM(D125:D127)</f>
        <v>11725</v>
      </c>
      <c r="E124" s="86">
        <f>SUM(E125:E127)</f>
        <v>277</v>
      </c>
      <c r="F124" s="86">
        <f t="shared" ref="F124:K124" si="38">SUM(F125:F127)</f>
        <v>0</v>
      </c>
      <c r="G124" s="86">
        <f t="shared" si="38"/>
        <v>0</v>
      </c>
      <c r="H124" s="86">
        <f t="shared" si="38"/>
        <v>0</v>
      </c>
      <c r="I124" s="86">
        <f t="shared" si="38"/>
        <v>0</v>
      </c>
      <c r="J124" s="86">
        <f t="shared" si="38"/>
        <v>1201</v>
      </c>
      <c r="K124" s="87">
        <f t="shared" si="38"/>
        <v>13203</v>
      </c>
    </row>
    <row r="125" spans="1:11" ht="15" customHeight="1">
      <c r="A125" s="36"/>
      <c r="B125" s="37"/>
      <c r="C125" s="34" t="s">
        <v>15</v>
      </c>
      <c r="D125" s="86">
        <f>생활하수!$F$100</f>
        <v>851</v>
      </c>
      <c r="E125" s="86">
        <f>지하수사용!$D$100</f>
        <v>24</v>
      </c>
      <c r="F125" s="86">
        <v>0</v>
      </c>
      <c r="G125" s="86">
        <v>0</v>
      </c>
      <c r="H125" s="86">
        <v>0</v>
      </c>
      <c r="I125" s="86">
        <v>0</v>
      </c>
      <c r="J125" s="86">
        <f>ROUND((D125+E125+F125+G125+I125)*0.1,0)</f>
        <v>88</v>
      </c>
      <c r="K125" s="87">
        <f>SUM(D125:J125)</f>
        <v>963</v>
      </c>
    </row>
    <row r="126" spans="1:11" ht="15" customHeight="1">
      <c r="A126" s="36"/>
      <c r="B126" s="37"/>
      <c r="C126" s="34" t="s">
        <v>16</v>
      </c>
      <c r="D126" s="86">
        <f>생활하수!$F$101</f>
        <v>2700</v>
      </c>
      <c r="E126" s="86">
        <f>지하수사용!$D$101</f>
        <v>40</v>
      </c>
      <c r="F126" s="86">
        <v>0</v>
      </c>
      <c r="G126" s="86">
        <v>0</v>
      </c>
      <c r="H126" s="86">
        <v>0</v>
      </c>
      <c r="I126" s="86">
        <v>0</v>
      </c>
      <c r="J126" s="86">
        <f>ROUND((D126+E126+F126+G126+I126)*0.1,0)</f>
        <v>274</v>
      </c>
      <c r="K126" s="87">
        <f>SUM(D126:J126)</f>
        <v>3014</v>
      </c>
    </row>
    <row r="127" spans="1:11" ht="15" customHeight="1">
      <c r="A127" s="36"/>
      <c r="B127" s="45"/>
      <c r="C127" s="34" t="s">
        <v>17</v>
      </c>
      <c r="D127" s="86">
        <f>생활하수!$F$102</f>
        <v>8174</v>
      </c>
      <c r="E127" s="86">
        <f>지하수사용!$D$102</f>
        <v>213</v>
      </c>
      <c r="F127" s="86">
        <v>0</v>
      </c>
      <c r="G127" s="86">
        <v>0</v>
      </c>
      <c r="H127" s="86">
        <v>0</v>
      </c>
      <c r="I127" s="86">
        <v>0</v>
      </c>
      <c r="J127" s="86">
        <f>ROUND((D127+E127+F127+G127)*0.1,0)</f>
        <v>839</v>
      </c>
      <c r="K127" s="87">
        <f>SUM(D127:J127)</f>
        <v>9226</v>
      </c>
    </row>
    <row r="128" spans="1:11" ht="15" customHeight="1">
      <c r="A128" s="36"/>
      <c r="B128" s="34" t="s">
        <v>18</v>
      </c>
      <c r="C128" s="34" t="s">
        <v>19</v>
      </c>
      <c r="D128" s="86">
        <f>생활하수!$F$103</f>
        <v>256</v>
      </c>
      <c r="E128" s="86">
        <f>지하수사용!$D$103</f>
        <v>0</v>
      </c>
      <c r="F128" s="86">
        <v>0</v>
      </c>
      <c r="G128" s="86">
        <v>0</v>
      </c>
      <c r="H128" s="86">
        <v>0</v>
      </c>
      <c r="I128" s="86">
        <v>0</v>
      </c>
      <c r="J128" s="86">
        <f>ROUND((D128+E128+F128+G128)*0.1,0)</f>
        <v>26</v>
      </c>
      <c r="K128" s="87">
        <f>SUM(D128:J128)</f>
        <v>282</v>
      </c>
    </row>
    <row r="129" spans="1:11" ht="15" customHeight="1">
      <c r="A129" s="36"/>
      <c r="B129" s="33" t="s">
        <v>20</v>
      </c>
      <c r="C129" s="34" t="s">
        <v>8</v>
      </c>
      <c r="D129" s="86">
        <f>SUM(D130:D132)</f>
        <v>4896</v>
      </c>
      <c r="E129" s="86">
        <f>SUM(E130:E132)</f>
        <v>193</v>
      </c>
      <c r="F129" s="86">
        <f t="shared" ref="F129:K129" si="39">SUM(F130:F132)</f>
        <v>0</v>
      </c>
      <c r="G129" s="86">
        <f t="shared" si="39"/>
        <v>0</v>
      </c>
      <c r="H129" s="86">
        <f t="shared" si="39"/>
        <v>0</v>
      </c>
      <c r="I129" s="86">
        <f t="shared" si="39"/>
        <v>0</v>
      </c>
      <c r="J129" s="86">
        <f t="shared" si="39"/>
        <v>508</v>
      </c>
      <c r="K129" s="87">
        <f t="shared" si="39"/>
        <v>5597</v>
      </c>
    </row>
    <row r="130" spans="1:11" ht="15" customHeight="1">
      <c r="A130" s="36"/>
      <c r="B130" s="37"/>
      <c r="C130" s="34" t="s">
        <v>15</v>
      </c>
      <c r="D130" s="86">
        <f>생활하수!$F$105</f>
        <v>2364</v>
      </c>
      <c r="E130" s="86">
        <f>지하수사용!$D$105</f>
        <v>129</v>
      </c>
      <c r="F130" s="86">
        <v>0</v>
      </c>
      <c r="G130" s="86">
        <v>0</v>
      </c>
      <c r="H130" s="86">
        <v>0</v>
      </c>
      <c r="I130" s="86">
        <v>0</v>
      </c>
      <c r="J130" s="86">
        <f>ROUND((D130+E130+F130+G130)*0.1,0)</f>
        <v>249</v>
      </c>
      <c r="K130" s="87">
        <f>SUM(D130:J130)</f>
        <v>2742</v>
      </c>
    </row>
    <row r="131" spans="1:11" ht="15" customHeight="1">
      <c r="A131" s="36"/>
      <c r="B131" s="37"/>
      <c r="C131" s="34" t="s">
        <v>16</v>
      </c>
      <c r="D131" s="86">
        <f>생활하수!$F$106</f>
        <v>1012</v>
      </c>
      <c r="E131" s="86">
        <f>지하수사용!$D$106</f>
        <v>1</v>
      </c>
      <c r="F131" s="86">
        <v>0</v>
      </c>
      <c r="G131" s="86">
        <v>0</v>
      </c>
      <c r="H131" s="86">
        <v>0</v>
      </c>
      <c r="I131" s="86">
        <v>0</v>
      </c>
      <c r="J131" s="86">
        <f>ROUND((D131+E131+F131+G131)*0.1,0)</f>
        <v>101</v>
      </c>
      <c r="K131" s="87">
        <f>SUM(D131:J131)</f>
        <v>1114</v>
      </c>
    </row>
    <row r="132" spans="1:11" ht="15" customHeight="1">
      <c r="A132" s="36"/>
      <c r="B132" s="45"/>
      <c r="C132" s="34" t="s">
        <v>24</v>
      </c>
      <c r="D132" s="86">
        <f>생활하수!$F$107</f>
        <v>1520</v>
      </c>
      <c r="E132" s="86">
        <f>지하수사용!$D$107</f>
        <v>63</v>
      </c>
      <c r="F132" s="86">
        <v>0</v>
      </c>
      <c r="G132" s="86">
        <v>0</v>
      </c>
      <c r="H132" s="86">
        <v>0</v>
      </c>
      <c r="I132" s="86">
        <v>0</v>
      </c>
      <c r="J132" s="86">
        <f>ROUND((D132+E132+F132+G132)*0.1,0)</f>
        <v>158</v>
      </c>
      <c r="K132" s="87">
        <f>SUM(D132:J132)</f>
        <v>1741</v>
      </c>
    </row>
    <row r="133" spans="1:11" ht="15" customHeight="1">
      <c r="A133" s="36"/>
      <c r="B133" s="33" t="s">
        <v>25</v>
      </c>
      <c r="C133" s="34" t="s">
        <v>8</v>
      </c>
      <c r="D133" s="86">
        <f>SUM(D134:D136)</f>
        <v>3465</v>
      </c>
      <c r="E133" s="86">
        <f>SUM(E134:E136)</f>
        <v>76</v>
      </c>
      <c r="F133" s="86">
        <f t="shared" ref="F133:K133" si="40">SUM(F134:F136)</f>
        <v>0</v>
      </c>
      <c r="G133" s="86">
        <f t="shared" si="40"/>
        <v>0</v>
      </c>
      <c r="H133" s="86">
        <f t="shared" si="40"/>
        <v>40</v>
      </c>
      <c r="I133" s="86">
        <f t="shared" si="40"/>
        <v>0</v>
      </c>
      <c r="J133" s="86">
        <f t="shared" si="40"/>
        <v>354</v>
      </c>
      <c r="K133" s="87">
        <f t="shared" si="40"/>
        <v>3935</v>
      </c>
    </row>
    <row r="134" spans="1:11" ht="15" customHeight="1">
      <c r="A134" s="36"/>
      <c r="B134" s="37"/>
      <c r="C134" s="34" t="s">
        <v>27</v>
      </c>
      <c r="D134" s="86">
        <f>생활하수!$F$109</f>
        <v>3384</v>
      </c>
      <c r="E134" s="86">
        <f>지하수사용!$D$109</f>
        <v>76</v>
      </c>
      <c r="F134" s="86">
        <v>0</v>
      </c>
      <c r="G134" s="86">
        <v>0</v>
      </c>
      <c r="H134" s="86">
        <v>0</v>
      </c>
      <c r="I134" s="86">
        <v>0</v>
      </c>
      <c r="J134" s="86">
        <f>ROUND((D134+E134+F134+G134)*0.1,0)</f>
        <v>346</v>
      </c>
      <c r="K134" s="87">
        <f>SUM(D134:J134)</f>
        <v>3806</v>
      </c>
    </row>
    <row r="135" spans="1:11" ht="15" customHeight="1">
      <c r="A135" s="36"/>
      <c r="B135" s="37"/>
      <c r="C135" s="34" t="s">
        <v>28</v>
      </c>
      <c r="D135" s="86">
        <f>생활하수!$F$110</f>
        <v>81</v>
      </c>
      <c r="E135" s="86">
        <f>지하수사용!$D$110</f>
        <v>0</v>
      </c>
      <c r="F135" s="86">
        <v>0</v>
      </c>
      <c r="G135" s="86">
        <v>0</v>
      </c>
      <c r="H135" s="86">
        <v>0</v>
      </c>
      <c r="I135" s="86">
        <v>0</v>
      </c>
      <c r="J135" s="86">
        <f>ROUND((D135+E135+F135+G135)*0.1,0)</f>
        <v>8</v>
      </c>
      <c r="K135" s="87">
        <f>SUM(D135:J135)</f>
        <v>89</v>
      </c>
    </row>
    <row r="136" spans="1:11" ht="15" customHeight="1">
      <c r="A136" s="36"/>
      <c r="B136" s="45"/>
      <c r="C136" s="34" t="s">
        <v>78</v>
      </c>
      <c r="D136" s="86">
        <v>0</v>
      </c>
      <c r="E136" s="86">
        <v>0</v>
      </c>
      <c r="F136" s="86">
        <v>0</v>
      </c>
      <c r="G136" s="86">
        <v>0</v>
      </c>
      <c r="H136" s="86">
        <f>[4]연계처리수!$D$96</f>
        <v>40</v>
      </c>
      <c r="I136" s="86">
        <v>0</v>
      </c>
      <c r="J136" s="86">
        <f>ROUND((D136+E136+F136+G136)*0.1,0)</f>
        <v>0</v>
      </c>
      <c r="K136" s="87">
        <f>SUM(D136:J136)</f>
        <v>40</v>
      </c>
    </row>
    <row r="137" spans="1:11" ht="15" customHeight="1">
      <c r="A137" s="36"/>
      <c r="B137" s="34" t="s">
        <v>29</v>
      </c>
      <c r="C137" s="34" t="s">
        <v>30</v>
      </c>
      <c r="D137" s="86">
        <f>생활하수!$F$111</f>
        <v>444</v>
      </c>
      <c r="E137" s="86">
        <f>지하수사용!$D$111</f>
        <v>0</v>
      </c>
      <c r="F137" s="86">
        <v>0</v>
      </c>
      <c r="G137" s="86">
        <v>0</v>
      </c>
      <c r="H137" s="86">
        <v>0</v>
      </c>
      <c r="I137" s="86">
        <v>0</v>
      </c>
      <c r="J137" s="86">
        <f>ROUND((D137+E137+F137+G137)*0.1,0)</f>
        <v>44</v>
      </c>
      <c r="K137" s="87">
        <f>SUM(D137:J137)</f>
        <v>488</v>
      </c>
    </row>
    <row r="138" spans="1:11" ht="15" customHeight="1">
      <c r="A138" s="36"/>
      <c r="B138" s="33" t="s">
        <v>31</v>
      </c>
      <c r="C138" s="34" t="s">
        <v>8</v>
      </c>
      <c r="D138" s="86">
        <f>SUM(D139:D141)</f>
        <v>1463</v>
      </c>
      <c r="E138" s="86">
        <f>SUM(E139:E141)</f>
        <v>0</v>
      </c>
      <c r="F138" s="86">
        <f t="shared" ref="F138:K138" si="41">SUM(F139:F141)</f>
        <v>0</v>
      </c>
      <c r="G138" s="86">
        <f t="shared" si="41"/>
        <v>0</v>
      </c>
      <c r="H138" s="86">
        <f t="shared" si="41"/>
        <v>0</v>
      </c>
      <c r="I138" s="86">
        <f t="shared" si="41"/>
        <v>139</v>
      </c>
      <c r="J138" s="86">
        <f t="shared" si="41"/>
        <v>160</v>
      </c>
      <c r="K138" s="87">
        <f t="shared" si="41"/>
        <v>1762</v>
      </c>
    </row>
    <row r="139" spans="1:11" ht="15" customHeight="1">
      <c r="A139" s="36"/>
      <c r="B139" s="37"/>
      <c r="C139" s="34" t="s">
        <v>32</v>
      </c>
      <c r="D139" s="86">
        <f>생활하수!$F$113</f>
        <v>181</v>
      </c>
      <c r="E139" s="86">
        <f>지하수사용!$D$113</f>
        <v>0</v>
      </c>
      <c r="F139" s="86">
        <v>0</v>
      </c>
      <c r="G139" s="86">
        <v>0</v>
      </c>
      <c r="H139" s="86">
        <v>0</v>
      </c>
      <c r="I139" s="86">
        <v>0</v>
      </c>
      <c r="J139" s="86">
        <f>ROUND((D139+E139+F139+G139)*0.1,0)</f>
        <v>18</v>
      </c>
      <c r="K139" s="87">
        <f>SUM(D139:J139)</f>
        <v>199</v>
      </c>
    </row>
    <row r="140" spans="1:11" ht="15" customHeight="1">
      <c r="A140" s="36"/>
      <c r="B140" s="37"/>
      <c r="C140" s="34" t="s">
        <v>33</v>
      </c>
      <c r="D140" s="86">
        <f>생활하수!$F$114</f>
        <v>1282</v>
      </c>
      <c r="E140" s="86">
        <f>지하수사용!$D$114</f>
        <v>0</v>
      </c>
      <c r="F140" s="86">
        <v>0</v>
      </c>
      <c r="G140" s="86">
        <v>0</v>
      </c>
      <c r="H140" s="86">
        <v>0</v>
      </c>
      <c r="I140" s="86">
        <v>0</v>
      </c>
      <c r="J140" s="86">
        <f>ROUND((D140+E140+F140+G140)*0.1,0)</f>
        <v>128</v>
      </c>
      <c r="K140" s="87">
        <f>SUM(D140:J140)</f>
        <v>1410</v>
      </c>
    </row>
    <row r="141" spans="1:11" ht="15" customHeight="1">
      <c r="A141" s="36"/>
      <c r="B141" s="45"/>
      <c r="C141" s="34" t="s">
        <v>130</v>
      </c>
      <c r="D141" s="86">
        <v>0</v>
      </c>
      <c r="E141" s="86">
        <v>0</v>
      </c>
      <c r="F141" s="86">
        <v>0</v>
      </c>
      <c r="G141" s="86">
        <v>0</v>
      </c>
      <c r="H141" s="86">
        <v>0</v>
      </c>
      <c r="I141" s="86">
        <f>'[5]기타 오수량'!$E$25</f>
        <v>139</v>
      </c>
      <c r="J141" s="86">
        <f>ROUND((D141+E141+F141+G141+I141)*0.1,0)</f>
        <v>14</v>
      </c>
      <c r="K141" s="87">
        <f>SUM(D141:J141)</f>
        <v>153</v>
      </c>
    </row>
    <row r="142" spans="1:11" ht="15" customHeight="1">
      <c r="A142" s="36"/>
      <c r="B142" s="33" t="s">
        <v>34</v>
      </c>
      <c r="C142" s="34" t="s">
        <v>8</v>
      </c>
      <c r="D142" s="86">
        <f t="shared" ref="D142:K142" si="42">SUM(D143:D144)</f>
        <v>657</v>
      </c>
      <c r="E142" s="86">
        <f t="shared" si="42"/>
        <v>0</v>
      </c>
      <c r="F142" s="86">
        <f t="shared" si="42"/>
        <v>0</v>
      </c>
      <c r="G142" s="86">
        <f t="shared" si="42"/>
        <v>0</v>
      </c>
      <c r="H142" s="86">
        <f t="shared" si="42"/>
        <v>0</v>
      </c>
      <c r="I142" s="86">
        <f t="shared" si="42"/>
        <v>0</v>
      </c>
      <c r="J142" s="86">
        <f t="shared" si="42"/>
        <v>66</v>
      </c>
      <c r="K142" s="87">
        <f t="shared" si="42"/>
        <v>723</v>
      </c>
    </row>
    <row r="143" spans="1:11" ht="15" customHeight="1">
      <c r="A143" s="36"/>
      <c r="B143" s="37"/>
      <c r="C143" s="34" t="s">
        <v>27</v>
      </c>
      <c r="D143" s="86">
        <f>생활하수!$F$116</f>
        <v>556</v>
      </c>
      <c r="E143" s="86">
        <f>지하수사용!$D$116</f>
        <v>0</v>
      </c>
      <c r="F143" s="86">
        <v>0</v>
      </c>
      <c r="G143" s="86">
        <v>0</v>
      </c>
      <c r="H143" s="86">
        <v>0</v>
      </c>
      <c r="I143" s="86">
        <v>0</v>
      </c>
      <c r="J143" s="86">
        <f>ROUND((D143+E143+F143+G143)*0.1,0)</f>
        <v>56</v>
      </c>
      <c r="K143" s="87">
        <f>SUM(D143:J143)</f>
        <v>612</v>
      </c>
    </row>
    <row r="144" spans="1:11" ht="15" customHeight="1">
      <c r="A144" s="36"/>
      <c r="B144" s="37"/>
      <c r="C144" s="34" t="s">
        <v>37</v>
      </c>
      <c r="D144" s="86">
        <f>생활하수!$F$117</f>
        <v>101</v>
      </c>
      <c r="E144" s="86">
        <f>지하수사용!$D$117</f>
        <v>0</v>
      </c>
      <c r="F144" s="86">
        <v>0</v>
      </c>
      <c r="G144" s="86">
        <v>0</v>
      </c>
      <c r="H144" s="86">
        <v>0</v>
      </c>
      <c r="I144" s="86">
        <v>0</v>
      </c>
      <c r="J144" s="86">
        <f>ROUND((D144+E144+F144+G144)*0.1,0)</f>
        <v>10</v>
      </c>
      <c r="K144" s="87">
        <f>SUM(D144:J144)</f>
        <v>111</v>
      </c>
    </row>
    <row r="145" spans="1:11" ht="15" customHeight="1">
      <c r="A145" s="36"/>
      <c r="B145" s="33" t="s">
        <v>41</v>
      </c>
      <c r="C145" s="34" t="s">
        <v>8</v>
      </c>
      <c r="D145" s="86">
        <f t="shared" ref="D145:K145" si="43">SUM(D146:D148)</f>
        <v>1111</v>
      </c>
      <c r="E145" s="86">
        <f t="shared" si="43"/>
        <v>18</v>
      </c>
      <c r="F145" s="86">
        <f t="shared" si="43"/>
        <v>5800</v>
      </c>
      <c r="G145" s="86">
        <f t="shared" si="43"/>
        <v>0</v>
      </c>
      <c r="H145" s="86">
        <f t="shared" si="43"/>
        <v>0</v>
      </c>
      <c r="I145" s="86">
        <f t="shared" si="43"/>
        <v>0</v>
      </c>
      <c r="J145" s="86">
        <f t="shared" si="43"/>
        <v>693</v>
      </c>
      <c r="K145" s="87">
        <f t="shared" si="43"/>
        <v>7622</v>
      </c>
    </row>
    <row r="146" spans="1:11" ht="15" customHeight="1">
      <c r="A146" s="36"/>
      <c r="B146" s="37"/>
      <c r="C146" s="34" t="s">
        <v>225</v>
      </c>
      <c r="D146" s="86">
        <f>생활하수!$F$119</f>
        <v>0</v>
      </c>
      <c r="E146" s="86">
        <f>지하수사용!$D$119</f>
        <v>0</v>
      </c>
      <c r="F146" s="86">
        <f>개발계획하수!F28</f>
        <v>5800</v>
      </c>
      <c r="G146" s="86">
        <v>0</v>
      </c>
      <c r="H146" s="86">
        <v>0</v>
      </c>
      <c r="I146" s="86">
        <v>0</v>
      </c>
      <c r="J146" s="86">
        <f>ROUND((D146+E146+F146+G146+I146)*0.1,0)</f>
        <v>580</v>
      </c>
      <c r="K146" s="87">
        <f>SUM(D146:J146)</f>
        <v>6380</v>
      </c>
    </row>
    <row r="147" spans="1:11" ht="15" customHeight="1">
      <c r="A147" s="36"/>
      <c r="B147" s="37"/>
      <c r="C147" s="34" t="s">
        <v>37</v>
      </c>
      <c r="D147" s="86">
        <f>생활하수!$F$120</f>
        <v>584</v>
      </c>
      <c r="E147" s="86">
        <f>지하수사용!$D$120</f>
        <v>0</v>
      </c>
      <c r="F147" s="86">
        <v>0</v>
      </c>
      <c r="G147" s="86">
        <v>0</v>
      </c>
      <c r="H147" s="86">
        <v>0</v>
      </c>
      <c r="I147" s="86">
        <v>0</v>
      </c>
      <c r="J147" s="86">
        <f>ROUND((D147+E147+F147+G147+I147)*0.1,0)</f>
        <v>58</v>
      </c>
      <c r="K147" s="87">
        <f>SUM(D147:J147)</f>
        <v>642</v>
      </c>
    </row>
    <row r="148" spans="1:11" ht="15" customHeight="1">
      <c r="A148" s="36"/>
      <c r="B148" s="37"/>
      <c r="C148" s="34" t="s">
        <v>38</v>
      </c>
      <c r="D148" s="86">
        <f>생활하수!$F$121</f>
        <v>527</v>
      </c>
      <c r="E148" s="86">
        <f>지하수사용!$D$121</f>
        <v>18</v>
      </c>
      <c r="F148" s="86">
        <v>0</v>
      </c>
      <c r="G148" s="86">
        <v>0</v>
      </c>
      <c r="H148" s="86">
        <v>0</v>
      </c>
      <c r="I148" s="86">
        <v>0</v>
      </c>
      <c r="J148" s="86">
        <f>ROUND((D148+E148+F148+G148+I148)*0.1,0)</f>
        <v>55</v>
      </c>
      <c r="K148" s="87">
        <f>SUM(D148:J148)</f>
        <v>600</v>
      </c>
    </row>
    <row r="149" spans="1:11" ht="15" customHeight="1">
      <c r="A149" s="138" t="s">
        <v>132</v>
      </c>
      <c r="B149" s="139"/>
      <c r="C149" s="140"/>
      <c r="D149" s="84">
        <f>D150+D153+D158</f>
        <v>1484</v>
      </c>
      <c r="E149" s="84">
        <f>E150+E153+E158</f>
        <v>204</v>
      </c>
      <c r="F149" s="84">
        <f t="shared" ref="F149:K149" si="44">F150+F153+F158</f>
        <v>186</v>
      </c>
      <c r="G149" s="84">
        <f t="shared" si="44"/>
        <v>11957</v>
      </c>
      <c r="H149" s="84">
        <f t="shared" si="44"/>
        <v>0</v>
      </c>
      <c r="I149" s="84">
        <f t="shared" si="44"/>
        <v>0</v>
      </c>
      <c r="J149" s="84">
        <f t="shared" si="44"/>
        <v>805</v>
      </c>
      <c r="K149" s="85">
        <f t="shared" si="44"/>
        <v>14636</v>
      </c>
    </row>
    <row r="150" spans="1:11" ht="15" customHeight="1">
      <c r="A150" s="36"/>
      <c r="B150" s="33" t="s">
        <v>43</v>
      </c>
      <c r="C150" s="34" t="s">
        <v>8</v>
      </c>
      <c r="D150" s="86">
        <f>SUM(D151:D152)</f>
        <v>256</v>
      </c>
      <c r="E150" s="86">
        <f>SUM(E151:E152)</f>
        <v>0</v>
      </c>
      <c r="F150" s="86">
        <f t="shared" ref="F150:K150" si="45">SUM(F151:F152)</f>
        <v>0</v>
      </c>
      <c r="G150" s="86">
        <f t="shared" si="45"/>
        <v>11957</v>
      </c>
      <c r="H150" s="86">
        <f t="shared" si="45"/>
        <v>0</v>
      </c>
      <c r="I150" s="86">
        <f t="shared" si="45"/>
        <v>0</v>
      </c>
      <c r="J150" s="86">
        <f t="shared" si="45"/>
        <v>643</v>
      </c>
      <c r="K150" s="87">
        <f t="shared" si="45"/>
        <v>12856</v>
      </c>
    </row>
    <row r="151" spans="1:11" ht="15" customHeight="1">
      <c r="A151" s="36"/>
      <c r="B151" s="37"/>
      <c r="C151" s="34" t="s">
        <v>77</v>
      </c>
      <c r="D151" s="86">
        <f>공장폐수!$D$20</f>
        <v>0</v>
      </c>
      <c r="E151" s="86">
        <v>0</v>
      </c>
      <c r="F151" s="86">
        <v>0</v>
      </c>
      <c r="G151" s="86">
        <f>공장폐수!E20</f>
        <v>10313</v>
      </c>
      <c r="H151" s="86">
        <v>0</v>
      </c>
      <c r="I151" s="86">
        <v>0</v>
      </c>
      <c r="J151" s="86">
        <f>공장폐수!F20</f>
        <v>543</v>
      </c>
      <c r="K151" s="87">
        <f>SUM(D151:J151)</f>
        <v>10856</v>
      </c>
    </row>
    <row r="152" spans="1:11" ht="15" customHeight="1">
      <c r="A152" s="36"/>
      <c r="B152" s="45"/>
      <c r="C152" s="34" t="s">
        <v>76</v>
      </c>
      <c r="D152" s="86">
        <f>공장폐수!$D$21</f>
        <v>256</v>
      </c>
      <c r="E152" s="86">
        <v>0</v>
      </c>
      <c r="F152" s="86">
        <v>0</v>
      </c>
      <c r="G152" s="86">
        <f>공장폐수!E21</f>
        <v>1644</v>
      </c>
      <c r="H152" s="86">
        <v>0</v>
      </c>
      <c r="I152" s="86">
        <v>0</v>
      </c>
      <c r="J152" s="86">
        <f>공장폐수!F21</f>
        <v>100</v>
      </c>
      <c r="K152" s="87">
        <f>SUM(D152:J152)</f>
        <v>2000</v>
      </c>
    </row>
    <row r="153" spans="1:11" ht="15" customHeight="1">
      <c r="A153" s="36"/>
      <c r="B153" s="33" t="s">
        <v>7</v>
      </c>
      <c r="C153" s="34" t="s">
        <v>8</v>
      </c>
      <c r="D153" s="86">
        <f>SUM(D154:D157)</f>
        <v>589</v>
      </c>
      <c r="E153" s="86">
        <f>SUM(E154:E157)</f>
        <v>204</v>
      </c>
      <c r="F153" s="86">
        <f t="shared" ref="F153:K153" si="46">SUM(F154:F157)</f>
        <v>186</v>
      </c>
      <c r="G153" s="86">
        <f t="shared" si="46"/>
        <v>0</v>
      </c>
      <c r="H153" s="86">
        <f t="shared" si="46"/>
        <v>0</v>
      </c>
      <c r="I153" s="86">
        <f t="shared" si="46"/>
        <v>0</v>
      </c>
      <c r="J153" s="86">
        <f t="shared" si="46"/>
        <v>98</v>
      </c>
      <c r="K153" s="87">
        <f t="shared" si="46"/>
        <v>1077</v>
      </c>
    </row>
    <row r="154" spans="1:11" ht="15" customHeight="1">
      <c r="A154" s="36"/>
      <c r="B154" s="37"/>
      <c r="C154" s="34" t="s">
        <v>10</v>
      </c>
      <c r="D154" s="86">
        <f>생활하수!$F$125</f>
        <v>295</v>
      </c>
      <c r="E154" s="86">
        <f>지하수사용!$D$125</f>
        <v>204</v>
      </c>
      <c r="F154" s="86">
        <v>0</v>
      </c>
      <c r="G154" s="86">
        <v>0</v>
      </c>
      <c r="H154" s="86">
        <v>0</v>
      </c>
      <c r="I154" s="86">
        <v>0</v>
      </c>
      <c r="J154" s="86">
        <f>ROUND((D154+E154+F154+G154+I154)*0.1,0)</f>
        <v>50</v>
      </c>
      <c r="K154" s="87">
        <f>SUM(D154:J154)</f>
        <v>549</v>
      </c>
    </row>
    <row r="155" spans="1:11" ht="15" customHeight="1">
      <c r="A155" s="36"/>
      <c r="B155" s="37"/>
      <c r="C155" s="34" t="s">
        <v>11</v>
      </c>
      <c r="D155" s="86">
        <f>생활하수!$F$126</f>
        <v>294</v>
      </c>
      <c r="E155" s="86">
        <f>지하수사용!$D$126</f>
        <v>0</v>
      </c>
      <c r="F155" s="86">
        <v>0</v>
      </c>
      <c r="G155" s="86">
        <v>0</v>
      </c>
      <c r="H155" s="86">
        <v>0</v>
      </c>
      <c r="I155" s="86">
        <v>0</v>
      </c>
      <c r="J155" s="86">
        <f>ROUND((D155+E155+F155+G155+I155)*0.1,0)</f>
        <v>29</v>
      </c>
      <c r="K155" s="87">
        <f>SUM(D155:J155)</f>
        <v>323</v>
      </c>
    </row>
    <row r="156" spans="1:11" ht="15" customHeight="1">
      <c r="A156" s="36"/>
      <c r="B156" s="37"/>
      <c r="C156" s="34" t="s">
        <v>74</v>
      </c>
      <c r="D156" s="86">
        <v>0</v>
      </c>
      <c r="E156" s="86">
        <v>0</v>
      </c>
      <c r="F156" s="86">
        <f>개발계획하수!F26</f>
        <v>155</v>
      </c>
      <c r="G156" s="86">
        <v>0</v>
      </c>
      <c r="H156" s="86">
        <v>0</v>
      </c>
      <c r="I156" s="86">
        <v>0</v>
      </c>
      <c r="J156" s="86">
        <f>ROUND((D156+E156+F156+G156+I156)*0.1,0)</f>
        <v>16</v>
      </c>
      <c r="K156" s="87">
        <f>SUM(D156:J156)</f>
        <v>171</v>
      </c>
    </row>
    <row r="157" spans="1:11" ht="15" customHeight="1">
      <c r="A157" s="36"/>
      <c r="B157" s="37"/>
      <c r="C157" s="34" t="s">
        <v>58</v>
      </c>
      <c r="D157" s="86">
        <v>0</v>
      </c>
      <c r="E157" s="86">
        <v>0</v>
      </c>
      <c r="F157" s="86">
        <f>개발계획하수!F27</f>
        <v>31</v>
      </c>
      <c r="G157" s="86">
        <v>0</v>
      </c>
      <c r="H157" s="86">
        <v>0</v>
      </c>
      <c r="I157" s="86">
        <v>0</v>
      </c>
      <c r="J157" s="86">
        <f>ROUND((D157+E157+F157+G157+I157)*0.1,0)</f>
        <v>3</v>
      </c>
      <c r="K157" s="87">
        <f>SUM(D157:J157)</f>
        <v>34</v>
      </c>
    </row>
    <row r="158" spans="1:11" ht="15" customHeight="1">
      <c r="A158" s="36"/>
      <c r="B158" s="34" t="s">
        <v>39</v>
      </c>
      <c r="C158" s="34" t="s">
        <v>40</v>
      </c>
      <c r="D158" s="86">
        <f>생활하수!$F$127</f>
        <v>639</v>
      </c>
      <c r="E158" s="86">
        <f>지하수사용!$D$127</f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f>ROUND((D158+E158+F158+G158)*0.1,0)</f>
        <v>64</v>
      </c>
      <c r="K158" s="87">
        <f>SUM(D158:J158)</f>
        <v>703</v>
      </c>
    </row>
    <row r="159" spans="1:11" ht="15" customHeight="1">
      <c r="A159" s="30" t="s">
        <v>44</v>
      </c>
      <c r="B159" s="136" t="s">
        <v>6</v>
      </c>
      <c r="C159" s="137"/>
      <c r="D159" s="82">
        <f>D160+D161+D164</f>
        <v>1958</v>
      </c>
      <c r="E159" s="82">
        <f t="shared" ref="E159:K159" si="47">E160+E161+E164</f>
        <v>0</v>
      </c>
      <c r="F159" s="82">
        <f t="shared" si="47"/>
        <v>0</v>
      </c>
      <c r="G159" s="82">
        <f t="shared" si="47"/>
        <v>0</v>
      </c>
      <c r="H159" s="82">
        <f t="shared" si="47"/>
        <v>0</v>
      </c>
      <c r="I159" s="82">
        <f t="shared" si="47"/>
        <v>0</v>
      </c>
      <c r="J159" s="82">
        <f t="shared" si="47"/>
        <v>196</v>
      </c>
      <c r="K159" s="83">
        <f t="shared" si="47"/>
        <v>2154</v>
      </c>
    </row>
    <row r="160" spans="1:11" ht="15" customHeight="1">
      <c r="A160" s="36"/>
      <c r="B160" s="33" t="s">
        <v>234</v>
      </c>
      <c r="C160" s="34" t="s">
        <v>45</v>
      </c>
      <c r="D160" s="86">
        <f>생활하수!$F$129</f>
        <v>1528</v>
      </c>
      <c r="E160" s="86">
        <f>지하수사용!$D$129</f>
        <v>0</v>
      </c>
      <c r="F160" s="86">
        <v>0</v>
      </c>
      <c r="G160" s="86">
        <v>0</v>
      </c>
      <c r="H160" s="86">
        <v>0</v>
      </c>
      <c r="I160" s="86">
        <v>0</v>
      </c>
      <c r="J160" s="86">
        <f>ROUND((D160+E160+F160+G160)*0.1,0)</f>
        <v>153</v>
      </c>
      <c r="K160" s="87">
        <f>SUM(D160:J160)</f>
        <v>1681</v>
      </c>
    </row>
    <row r="161" spans="1:11" ht="15" customHeight="1">
      <c r="A161" s="36"/>
      <c r="B161" s="33" t="s">
        <v>244</v>
      </c>
      <c r="C161" s="34" t="s">
        <v>8</v>
      </c>
      <c r="D161" s="86">
        <f>SUM(D162:D163)</f>
        <v>430</v>
      </c>
      <c r="E161" s="86">
        <f>SUM(E162:E163)</f>
        <v>0</v>
      </c>
      <c r="F161" s="86">
        <f t="shared" ref="F161:H161" si="48">SUM(F162:F163)</f>
        <v>0</v>
      </c>
      <c r="G161" s="86">
        <f t="shared" si="48"/>
        <v>0</v>
      </c>
      <c r="H161" s="86">
        <f t="shared" si="48"/>
        <v>0</v>
      </c>
      <c r="I161" s="86">
        <f>SUM(I162:I163)</f>
        <v>0</v>
      </c>
      <c r="J161" s="86">
        <f t="shared" ref="J161:K161" si="49">SUM(J162:J163)</f>
        <v>43</v>
      </c>
      <c r="K161" s="87">
        <f t="shared" si="49"/>
        <v>473</v>
      </c>
    </row>
    <row r="162" spans="1:11" ht="15" customHeight="1">
      <c r="A162" s="36"/>
      <c r="B162" s="37"/>
      <c r="C162" s="34" t="s">
        <v>45</v>
      </c>
      <c r="D162" s="86">
        <f>생활하수!$F$131</f>
        <v>430</v>
      </c>
      <c r="E162" s="86">
        <f>지하수사용!$D$131</f>
        <v>0</v>
      </c>
      <c r="F162" s="86">
        <v>0</v>
      </c>
      <c r="G162" s="86">
        <v>0</v>
      </c>
      <c r="H162" s="86">
        <v>0</v>
      </c>
      <c r="I162" s="86">
        <v>0</v>
      </c>
      <c r="J162" s="86">
        <f>ROUND((D162+E162+F162+G162)*0.1,0)</f>
        <v>43</v>
      </c>
      <c r="K162" s="87">
        <f>SUM(D162:J162)</f>
        <v>473</v>
      </c>
    </row>
    <row r="163" spans="1:11" ht="15" customHeight="1">
      <c r="A163" s="36"/>
      <c r="B163" s="37"/>
      <c r="C163" s="33" t="s">
        <v>238</v>
      </c>
      <c r="D163" s="86">
        <f>생활하수!$F$132</f>
        <v>0</v>
      </c>
      <c r="E163" s="86">
        <f>지하수사용!$D$132</f>
        <v>0</v>
      </c>
      <c r="F163" s="86">
        <v>0</v>
      </c>
      <c r="G163" s="86">
        <v>0</v>
      </c>
      <c r="H163" s="86">
        <v>0</v>
      </c>
      <c r="I163" s="88">
        <v>0</v>
      </c>
      <c r="J163" s="86">
        <f>ROUND((D163+E163+F163+G163)*0.1,0)</f>
        <v>0</v>
      </c>
      <c r="K163" s="87">
        <f>SUM(D163:J163)</f>
        <v>0</v>
      </c>
    </row>
    <row r="164" spans="1:11" ht="15" customHeight="1">
      <c r="A164" s="36"/>
      <c r="B164" s="33" t="s">
        <v>46</v>
      </c>
      <c r="C164" s="34" t="s">
        <v>8</v>
      </c>
      <c r="D164" s="86">
        <f>SUM(D165:D166)</f>
        <v>0</v>
      </c>
      <c r="E164" s="86">
        <f>SUM(E165:E166)</f>
        <v>0</v>
      </c>
      <c r="F164" s="86">
        <f t="shared" ref="F164:K164" si="50">SUM(F165:F166)</f>
        <v>0</v>
      </c>
      <c r="G164" s="86">
        <f t="shared" si="50"/>
        <v>0</v>
      </c>
      <c r="H164" s="86">
        <f t="shared" si="50"/>
        <v>0</v>
      </c>
      <c r="I164" s="86">
        <f>SUM(I165:I166)</f>
        <v>0</v>
      </c>
      <c r="J164" s="86">
        <f t="shared" si="50"/>
        <v>0</v>
      </c>
      <c r="K164" s="87">
        <f t="shared" si="50"/>
        <v>0</v>
      </c>
    </row>
    <row r="165" spans="1:11" ht="15" customHeight="1">
      <c r="A165" s="36"/>
      <c r="B165" s="37"/>
      <c r="C165" s="34" t="s">
        <v>45</v>
      </c>
      <c r="D165" s="86">
        <f>생활하수!$F$133</f>
        <v>0</v>
      </c>
      <c r="E165" s="86">
        <f>지하수사용!$D$133</f>
        <v>0</v>
      </c>
      <c r="F165" s="86">
        <v>0</v>
      </c>
      <c r="G165" s="86">
        <v>0</v>
      </c>
      <c r="H165" s="86">
        <v>0</v>
      </c>
      <c r="I165" s="86">
        <v>0</v>
      </c>
      <c r="J165" s="86">
        <f>ROUND((D165+E165+F165+G165)*0.1,0)</f>
        <v>0</v>
      </c>
      <c r="K165" s="87">
        <f>SUM(D165:J165)</f>
        <v>0</v>
      </c>
    </row>
    <row r="166" spans="1:11" ht="15" customHeight="1">
      <c r="A166" s="36"/>
      <c r="B166" s="37"/>
      <c r="C166" s="33" t="s">
        <v>81</v>
      </c>
      <c r="D166" s="86">
        <v>0</v>
      </c>
      <c r="E166" s="86">
        <v>0</v>
      </c>
      <c r="F166" s="86">
        <f>개발계획하수!F30</f>
        <v>0</v>
      </c>
      <c r="G166" s="86">
        <v>0</v>
      </c>
      <c r="H166" s="86">
        <v>0</v>
      </c>
      <c r="I166" s="88">
        <v>0</v>
      </c>
      <c r="J166" s="86">
        <f>ROUND((D166+E166+F166+G166)*0.1,0)</f>
        <v>0</v>
      </c>
      <c r="K166" s="87">
        <f>SUM(D166:J166)</f>
        <v>0</v>
      </c>
    </row>
    <row r="167" spans="1:11" ht="15" customHeight="1">
      <c r="A167" s="30" t="s">
        <v>138</v>
      </c>
      <c r="B167" s="136" t="s">
        <v>6</v>
      </c>
      <c r="C167" s="137"/>
      <c r="D167" s="82">
        <f>D168</f>
        <v>32</v>
      </c>
      <c r="E167" s="82">
        <f>E168</f>
        <v>0</v>
      </c>
      <c r="F167" s="82">
        <f t="shared" ref="F167:K167" si="51">F168</f>
        <v>0</v>
      </c>
      <c r="G167" s="82">
        <f t="shared" si="51"/>
        <v>0</v>
      </c>
      <c r="H167" s="82">
        <f t="shared" si="51"/>
        <v>0</v>
      </c>
      <c r="I167" s="82">
        <f t="shared" si="51"/>
        <v>0</v>
      </c>
      <c r="J167" s="82">
        <f t="shared" si="51"/>
        <v>3</v>
      </c>
      <c r="K167" s="83">
        <f t="shared" si="51"/>
        <v>35</v>
      </c>
    </row>
    <row r="168" spans="1:11" ht="15" customHeight="1">
      <c r="A168" s="46"/>
      <c r="B168" s="40" t="s">
        <v>134</v>
      </c>
      <c r="C168" s="40" t="s">
        <v>45</v>
      </c>
      <c r="D168" s="91">
        <f>생활하수!$F$135</f>
        <v>32</v>
      </c>
      <c r="E168" s="91">
        <f>지하수사용!$D$135</f>
        <v>0</v>
      </c>
      <c r="F168" s="91">
        <v>0</v>
      </c>
      <c r="G168" s="91">
        <v>0</v>
      </c>
      <c r="H168" s="91">
        <v>0</v>
      </c>
      <c r="I168" s="91">
        <v>0</v>
      </c>
      <c r="J168" s="91">
        <f>ROUND((D168+E168+F168+G168+I168)*0.1,0)</f>
        <v>3</v>
      </c>
      <c r="K168" s="92">
        <f>SUM(D168:J168)</f>
        <v>35</v>
      </c>
    </row>
    <row r="169" spans="1:11" ht="15" customHeight="1"/>
    <row r="170" spans="1:11" s="5" customFormat="1" ht="15" customHeight="1">
      <c r="A170" s="24" t="s">
        <v>151</v>
      </c>
    </row>
    <row r="171" spans="1:11" ht="34.5" thickBot="1">
      <c r="A171" s="25" t="s">
        <v>0</v>
      </c>
      <c r="B171" s="26" t="s">
        <v>1</v>
      </c>
      <c r="C171" s="26" t="s">
        <v>73</v>
      </c>
      <c r="D171" s="26" t="s">
        <v>49</v>
      </c>
      <c r="E171" s="26" t="s">
        <v>53</v>
      </c>
      <c r="F171" s="26" t="s">
        <v>64</v>
      </c>
      <c r="G171" s="26" t="s">
        <v>65</v>
      </c>
      <c r="H171" s="26" t="s">
        <v>88</v>
      </c>
      <c r="I171" s="26" t="s">
        <v>185</v>
      </c>
      <c r="J171" s="26" t="s">
        <v>50</v>
      </c>
      <c r="K171" s="27" t="s">
        <v>66</v>
      </c>
    </row>
    <row r="172" spans="1:11" ht="15" customHeight="1" thickTop="1">
      <c r="A172" s="133" t="s">
        <v>4</v>
      </c>
      <c r="B172" s="134"/>
      <c r="C172" s="135"/>
      <c r="D172" s="80">
        <f t="shared" ref="D172:K172" si="52">D173+D215+D223</f>
        <v>36948</v>
      </c>
      <c r="E172" s="80">
        <f t="shared" si="52"/>
        <v>877</v>
      </c>
      <c r="F172" s="80">
        <f t="shared" si="52"/>
        <v>7898</v>
      </c>
      <c r="G172" s="80">
        <f t="shared" si="52"/>
        <v>11957</v>
      </c>
      <c r="H172" s="80">
        <f t="shared" si="52"/>
        <v>140</v>
      </c>
      <c r="I172" s="80">
        <f t="shared" si="52"/>
        <v>139</v>
      </c>
      <c r="J172" s="80">
        <f t="shared" si="52"/>
        <v>5205</v>
      </c>
      <c r="K172" s="81">
        <f t="shared" si="52"/>
        <v>63164</v>
      </c>
    </row>
    <row r="173" spans="1:11" ht="15" customHeight="1">
      <c r="A173" s="30" t="s">
        <v>5</v>
      </c>
      <c r="B173" s="136" t="s">
        <v>6</v>
      </c>
      <c r="C173" s="137"/>
      <c r="D173" s="82">
        <f t="shared" ref="D173:K173" si="53">D174+D205</f>
        <v>34274</v>
      </c>
      <c r="E173" s="82">
        <f t="shared" si="53"/>
        <v>877</v>
      </c>
      <c r="F173" s="82">
        <f t="shared" si="53"/>
        <v>5986</v>
      </c>
      <c r="G173" s="82">
        <f t="shared" si="53"/>
        <v>11957</v>
      </c>
      <c r="H173" s="82">
        <f t="shared" si="53"/>
        <v>140</v>
      </c>
      <c r="I173" s="82">
        <f t="shared" si="53"/>
        <v>139</v>
      </c>
      <c r="J173" s="82">
        <f t="shared" si="53"/>
        <v>4746</v>
      </c>
      <c r="K173" s="83">
        <f t="shared" si="53"/>
        <v>58119</v>
      </c>
    </row>
    <row r="174" spans="1:11" ht="15" customHeight="1">
      <c r="A174" s="138" t="s">
        <v>136</v>
      </c>
      <c r="B174" s="139"/>
      <c r="C174" s="140"/>
      <c r="D174" s="84">
        <f>D175+D179+D180+D184+D185+D189+D193+D194+D198+D201</f>
        <v>32801</v>
      </c>
      <c r="E174" s="84">
        <f t="shared" ref="E174:K174" si="54">E175+E179+E180+E184+E185+E189+E193+E194+E198+E201</f>
        <v>673</v>
      </c>
      <c r="F174" s="84">
        <f t="shared" si="54"/>
        <v>5800</v>
      </c>
      <c r="G174" s="84">
        <f t="shared" si="54"/>
        <v>0</v>
      </c>
      <c r="H174" s="84">
        <f t="shared" si="54"/>
        <v>140</v>
      </c>
      <c r="I174" s="84">
        <f t="shared" si="54"/>
        <v>139</v>
      </c>
      <c r="J174" s="84">
        <f t="shared" si="54"/>
        <v>3942</v>
      </c>
      <c r="K174" s="85">
        <f t="shared" si="54"/>
        <v>43495</v>
      </c>
    </row>
    <row r="175" spans="1:11" ht="15" customHeight="1">
      <c r="A175" s="36"/>
      <c r="B175" s="33" t="s">
        <v>12</v>
      </c>
      <c r="C175" s="34" t="s">
        <v>8</v>
      </c>
      <c r="D175" s="86">
        <f>SUM(D176:D178)</f>
        <v>6466</v>
      </c>
      <c r="E175" s="86">
        <f>SUM(E176:E178)</f>
        <v>54</v>
      </c>
      <c r="F175" s="86">
        <f t="shared" ref="F175:K175" si="55">SUM(F176:F178)</f>
        <v>0</v>
      </c>
      <c r="G175" s="86">
        <f t="shared" si="55"/>
        <v>0</v>
      </c>
      <c r="H175" s="86">
        <f t="shared" si="55"/>
        <v>100</v>
      </c>
      <c r="I175" s="86">
        <f t="shared" si="55"/>
        <v>0</v>
      </c>
      <c r="J175" s="86">
        <f t="shared" si="55"/>
        <v>652</v>
      </c>
      <c r="K175" s="87">
        <f t="shared" si="55"/>
        <v>7272</v>
      </c>
    </row>
    <row r="176" spans="1:11" ht="15" customHeight="1">
      <c r="A176" s="36"/>
      <c r="B176" s="37"/>
      <c r="C176" s="34" t="s">
        <v>9</v>
      </c>
      <c r="D176" s="86">
        <f>생활하수!$F$142</f>
        <v>6466</v>
      </c>
      <c r="E176" s="86">
        <f>지하수사용!$D$142</f>
        <v>54</v>
      </c>
      <c r="F176" s="86">
        <v>0</v>
      </c>
      <c r="G176" s="86">
        <v>0</v>
      </c>
      <c r="H176" s="86">
        <v>0</v>
      </c>
      <c r="I176" s="86">
        <v>0</v>
      </c>
      <c r="J176" s="86">
        <f>ROUND((D176+E176+F176+G176)*0.1,0)</f>
        <v>652</v>
      </c>
      <c r="K176" s="87">
        <f>SUM(D176:J176)</f>
        <v>7172</v>
      </c>
    </row>
    <row r="177" spans="1:11" ht="15" customHeight="1">
      <c r="A177" s="36"/>
      <c r="B177" s="37"/>
      <c r="C177" s="34" t="s">
        <v>79</v>
      </c>
      <c r="D177" s="86">
        <v>0</v>
      </c>
      <c r="E177" s="86">
        <v>0</v>
      </c>
      <c r="F177" s="86">
        <v>0</v>
      </c>
      <c r="G177" s="86">
        <v>0</v>
      </c>
      <c r="H177" s="86">
        <f>[4]연계처리수!$D$94</f>
        <v>50</v>
      </c>
      <c r="I177" s="86">
        <v>0</v>
      </c>
      <c r="J177" s="86">
        <f>ROUND((D177+E177+F177+G177)*0.1,0)</f>
        <v>0</v>
      </c>
      <c r="K177" s="87">
        <f>SUM(D177:J177)</f>
        <v>50</v>
      </c>
    </row>
    <row r="178" spans="1:11" ht="15" customHeight="1">
      <c r="A178" s="36"/>
      <c r="B178" s="45"/>
      <c r="C178" s="34" t="s">
        <v>80</v>
      </c>
      <c r="D178" s="86">
        <v>0</v>
      </c>
      <c r="E178" s="86">
        <v>0</v>
      </c>
      <c r="F178" s="86">
        <v>0</v>
      </c>
      <c r="G178" s="86">
        <v>0</v>
      </c>
      <c r="H178" s="86">
        <f>[4]연계처리수!$D$95</f>
        <v>50</v>
      </c>
      <c r="I178" s="86">
        <v>0</v>
      </c>
      <c r="J178" s="86">
        <f>ROUND((D178+E178+F178+G178)*0.1,0)</f>
        <v>0</v>
      </c>
      <c r="K178" s="87">
        <f>SUM(D178:J178)</f>
        <v>50</v>
      </c>
    </row>
    <row r="179" spans="1:11" ht="15" customHeight="1">
      <c r="A179" s="36"/>
      <c r="B179" s="34" t="s">
        <v>13</v>
      </c>
      <c r="C179" s="34" t="s">
        <v>9</v>
      </c>
      <c r="D179" s="86">
        <f>생활하수!$F$143</f>
        <v>2532</v>
      </c>
      <c r="E179" s="86">
        <f>지하수사용!$D$143</f>
        <v>55</v>
      </c>
      <c r="F179" s="86">
        <v>0</v>
      </c>
      <c r="G179" s="86">
        <v>0</v>
      </c>
      <c r="H179" s="86">
        <v>0</v>
      </c>
      <c r="I179" s="86">
        <v>0</v>
      </c>
      <c r="J179" s="86">
        <f>ROUND((D179+E179+F179+G179)*0.1,0)</f>
        <v>259</v>
      </c>
      <c r="K179" s="87">
        <f>SUM(D179:J179)</f>
        <v>2846</v>
      </c>
    </row>
    <row r="180" spans="1:11" ht="15" customHeight="1">
      <c r="A180" s="36"/>
      <c r="B180" s="33" t="s">
        <v>14</v>
      </c>
      <c r="C180" s="34" t="s">
        <v>8</v>
      </c>
      <c r="D180" s="86">
        <f>SUM(D181:D183)</f>
        <v>11621</v>
      </c>
      <c r="E180" s="86">
        <f>SUM(E181:E183)</f>
        <v>277</v>
      </c>
      <c r="F180" s="86">
        <f t="shared" ref="F180:K180" si="56">SUM(F181:F183)</f>
        <v>0</v>
      </c>
      <c r="G180" s="86">
        <f t="shared" si="56"/>
        <v>0</v>
      </c>
      <c r="H180" s="86">
        <f t="shared" si="56"/>
        <v>0</v>
      </c>
      <c r="I180" s="86">
        <f t="shared" si="56"/>
        <v>0</v>
      </c>
      <c r="J180" s="86">
        <f t="shared" si="56"/>
        <v>1191</v>
      </c>
      <c r="K180" s="87">
        <f t="shared" si="56"/>
        <v>13089</v>
      </c>
    </row>
    <row r="181" spans="1:11" ht="15" customHeight="1">
      <c r="A181" s="36"/>
      <c r="B181" s="37"/>
      <c r="C181" s="34" t="s">
        <v>15</v>
      </c>
      <c r="D181" s="86">
        <f>생활하수!$F$145</f>
        <v>843</v>
      </c>
      <c r="E181" s="86">
        <f>지하수사용!$D$145</f>
        <v>24</v>
      </c>
      <c r="F181" s="86">
        <v>0</v>
      </c>
      <c r="G181" s="86">
        <v>0</v>
      </c>
      <c r="H181" s="86">
        <v>0</v>
      </c>
      <c r="I181" s="86">
        <v>0</v>
      </c>
      <c r="J181" s="86">
        <f>ROUND((D181+E181+F181+G181)*0.1,0)</f>
        <v>87</v>
      </c>
      <c r="K181" s="87">
        <f>SUM(D181:J181)</f>
        <v>954</v>
      </c>
    </row>
    <row r="182" spans="1:11" ht="15" customHeight="1">
      <c r="A182" s="36"/>
      <c r="B182" s="37"/>
      <c r="C182" s="34" t="s">
        <v>16</v>
      </c>
      <c r="D182" s="86">
        <f>생활하수!$F$146</f>
        <v>2676</v>
      </c>
      <c r="E182" s="86">
        <f>지하수사용!$D$146</f>
        <v>40</v>
      </c>
      <c r="F182" s="86">
        <v>0</v>
      </c>
      <c r="G182" s="86">
        <v>0</v>
      </c>
      <c r="H182" s="86">
        <v>0</v>
      </c>
      <c r="I182" s="86">
        <v>0</v>
      </c>
      <c r="J182" s="86">
        <f>ROUND((D182+E182+F182+G182)*0.1,0)</f>
        <v>272</v>
      </c>
      <c r="K182" s="87">
        <f>SUM(D182:J182)</f>
        <v>2988</v>
      </c>
    </row>
    <row r="183" spans="1:11" ht="15" customHeight="1">
      <c r="A183" s="36"/>
      <c r="B183" s="45"/>
      <c r="C183" s="34" t="s">
        <v>17</v>
      </c>
      <c r="D183" s="86">
        <f>생활하수!$F$147</f>
        <v>8102</v>
      </c>
      <c r="E183" s="86">
        <f>지하수사용!$D$147</f>
        <v>213</v>
      </c>
      <c r="F183" s="86">
        <v>0</v>
      </c>
      <c r="G183" s="86">
        <v>0</v>
      </c>
      <c r="H183" s="86">
        <v>0</v>
      </c>
      <c r="I183" s="86">
        <v>0</v>
      </c>
      <c r="J183" s="86">
        <f>ROUND((D183+E183+F183+G183)*0.1,0)</f>
        <v>832</v>
      </c>
      <c r="K183" s="87">
        <f>SUM(D183:J183)</f>
        <v>9147</v>
      </c>
    </row>
    <row r="184" spans="1:11" ht="15" customHeight="1">
      <c r="A184" s="36"/>
      <c r="B184" s="34" t="s">
        <v>18</v>
      </c>
      <c r="C184" s="34" t="s">
        <v>19</v>
      </c>
      <c r="D184" s="86">
        <f>생활하수!$F$148</f>
        <v>254</v>
      </c>
      <c r="E184" s="86">
        <f>지하수사용!$D$148</f>
        <v>0</v>
      </c>
      <c r="F184" s="86">
        <v>0</v>
      </c>
      <c r="G184" s="86">
        <v>0</v>
      </c>
      <c r="H184" s="86">
        <v>0</v>
      </c>
      <c r="I184" s="86">
        <v>0</v>
      </c>
      <c r="J184" s="86">
        <f>ROUND((D184+E184+F184+G184)*0.1,0)</f>
        <v>25</v>
      </c>
      <c r="K184" s="87">
        <f>SUM(D184:J184)</f>
        <v>279</v>
      </c>
    </row>
    <row r="185" spans="1:11" ht="15" customHeight="1">
      <c r="A185" s="36"/>
      <c r="B185" s="33" t="s">
        <v>20</v>
      </c>
      <c r="C185" s="34" t="s">
        <v>8</v>
      </c>
      <c r="D185" s="86">
        <f>SUM(D186:D188)</f>
        <v>4852</v>
      </c>
      <c r="E185" s="86">
        <f>SUM(E186:E188)</f>
        <v>193</v>
      </c>
      <c r="F185" s="86">
        <f t="shared" ref="F185:K185" si="57">SUM(F186:F188)</f>
        <v>0</v>
      </c>
      <c r="G185" s="86">
        <f t="shared" si="57"/>
        <v>0</v>
      </c>
      <c r="H185" s="86">
        <f t="shared" si="57"/>
        <v>0</v>
      </c>
      <c r="I185" s="86">
        <f t="shared" si="57"/>
        <v>0</v>
      </c>
      <c r="J185" s="86">
        <f t="shared" si="57"/>
        <v>504</v>
      </c>
      <c r="K185" s="87">
        <f t="shared" si="57"/>
        <v>5549</v>
      </c>
    </row>
    <row r="186" spans="1:11" ht="15" customHeight="1">
      <c r="A186" s="36"/>
      <c r="B186" s="37"/>
      <c r="C186" s="34" t="s">
        <v>15</v>
      </c>
      <c r="D186" s="86">
        <f>생활하수!$F$150</f>
        <v>2342</v>
      </c>
      <c r="E186" s="86">
        <f>지하수사용!$D$150</f>
        <v>129</v>
      </c>
      <c r="F186" s="86">
        <v>0</v>
      </c>
      <c r="G186" s="86">
        <v>0</v>
      </c>
      <c r="H186" s="86">
        <v>0</v>
      </c>
      <c r="I186" s="86">
        <v>0</v>
      </c>
      <c r="J186" s="86">
        <f>ROUND((D186+E186+F186+G186)*0.1,0)</f>
        <v>247</v>
      </c>
      <c r="K186" s="87">
        <f>SUM(D186:J186)</f>
        <v>2718</v>
      </c>
    </row>
    <row r="187" spans="1:11" ht="15" customHeight="1">
      <c r="A187" s="36"/>
      <c r="B187" s="37"/>
      <c r="C187" s="34" t="s">
        <v>16</v>
      </c>
      <c r="D187" s="86">
        <f>생활하수!$F$151</f>
        <v>1003</v>
      </c>
      <c r="E187" s="86">
        <f>지하수사용!$D$151</f>
        <v>1</v>
      </c>
      <c r="F187" s="86">
        <v>0</v>
      </c>
      <c r="G187" s="86">
        <v>0</v>
      </c>
      <c r="H187" s="86">
        <v>0</v>
      </c>
      <c r="I187" s="86">
        <v>0</v>
      </c>
      <c r="J187" s="86">
        <f>ROUND((D187+E187+F187+G187)*0.1,0)</f>
        <v>100</v>
      </c>
      <c r="K187" s="87">
        <f>SUM(D187:J187)</f>
        <v>1104</v>
      </c>
    </row>
    <row r="188" spans="1:11" ht="15" customHeight="1">
      <c r="A188" s="36"/>
      <c r="B188" s="45"/>
      <c r="C188" s="34" t="s">
        <v>24</v>
      </c>
      <c r="D188" s="86">
        <f>생활하수!$F$152</f>
        <v>1507</v>
      </c>
      <c r="E188" s="86">
        <f>지하수사용!$D$152</f>
        <v>63</v>
      </c>
      <c r="F188" s="86">
        <v>0</v>
      </c>
      <c r="G188" s="86">
        <v>0</v>
      </c>
      <c r="H188" s="86">
        <v>0</v>
      </c>
      <c r="I188" s="86">
        <v>0</v>
      </c>
      <c r="J188" s="86">
        <f>ROUND((D188+E188+F188+G188)*0.1,0)</f>
        <v>157</v>
      </c>
      <c r="K188" s="87">
        <f>SUM(D188:J188)</f>
        <v>1727</v>
      </c>
    </row>
    <row r="189" spans="1:11" ht="15" customHeight="1">
      <c r="A189" s="36"/>
      <c r="B189" s="33" t="s">
        <v>25</v>
      </c>
      <c r="C189" s="34" t="s">
        <v>8</v>
      </c>
      <c r="D189" s="86">
        <f>SUM(D190:D192)</f>
        <v>3433</v>
      </c>
      <c r="E189" s="86">
        <f>SUM(E190:E192)</f>
        <v>76</v>
      </c>
      <c r="F189" s="86">
        <f t="shared" ref="F189:K189" si="58">SUM(F190:F192)</f>
        <v>0</v>
      </c>
      <c r="G189" s="86">
        <f t="shared" si="58"/>
        <v>0</v>
      </c>
      <c r="H189" s="86">
        <f t="shared" si="58"/>
        <v>40</v>
      </c>
      <c r="I189" s="86">
        <f t="shared" si="58"/>
        <v>0</v>
      </c>
      <c r="J189" s="86">
        <f t="shared" si="58"/>
        <v>351</v>
      </c>
      <c r="K189" s="87">
        <f t="shared" si="58"/>
        <v>3900</v>
      </c>
    </row>
    <row r="190" spans="1:11" ht="15" customHeight="1">
      <c r="A190" s="36"/>
      <c r="B190" s="37"/>
      <c r="C190" s="34" t="s">
        <v>27</v>
      </c>
      <c r="D190" s="86">
        <f>생활하수!$F$154</f>
        <v>3354</v>
      </c>
      <c r="E190" s="86">
        <f>지하수사용!$D$154</f>
        <v>76</v>
      </c>
      <c r="F190" s="86">
        <v>0</v>
      </c>
      <c r="G190" s="86">
        <v>0</v>
      </c>
      <c r="H190" s="86">
        <v>0</v>
      </c>
      <c r="I190" s="86">
        <v>0</v>
      </c>
      <c r="J190" s="86">
        <f>ROUND((D190+E190+F190+G190)*0.1,0)</f>
        <v>343</v>
      </c>
      <c r="K190" s="87">
        <f>SUM(D190:J190)</f>
        <v>3773</v>
      </c>
    </row>
    <row r="191" spans="1:11" ht="15" customHeight="1">
      <c r="A191" s="36"/>
      <c r="B191" s="37"/>
      <c r="C191" s="34" t="s">
        <v>28</v>
      </c>
      <c r="D191" s="86">
        <f>생활하수!$F$155</f>
        <v>79</v>
      </c>
      <c r="E191" s="86">
        <f>지하수사용!$D$155</f>
        <v>0</v>
      </c>
      <c r="F191" s="86">
        <v>0</v>
      </c>
      <c r="G191" s="86">
        <v>0</v>
      </c>
      <c r="H191" s="86">
        <v>0</v>
      </c>
      <c r="I191" s="86">
        <v>0</v>
      </c>
      <c r="J191" s="86">
        <f>ROUND((D191+E191+F191+G191)*0.1,0)</f>
        <v>8</v>
      </c>
      <c r="K191" s="87">
        <f>SUM(D191:J191)</f>
        <v>87</v>
      </c>
    </row>
    <row r="192" spans="1:11" ht="15" customHeight="1">
      <c r="A192" s="36"/>
      <c r="B192" s="45"/>
      <c r="C192" s="34" t="s">
        <v>78</v>
      </c>
      <c r="D192" s="86">
        <v>0</v>
      </c>
      <c r="E192" s="86">
        <v>0</v>
      </c>
      <c r="F192" s="86">
        <v>0</v>
      </c>
      <c r="G192" s="86">
        <v>0</v>
      </c>
      <c r="H192" s="86">
        <f>[4]연계처리수!$D$96</f>
        <v>40</v>
      </c>
      <c r="I192" s="86">
        <v>0</v>
      </c>
      <c r="J192" s="86">
        <f>ROUND((D192+E192+F192+G192)*0.1,0)</f>
        <v>0</v>
      </c>
      <c r="K192" s="87">
        <f>SUM(D192:J192)</f>
        <v>40</v>
      </c>
    </row>
    <row r="193" spans="1:11" ht="15" customHeight="1">
      <c r="A193" s="36"/>
      <c r="B193" s="34" t="s">
        <v>29</v>
      </c>
      <c r="C193" s="34" t="s">
        <v>30</v>
      </c>
      <c r="D193" s="86">
        <f>생활하수!$F$156</f>
        <v>440</v>
      </c>
      <c r="E193" s="86">
        <f>지하수사용!$D$156</f>
        <v>0</v>
      </c>
      <c r="F193" s="86">
        <v>0</v>
      </c>
      <c r="G193" s="86">
        <v>0</v>
      </c>
      <c r="H193" s="86">
        <v>0</v>
      </c>
      <c r="I193" s="86">
        <v>0</v>
      </c>
      <c r="J193" s="86">
        <f>ROUND((D193+E193+F193+G193)*0.1,0)</f>
        <v>44</v>
      </c>
      <c r="K193" s="87">
        <f>SUM(D193:J193)</f>
        <v>484</v>
      </c>
    </row>
    <row r="194" spans="1:11" ht="15" customHeight="1">
      <c r="A194" s="36"/>
      <c r="B194" s="33" t="s">
        <v>31</v>
      </c>
      <c r="C194" s="34" t="s">
        <v>8</v>
      </c>
      <c r="D194" s="86">
        <f>SUM(D195:D197)</f>
        <v>1451</v>
      </c>
      <c r="E194" s="86">
        <f>SUM(E195:E197)</f>
        <v>0</v>
      </c>
      <c r="F194" s="86">
        <f t="shared" ref="F194:K194" si="59">SUM(F195:F197)</f>
        <v>0</v>
      </c>
      <c r="G194" s="86">
        <f t="shared" si="59"/>
        <v>0</v>
      </c>
      <c r="H194" s="86">
        <f t="shared" si="59"/>
        <v>0</v>
      </c>
      <c r="I194" s="86">
        <f t="shared" si="59"/>
        <v>139</v>
      </c>
      <c r="J194" s="86">
        <f t="shared" si="59"/>
        <v>159</v>
      </c>
      <c r="K194" s="87">
        <f t="shared" si="59"/>
        <v>1749</v>
      </c>
    </row>
    <row r="195" spans="1:11" ht="15" customHeight="1">
      <c r="A195" s="36"/>
      <c r="B195" s="37"/>
      <c r="C195" s="34" t="s">
        <v>32</v>
      </c>
      <c r="D195" s="86">
        <f>생활하수!$F$158</f>
        <v>180</v>
      </c>
      <c r="E195" s="86">
        <f>지하수사용!$D$158</f>
        <v>0</v>
      </c>
      <c r="F195" s="86">
        <v>0</v>
      </c>
      <c r="G195" s="86">
        <v>0</v>
      </c>
      <c r="H195" s="86">
        <v>0</v>
      </c>
      <c r="I195" s="86">
        <v>0</v>
      </c>
      <c r="J195" s="86">
        <f>ROUND((D195+E195+F195+G195)*0.1,0)</f>
        <v>18</v>
      </c>
      <c r="K195" s="87">
        <f>SUM(D195:J195)</f>
        <v>198</v>
      </c>
    </row>
    <row r="196" spans="1:11" ht="15" customHeight="1">
      <c r="A196" s="36"/>
      <c r="B196" s="37"/>
      <c r="C196" s="34" t="s">
        <v>33</v>
      </c>
      <c r="D196" s="86">
        <f>생활하수!$F$159</f>
        <v>1271</v>
      </c>
      <c r="E196" s="86">
        <f>지하수사용!$D$159</f>
        <v>0</v>
      </c>
      <c r="F196" s="86">
        <v>0</v>
      </c>
      <c r="G196" s="86">
        <v>0</v>
      </c>
      <c r="H196" s="86">
        <v>0</v>
      </c>
      <c r="I196" s="86">
        <v>0</v>
      </c>
      <c r="J196" s="86">
        <f>ROUND((D196+E196+F196+G196)*0.1,0)</f>
        <v>127</v>
      </c>
      <c r="K196" s="87">
        <f>SUM(D196:J196)</f>
        <v>1398</v>
      </c>
    </row>
    <row r="197" spans="1:11" ht="15" customHeight="1">
      <c r="A197" s="36"/>
      <c r="B197" s="45"/>
      <c r="C197" s="34" t="s">
        <v>130</v>
      </c>
      <c r="D197" s="86">
        <v>0</v>
      </c>
      <c r="E197" s="86">
        <v>0</v>
      </c>
      <c r="F197" s="86">
        <v>0</v>
      </c>
      <c r="G197" s="86">
        <v>0</v>
      </c>
      <c r="H197" s="86">
        <v>0</v>
      </c>
      <c r="I197" s="86">
        <f>'[5]기타 오수량'!$E$25</f>
        <v>139</v>
      </c>
      <c r="J197" s="86">
        <f>ROUND((D197+E197+F197+G197+I197)*0.1,0)</f>
        <v>14</v>
      </c>
      <c r="K197" s="87">
        <f>SUM(D197:J197)</f>
        <v>153</v>
      </c>
    </row>
    <row r="198" spans="1:11" ht="15" customHeight="1">
      <c r="A198" s="36"/>
      <c r="B198" s="33" t="s">
        <v>34</v>
      </c>
      <c r="C198" s="34" t="s">
        <v>8</v>
      </c>
      <c r="D198" s="86">
        <f t="shared" ref="D198:K198" si="60">SUM(D199:D200)</f>
        <v>652</v>
      </c>
      <c r="E198" s="86">
        <f t="shared" si="60"/>
        <v>0</v>
      </c>
      <c r="F198" s="86">
        <f t="shared" si="60"/>
        <v>0</v>
      </c>
      <c r="G198" s="86">
        <f t="shared" si="60"/>
        <v>0</v>
      </c>
      <c r="H198" s="86">
        <f t="shared" si="60"/>
        <v>0</v>
      </c>
      <c r="I198" s="86">
        <f t="shared" si="60"/>
        <v>0</v>
      </c>
      <c r="J198" s="86">
        <f t="shared" si="60"/>
        <v>65</v>
      </c>
      <c r="K198" s="87">
        <f t="shared" si="60"/>
        <v>717</v>
      </c>
    </row>
    <row r="199" spans="1:11" ht="15" customHeight="1">
      <c r="A199" s="36"/>
      <c r="B199" s="37"/>
      <c r="C199" s="34" t="s">
        <v>27</v>
      </c>
      <c r="D199" s="86">
        <f>생활하수!$F$161</f>
        <v>552</v>
      </c>
      <c r="E199" s="86">
        <f>지하수사용!$D$161</f>
        <v>0</v>
      </c>
      <c r="F199" s="86">
        <v>0</v>
      </c>
      <c r="G199" s="86">
        <v>0</v>
      </c>
      <c r="H199" s="86">
        <v>0</v>
      </c>
      <c r="I199" s="86">
        <v>0</v>
      </c>
      <c r="J199" s="86">
        <f>ROUND((D199+E199+F199+G199)*0.1,0)</f>
        <v>55</v>
      </c>
      <c r="K199" s="87">
        <f>SUM(D199:J199)</f>
        <v>607</v>
      </c>
    </row>
    <row r="200" spans="1:11" ht="15" customHeight="1">
      <c r="A200" s="36"/>
      <c r="B200" s="37"/>
      <c r="C200" s="34" t="s">
        <v>37</v>
      </c>
      <c r="D200" s="86">
        <f>생활하수!$F$162</f>
        <v>100</v>
      </c>
      <c r="E200" s="86">
        <f>지하수사용!$D$162</f>
        <v>0</v>
      </c>
      <c r="F200" s="86">
        <v>0</v>
      </c>
      <c r="G200" s="86">
        <v>0</v>
      </c>
      <c r="H200" s="86">
        <v>0</v>
      </c>
      <c r="I200" s="86">
        <v>0</v>
      </c>
      <c r="J200" s="86">
        <f>ROUND((D200+E200+F200+G200)*0.1,0)</f>
        <v>10</v>
      </c>
      <c r="K200" s="87">
        <f>SUM(D200:J200)</f>
        <v>110</v>
      </c>
    </row>
    <row r="201" spans="1:11" ht="15" customHeight="1">
      <c r="A201" s="36"/>
      <c r="B201" s="33" t="s">
        <v>41</v>
      </c>
      <c r="C201" s="34" t="s">
        <v>8</v>
      </c>
      <c r="D201" s="86">
        <f t="shared" ref="D201:K201" si="61">SUM(D202:D204)</f>
        <v>1100</v>
      </c>
      <c r="E201" s="86">
        <f t="shared" si="61"/>
        <v>18</v>
      </c>
      <c r="F201" s="86">
        <f t="shared" si="61"/>
        <v>5800</v>
      </c>
      <c r="G201" s="86">
        <f t="shared" si="61"/>
        <v>0</v>
      </c>
      <c r="H201" s="86">
        <f t="shared" si="61"/>
        <v>0</v>
      </c>
      <c r="I201" s="86">
        <f t="shared" si="61"/>
        <v>0</v>
      </c>
      <c r="J201" s="86">
        <f t="shared" si="61"/>
        <v>692</v>
      </c>
      <c r="K201" s="87">
        <f t="shared" si="61"/>
        <v>7610</v>
      </c>
    </row>
    <row r="202" spans="1:11" ht="15" customHeight="1">
      <c r="A202" s="36"/>
      <c r="B202" s="37"/>
      <c r="C202" s="34" t="s">
        <v>225</v>
      </c>
      <c r="D202" s="86">
        <f>생활하수!$F$164</f>
        <v>0</v>
      </c>
      <c r="E202" s="86">
        <f>지하수사용!$D$164</f>
        <v>0</v>
      </c>
      <c r="F202" s="86">
        <f>개발계획하수!F38</f>
        <v>5800</v>
      </c>
      <c r="G202" s="86">
        <v>0</v>
      </c>
      <c r="H202" s="86">
        <v>0</v>
      </c>
      <c r="I202" s="86">
        <v>0</v>
      </c>
      <c r="J202" s="86">
        <f>ROUND((D202+E202+F202+G202+I202)*0.1,0)</f>
        <v>580</v>
      </c>
      <c r="K202" s="87">
        <f>SUM(D202:J202)</f>
        <v>6380</v>
      </c>
    </row>
    <row r="203" spans="1:11" ht="15" customHeight="1">
      <c r="A203" s="36"/>
      <c r="B203" s="37"/>
      <c r="C203" s="34" t="s">
        <v>37</v>
      </c>
      <c r="D203" s="86">
        <f>생활하수!$F$165</f>
        <v>578</v>
      </c>
      <c r="E203" s="86">
        <f>지하수사용!$D$165</f>
        <v>0</v>
      </c>
      <c r="F203" s="86">
        <v>0</v>
      </c>
      <c r="G203" s="86">
        <v>0</v>
      </c>
      <c r="H203" s="86">
        <v>0</v>
      </c>
      <c r="I203" s="86">
        <v>0</v>
      </c>
      <c r="J203" s="86">
        <f>ROUND((D203+E203+F203+G203+I203)*0.1,0)</f>
        <v>58</v>
      </c>
      <c r="K203" s="87">
        <f>SUM(D203:J203)</f>
        <v>636</v>
      </c>
    </row>
    <row r="204" spans="1:11" ht="15" customHeight="1">
      <c r="A204" s="36"/>
      <c r="B204" s="37"/>
      <c r="C204" s="34" t="s">
        <v>38</v>
      </c>
      <c r="D204" s="86">
        <f>생활하수!$F$166</f>
        <v>522</v>
      </c>
      <c r="E204" s="86">
        <f>지하수사용!$D$166</f>
        <v>18</v>
      </c>
      <c r="F204" s="86">
        <v>0</v>
      </c>
      <c r="G204" s="86">
        <v>0</v>
      </c>
      <c r="H204" s="86">
        <v>0</v>
      </c>
      <c r="I204" s="86">
        <v>0</v>
      </c>
      <c r="J204" s="86">
        <f>ROUND((D204+E204+F204+G204+I204)*0.1,0)</f>
        <v>54</v>
      </c>
      <c r="K204" s="87">
        <f>SUM(D204:J204)</f>
        <v>594</v>
      </c>
    </row>
    <row r="205" spans="1:11" ht="15" customHeight="1">
      <c r="A205" s="138" t="s">
        <v>132</v>
      </c>
      <c r="B205" s="139"/>
      <c r="C205" s="140"/>
      <c r="D205" s="84">
        <f>D206+D209+D214</f>
        <v>1473</v>
      </c>
      <c r="E205" s="84">
        <f>E206+E209+E214</f>
        <v>204</v>
      </c>
      <c r="F205" s="84">
        <f t="shared" ref="F205:K205" si="62">F206+F209+F214</f>
        <v>186</v>
      </c>
      <c r="G205" s="84">
        <f t="shared" si="62"/>
        <v>11957</v>
      </c>
      <c r="H205" s="84">
        <f t="shared" si="62"/>
        <v>0</v>
      </c>
      <c r="I205" s="84">
        <f t="shared" si="62"/>
        <v>0</v>
      </c>
      <c r="J205" s="84">
        <f t="shared" si="62"/>
        <v>804</v>
      </c>
      <c r="K205" s="85">
        <f t="shared" si="62"/>
        <v>14624</v>
      </c>
    </row>
    <row r="206" spans="1:11" ht="15" customHeight="1">
      <c r="A206" s="36"/>
      <c r="B206" s="33" t="s">
        <v>43</v>
      </c>
      <c r="C206" s="34" t="s">
        <v>8</v>
      </c>
      <c r="D206" s="86">
        <f>SUM(D207:D208)</f>
        <v>256</v>
      </c>
      <c r="E206" s="86">
        <f>SUM(E207:E208)</f>
        <v>0</v>
      </c>
      <c r="F206" s="86">
        <f t="shared" ref="F206:K206" si="63">SUM(F207:F208)</f>
        <v>0</v>
      </c>
      <c r="G206" s="86">
        <f t="shared" si="63"/>
        <v>11957</v>
      </c>
      <c r="H206" s="86">
        <f t="shared" si="63"/>
        <v>0</v>
      </c>
      <c r="I206" s="86">
        <f t="shared" si="63"/>
        <v>0</v>
      </c>
      <c r="J206" s="86">
        <f t="shared" si="63"/>
        <v>643</v>
      </c>
      <c r="K206" s="87">
        <f t="shared" si="63"/>
        <v>12856</v>
      </c>
    </row>
    <row r="207" spans="1:11" ht="15" customHeight="1">
      <c r="A207" s="36"/>
      <c r="B207" s="37"/>
      <c r="C207" s="34" t="s">
        <v>77</v>
      </c>
      <c r="D207" s="86">
        <f>공장폐수!$D$27</f>
        <v>0</v>
      </c>
      <c r="E207" s="86">
        <v>0</v>
      </c>
      <c r="F207" s="86">
        <v>0</v>
      </c>
      <c r="G207" s="86">
        <f>공장폐수!E27</f>
        <v>10313</v>
      </c>
      <c r="H207" s="86">
        <v>0</v>
      </c>
      <c r="I207" s="86">
        <v>0</v>
      </c>
      <c r="J207" s="86">
        <f>공장폐수!F27</f>
        <v>543</v>
      </c>
      <c r="K207" s="87">
        <f>SUM(D207:J207)</f>
        <v>10856</v>
      </c>
    </row>
    <row r="208" spans="1:11" ht="15" customHeight="1">
      <c r="A208" s="36"/>
      <c r="B208" s="45"/>
      <c r="C208" s="34" t="s">
        <v>76</v>
      </c>
      <c r="D208" s="86">
        <f>공장폐수!$D$28</f>
        <v>256</v>
      </c>
      <c r="E208" s="86">
        <v>0</v>
      </c>
      <c r="F208" s="86">
        <v>0</v>
      </c>
      <c r="G208" s="86">
        <f>공장폐수!E28</f>
        <v>1644</v>
      </c>
      <c r="H208" s="86">
        <v>0</v>
      </c>
      <c r="I208" s="86">
        <v>0</v>
      </c>
      <c r="J208" s="86">
        <f>공장폐수!F28</f>
        <v>100</v>
      </c>
      <c r="K208" s="87">
        <f>SUM(D208:J208)</f>
        <v>2000</v>
      </c>
    </row>
    <row r="209" spans="1:11" ht="15" customHeight="1">
      <c r="A209" s="36"/>
      <c r="B209" s="33" t="s">
        <v>7</v>
      </c>
      <c r="C209" s="34" t="s">
        <v>8</v>
      </c>
      <c r="D209" s="86">
        <f>SUM(D210:D213)</f>
        <v>584</v>
      </c>
      <c r="E209" s="86">
        <f>SUM(E210:E213)</f>
        <v>204</v>
      </c>
      <c r="F209" s="86">
        <f t="shared" ref="F209:K209" si="64">SUM(F210:F213)</f>
        <v>186</v>
      </c>
      <c r="G209" s="86">
        <f t="shared" si="64"/>
        <v>0</v>
      </c>
      <c r="H209" s="86">
        <f t="shared" si="64"/>
        <v>0</v>
      </c>
      <c r="I209" s="86">
        <f t="shared" si="64"/>
        <v>0</v>
      </c>
      <c r="J209" s="86">
        <f t="shared" si="64"/>
        <v>98</v>
      </c>
      <c r="K209" s="87">
        <f t="shared" si="64"/>
        <v>1072</v>
      </c>
    </row>
    <row r="210" spans="1:11" ht="15" customHeight="1">
      <c r="A210" s="36"/>
      <c r="B210" s="37"/>
      <c r="C210" s="34" t="s">
        <v>10</v>
      </c>
      <c r="D210" s="86">
        <f>생활하수!$F$170</f>
        <v>292</v>
      </c>
      <c r="E210" s="86">
        <f>지하수사용!$D$170</f>
        <v>204</v>
      </c>
      <c r="F210" s="86">
        <v>0</v>
      </c>
      <c r="G210" s="86">
        <v>0</v>
      </c>
      <c r="H210" s="86">
        <v>0</v>
      </c>
      <c r="I210" s="86">
        <v>0</v>
      </c>
      <c r="J210" s="86">
        <f>ROUND((D210+E210+F210+G210)*0.1,0)</f>
        <v>50</v>
      </c>
      <c r="K210" s="87">
        <f>SUM(D210:J210)</f>
        <v>546</v>
      </c>
    </row>
    <row r="211" spans="1:11" ht="15" customHeight="1">
      <c r="A211" s="36"/>
      <c r="B211" s="37"/>
      <c r="C211" s="34" t="s">
        <v>11</v>
      </c>
      <c r="D211" s="86">
        <f>생활하수!$F$171</f>
        <v>292</v>
      </c>
      <c r="E211" s="86">
        <f>지하수사용!$D$171</f>
        <v>0</v>
      </c>
      <c r="F211" s="86">
        <v>0</v>
      </c>
      <c r="G211" s="86">
        <v>0</v>
      </c>
      <c r="H211" s="86">
        <v>0</v>
      </c>
      <c r="I211" s="86">
        <v>0</v>
      </c>
      <c r="J211" s="86">
        <f>ROUND((D211+E211+F211+G211)*0.1,0)</f>
        <v>29</v>
      </c>
      <c r="K211" s="87">
        <f>SUM(D211:J211)</f>
        <v>321</v>
      </c>
    </row>
    <row r="212" spans="1:11" ht="15" customHeight="1">
      <c r="A212" s="36"/>
      <c r="B212" s="37"/>
      <c r="C212" s="34" t="s">
        <v>74</v>
      </c>
      <c r="D212" s="86">
        <v>0</v>
      </c>
      <c r="E212" s="86">
        <v>0</v>
      </c>
      <c r="F212" s="86">
        <f>개발계획하수!F36</f>
        <v>155</v>
      </c>
      <c r="G212" s="86">
        <v>0</v>
      </c>
      <c r="H212" s="86">
        <v>0</v>
      </c>
      <c r="I212" s="86">
        <v>0</v>
      </c>
      <c r="J212" s="86">
        <f>ROUND((D212+E212+F212+G212)*0.1,0)</f>
        <v>16</v>
      </c>
      <c r="K212" s="87">
        <f>SUM(D212:J212)</f>
        <v>171</v>
      </c>
    </row>
    <row r="213" spans="1:11" ht="15" customHeight="1">
      <c r="A213" s="36"/>
      <c r="B213" s="37"/>
      <c r="C213" s="34" t="s">
        <v>58</v>
      </c>
      <c r="D213" s="86">
        <v>0</v>
      </c>
      <c r="E213" s="86">
        <v>0</v>
      </c>
      <c r="F213" s="86">
        <f>개발계획하수!F37</f>
        <v>31</v>
      </c>
      <c r="G213" s="86">
        <v>0</v>
      </c>
      <c r="H213" s="86">
        <v>0</v>
      </c>
      <c r="I213" s="86">
        <v>0</v>
      </c>
      <c r="J213" s="86">
        <f>ROUND((D213+E213+F213+G213)*0.1,0)</f>
        <v>3</v>
      </c>
      <c r="K213" s="87">
        <f>SUM(D213:J213)</f>
        <v>34</v>
      </c>
    </row>
    <row r="214" spans="1:11" ht="15" customHeight="1">
      <c r="A214" s="36"/>
      <c r="B214" s="34" t="s">
        <v>39</v>
      </c>
      <c r="C214" s="34" t="s">
        <v>40</v>
      </c>
      <c r="D214" s="86">
        <f>생활하수!$F$172</f>
        <v>633</v>
      </c>
      <c r="E214" s="86">
        <f>지하수사용!$D$172</f>
        <v>0</v>
      </c>
      <c r="F214" s="86">
        <v>0</v>
      </c>
      <c r="G214" s="86">
        <v>0</v>
      </c>
      <c r="H214" s="86">
        <v>0</v>
      </c>
      <c r="I214" s="86">
        <v>0</v>
      </c>
      <c r="J214" s="86">
        <f>ROUND((D214+E214+F214+G214)*0.1,0)</f>
        <v>63</v>
      </c>
      <c r="K214" s="87">
        <f>SUM(D214:J214)</f>
        <v>696</v>
      </c>
    </row>
    <row r="215" spans="1:11" ht="15" customHeight="1">
      <c r="A215" s="30" t="s">
        <v>44</v>
      </c>
      <c r="B215" s="136" t="s">
        <v>6</v>
      </c>
      <c r="C215" s="137"/>
      <c r="D215" s="82">
        <f>D216+D217+D220</f>
        <v>2642</v>
      </c>
      <c r="E215" s="82">
        <f t="shared" ref="E215:K215" si="65">E216+E217+E220</f>
        <v>0</v>
      </c>
      <c r="F215" s="82">
        <f t="shared" si="65"/>
        <v>1912</v>
      </c>
      <c r="G215" s="82">
        <f t="shared" si="65"/>
        <v>0</v>
      </c>
      <c r="H215" s="82">
        <f t="shared" si="65"/>
        <v>0</v>
      </c>
      <c r="I215" s="82">
        <f t="shared" si="65"/>
        <v>0</v>
      </c>
      <c r="J215" s="82">
        <f t="shared" si="65"/>
        <v>456</v>
      </c>
      <c r="K215" s="83">
        <f t="shared" si="65"/>
        <v>5010</v>
      </c>
    </row>
    <row r="216" spans="1:11" ht="15" customHeight="1">
      <c r="A216" s="36"/>
      <c r="B216" s="33" t="s">
        <v>234</v>
      </c>
      <c r="C216" s="34" t="s">
        <v>45</v>
      </c>
      <c r="D216" s="86">
        <f>생활하수!$F$174</f>
        <v>1716</v>
      </c>
      <c r="E216" s="86">
        <f>지하수사용!$D$174</f>
        <v>0</v>
      </c>
      <c r="F216" s="86">
        <v>0</v>
      </c>
      <c r="G216" s="86">
        <v>0</v>
      </c>
      <c r="H216" s="86">
        <v>0</v>
      </c>
      <c r="I216" s="86">
        <v>0</v>
      </c>
      <c r="J216" s="86">
        <f>ROUND((D216+E216+F216+G216)*0.1,0)</f>
        <v>172</v>
      </c>
      <c r="K216" s="87">
        <f>SUM(D216:J216)</f>
        <v>1888</v>
      </c>
    </row>
    <row r="217" spans="1:11" ht="15" customHeight="1">
      <c r="A217" s="36"/>
      <c r="B217" s="33" t="s">
        <v>244</v>
      </c>
      <c r="C217" s="34" t="s">
        <v>8</v>
      </c>
      <c r="D217" s="86">
        <f>SUM(D218:D219)</f>
        <v>556</v>
      </c>
      <c r="E217" s="86">
        <f>SUM(E218:E219)</f>
        <v>0</v>
      </c>
      <c r="F217" s="86">
        <f t="shared" ref="F217:K217" si="66">SUM(F218:F219)</f>
        <v>0</v>
      </c>
      <c r="G217" s="86">
        <f t="shared" si="66"/>
        <v>0</v>
      </c>
      <c r="H217" s="86">
        <f t="shared" si="66"/>
        <v>0</v>
      </c>
      <c r="I217" s="86">
        <f t="shared" si="66"/>
        <v>0</v>
      </c>
      <c r="J217" s="86">
        <f t="shared" si="66"/>
        <v>56</v>
      </c>
      <c r="K217" s="87">
        <f t="shared" si="66"/>
        <v>612</v>
      </c>
    </row>
    <row r="218" spans="1:11" ht="15" customHeight="1">
      <c r="A218" s="36"/>
      <c r="B218" s="37"/>
      <c r="C218" s="34" t="s">
        <v>45</v>
      </c>
      <c r="D218" s="86">
        <f>생활하수!$F$176</f>
        <v>426</v>
      </c>
      <c r="E218" s="86">
        <f>지하수사용!$D$176</f>
        <v>0</v>
      </c>
      <c r="F218" s="86">
        <v>0</v>
      </c>
      <c r="G218" s="86">
        <v>0</v>
      </c>
      <c r="H218" s="86">
        <v>0</v>
      </c>
      <c r="I218" s="86">
        <v>0</v>
      </c>
      <c r="J218" s="86">
        <f>ROUND((D218+E218+F218+G218)*0.1,0)</f>
        <v>43</v>
      </c>
      <c r="K218" s="87">
        <f>SUM(D218:J218)</f>
        <v>469</v>
      </c>
    </row>
    <row r="219" spans="1:11" ht="15" customHeight="1">
      <c r="A219" s="36"/>
      <c r="B219" s="45"/>
      <c r="C219" s="34" t="s">
        <v>236</v>
      </c>
      <c r="D219" s="86">
        <f>생활하수!$F$177</f>
        <v>130</v>
      </c>
      <c r="E219" s="86">
        <f>지하수사용!$D$177</f>
        <v>0</v>
      </c>
      <c r="F219" s="86">
        <v>0</v>
      </c>
      <c r="G219" s="86">
        <v>0</v>
      </c>
      <c r="H219" s="86">
        <v>0</v>
      </c>
      <c r="I219" s="88">
        <v>0</v>
      </c>
      <c r="J219" s="86">
        <f>ROUND((D219+E219+F219+G219)*0.1,0)</f>
        <v>13</v>
      </c>
      <c r="K219" s="87">
        <f>SUM(D219:J219)</f>
        <v>143</v>
      </c>
    </row>
    <row r="220" spans="1:11" ht="15" customHeight="1">
      <c r="A220" s="36"/>
      <c r="B220" s="33" t="s">
        <v>46</v>
      </c>
      <c r="C220" s="34" t="s">
        <v>8</v>
      </c>
      <c r="D220" s="86">
        <f>SUM(D221:D222)</f>
        <v>370</v>
      </c>
      <c r="E220" s="86">
        <f>SUM(E221:E222)</f>
        <v>0</v>
      </c>
      <c r="F220" s="86">
        <f t="shared" ref="F220:K220" si="67">SUM(F221:F222)</f>
        <v>1912</v>
      </c>
      <c r="G220" s="86">
        <f t="shared" si="67"/>
        <v>0</v>
      </c>
      <c r="H220" s="86">
        <f t="shared" si="67"/>
        <v>0</v>
      </c>
      <c r="I220" s="86">
        <f t="shared" si="67"/>
        <v>0</v>
      </c>
      <c r="J220" s="86">
        <f t="shared" si="67"/>
        <v>228</v>
      </c>
      <c r="K220" s="87">
        <f t="shared" si="67"/>
        <v>2510</v>
      </c>
    </row>
    <row r="221" spans="1:11" ht="15" customHeight="1">
      <c r="A221" s="36"/>
      <c r="B221" s="37"/>
      <c r="C221" s="34" t="s">
        <v>45</v>
      </c>
      <c r="D221" s="86">
        <f>생활하수!$F$178</f>
        <v>370</v>
      </c>
      <c r="E221" s="86">
        <f>지하수사용!$D$178</f>
        <v>0</v>
      </c>
      <c r="F221" s="86">
        <v>0</v>
      </c>
      <c r="G221" s="86">
        <v>0</v>
      </c>
      <c r="H221" s="86">
        <v>0</v>
      </c>
      <c r="I221" s="86">
        <v>0</v>
      </c>
      <c r="J221" s="86">
        <f>ROUND((D221+E221+F221+G221)*0.1,0)</f>
        <v>37</v>
      </c>
      <c r="K221" s="87">
        <f>SUM(D221:J221)</f>
        <v>407</v>
      </c>
    </row>
    <row r="222" spans="1:11" ht="15" customHeight="1">
      <c r="A222" s="49"/>
      <c r="B222" s="45"/>
      <c r="C222" s="34" t="s">
        <v>62</v>
      </c>
      <c r="D222" s="86">
        <v>0</v>
      </c>
      <c r="E222" s="86">
        <v>0</v>
      </c>
      <c r="F222" s="86">
        <f>개발계획하수!F40</f>
        <v>1912</v>
      </c>
      <c r="G222" s="86">
        <v>0</v>
      </c>
      <c r="H222" s="86">
        <v>0</v>
      </c>
      <c r="I222" s="88">
        <v>0</v>
      </c>
      <c r="J222" s="86">
        <f>ROUND((D222+E222+F222+G222)*0.1,0)</f>
        <v>191</v>
      </c>
      <c r="K222" s="87">
        <f>SUM(D222:J222)</f>
        <v>2103</v>
      </c>
    </row>
    <row r="223" spans="1:11" ht="15" customHeight="1">
      <c r="A223" s="30" t="s">
        <v>138</v>
      </c>
      <c r="B223" s="136" t="s">
        <v>6</v>
      </c>
      <c r="C223" s="137"/>
      <c r="D223" s="82">
        <f>D224</f>
        <v>32</v>
      </c>
      <c r="E223" s="82">
        <f>E224</f>
        <v>0</v>
      </c>
      <c r="F223" s="82">
        <f t="shared" ref="F223:K223" si="68">F224</f>
        <v>0</v>
      </c>
      <c r="G223" s="82">
        <f t="shared" si="68"/>
        <v>0</v>
      </c>
      <c r="H223" s="82">
        <f t="shared" si="68"/>
        <v>0</v>
      </c>
      <c r="I223" s="82">
        <f t="shared" si="68"/>
        <v>0</v>
      </c>
      <c r="J223" s="82">
        <f t="shared" si="68"/>
        <v>3</v>
      </c>
      <c r="K223" s="83">
        <f t="shared" si="68"/>
        <v>35</v>
      </c>
    </row>
    <row r="224" spans="1:11" ht="15" customHeight="1">
      <c r="A224" s="46"/>
      <c r="B224" s="40" t="s">
        <v>134</v>
      </c>
      <c r="C224" s="40" t="s">
        <v>45</v>
      </c>
      <c r="D224" s="91">
        <f>생활하수!$F$180</f>
        <v>32</v>
      </c>
      <c r="E224" s="91">
        <f>지하수사용!$D$180</f>
        <v>0</v>
      </c>
      <c r="F224" s="91">
        <v>0</v>
      </c>
      <c r="G224" s="91">
        <v>0</v>
      </c>
      <c r="H224" s="91">
        <v>0</v>
      </c>
      <c r="I224" s="91">
        <v>0</v>
      </c>
      <c r="J224" s="91">
        <f>ROUND((D224+E224+F224+G224+I224)*0.1,0)</f>
        <v>3</v>
      </c>
      <c r="K224" s="92">
        <f>SUM(D224:J224)</f>
        <v>35</v>
      </c>
    </row>
    <row r="225" spans="1:11" ht="15" customHeight="1"/>
    <row r="226" spans="1:11" s="5" customFormat="1" ht="15" customHeight="1">
      <c r="A226" s="24" t="s">
        <v>152</v>
      </c>
    </row>
    <row r="227" spans="1:11" ht="34.5" thickBot="1">
      <c r="A227" s="25" t="s">
        <v>0</v>
      </c>
      <c r="B227" s="26" t="s">
        <v>1</v>
      </c>
      <c r="C227" s="26" t="s">
        <v>73</v>
      </c>
      <c r="D227" s="26" t="s">
        <v>49</v>
      </c>
      <c r="E227" s="26" t="s">
        <v>53</v>
      </c>
      <c r="F227" s="26" t="s">
        <v>64</v>
      </c>
      <c r="G227" s="26" t="s">
        <v>65</v>
      </c>
      <c r="H227" s="26" t="s">
        <v>88</v>
      </c>
      <c r="I227" s="26" t="s">
        <v>185</v>
      </c>
      <c r="J227" s="26" t="s">
        <v>50</v>
      </c>
      <c r="K227" s="27" t="s">
        <v>66</v>
      </c>
    </row>
    <row r="228" spans="1:11" ht="15" customHeight="1" thickTop="1">
      <c r="A228" s="133" t="s">
        <v>4</v>
      </c>
      <c r="B228" s="134"/>
      <c r="C228" s="135"/>
      <c r="D228" s="80">
        <f>D229+D271+D279</f>
        <v>36604</v>
      </c>
      <c r="E228" s="80" t="e">
        <f>E229+E271+E279+#REF!</f>
        <v>#REF!</v>
      </c>
      <c r="F228" s="80" t="e">
        <f>F229+F271+F279+#REF!</f>
        <v>#REF!</v>
      </c>
      <c r="G228" s="80" t="e">
        <f>G229+G271+G279+#REF!</f>
        <v>#REF!</v>
      </c>
      <c r="H228" s="80" t="e">
        <f>H229+H271+H279+#REF!</f>
        <v>#REF!</v>
      </c>
      <c r="I228" s="80" t="e">
        <f>I229+I271+I279+#REF!</f>
        <v>#REF!</v>
      </c>
      <c r="J228" s="80" t="e">
        <f>J229+J271+J279+#REF!</f>
        <v>#REF!</v>
      </c>
      <c r="K228" s="81" t="e">
        <f>K229+K271+K279+#REF!</f>
        <v>#REF!</v>
      </c>
    </row>
    <row r="229" spans="1:11" ht="15" customHeight="1">
      <c r="A229" s="30" t="s">
        <v>5</v>
      </c>
      <c r="B229" s="136" t="s">
        <v>6</v>
      </c>
      <c r="C229" s="137"/>
      <c r="D229" s="82">
        <f t="shared" ref="D229:K229" si="69">D230+D261</f>
        <v>33957</v>
      </c>
      <c r="E229" s="82">
        <f t="shared" si="69"/>
        <v>877</v>
      </c>
      <c r="F229" s="82">
        <f t="shared" si="69"/>
        <v>5986</v>
      </c>
      <c r="G229" s="82">
        <f t="shared" si="69"/>
        <v>11957</v>
      </c>
      <c r="H229" s="82">
        <f t="shared" si="69"/>
        <v>140</v>
      </c>
      <c r="I229" s="82">
        <f t="shared" si="69"/>
        <v>139</v>
      </c>
      <c r="J229" s="82">
        <f t="shared" si="69"/>
        <v>4716</v>
      </c>
      <c r="K229" s="83">
        <f t="shared" si="69"/>
        <v>57772</v>
      </c>
    </row>
    <row r="230" spans="1:11" ht="15" customHeight="1">
      <c r="A230" s="138" t="s">
        <v>136</v>
      </c>
      <c r="B230" s="139"/>
      <c r="C230" s="140"/>
      <c r="D230" s="84">
        <f>D231+D235+D236+D240+D241+D245+D249+D250+D254+D257</f>
        <v>32498</v>
      </c>
      <c r="E230" s="84">
        <f t="shared" ref="E230:K230" si="70">E231+E235+E236+E240+E241+E245+E249+E250+E254+E257</f>
        <v>673</v>
      </c>
      <c r="F230" s="84">
        <f t="shared" si="70"/>
        <v>5800</v>
      </c>
      <c r="G230" s="84">
        <f t="shared" si="70"/>
        <v>0</v>
      </c>
      <c r="H230" s="84">
        <f t="shared" si="70"/>
        <v>140</v>
      </c>
      <c r="I230" s="84">
        <f t="shared" si="70"/>
        <v>139</v>
      </c>
      <c r="J230" s="84">
        <f t="shared" si="70"/>
        <v>3913</v>
      </c>
      <c r="K230" s="85">
        <f t="shared" si="70"/>
        <v>43163</v>
      </c>
    </row>
    <row r="231" spans="1:11" ht="15" customHeight="1">
      <c r="A231" s="36"/>
      <c r="B231" s="33" t="s">
        <v>12</v>
      </c>
      <c r="C231" s="34" t="s">
        <v>8</v>
      </c>
      <c r="D231" s="86">
        <f>SUM(D232:D234)</f>
        <v>6407</v>
      </c>
      <c r="E231" s="86">
        <f>SUM(E232:E234)</f>
        <v>54</v>
      </c>
      <c r="F231" s="86">
        <f t="shared" ref="F231:K231" si="71">SUM(F232:F234)</f>
        <v>0</v>
      </c>
      <c r="G231" s="86">
        <f t="shared" si="71"/>
        <v>0</v>
      </c>
      <c r="H231" s="86">
        <f t="shared" si="71"/>
        <v>100</v>
      </c>
      <c r="I231" s="86">
        <f t="shared" si="71"/>
        <v>0</v>
      </c>
      <c r="J231" s="86">
        <f t="shared" si="71"/>
        <v>646</v>
      </c>
      <c r="K231" s="87">
        <f t="shared" si="71"/>
        <v>7207</v>
      </c>
    </row>
    <row r="232" spans="1:11" ht="15" customHeight="1">
      <c r="A232" s="36"/>
      <c r="B232" s="37"/>
      <c r="C232" s="34" t="s">
        <v>9</v>
      </c>
      <c r="D232" s="86">
        <f>생활하수!$F$187</f>
        <v>6407</v>
      </c>
      <c r="E232" s="86">
        <f>지하수사용!$D$187</f>
        <v>54</v>
      </c>
      <c r="F232" s="86">
        <v>0</v>
      </c>
      <c r="G232" s="86">
        <v>0</v>
      </c>
      <c r="H232" s="86">
        <v>0</v>
      </c>
      <c r="I232" s="86">
        <v>0</v>
      </c>
      <c r="J232" s="86">
        <f>ROUND((D232+E232+F232+G232)*0.1,0)</f>
        <v>646</v>
      </c>
      <c r="K232" s="87">
        <f>SUM(D232:J232)</f>
        <v>7107</v>
      </c>
    </row>
    <row r="233" spans="1:11" ht="15" customHeight="1">
      <c r="A233" s="36"/>
      <c r="B233" s="37"/>
      <c r="C233" s="34" t="s">
        <v>79</v>
      </c>
      <c r="D233" s="86">
        <v>0</v>
      </c>
      <c r="E233" s="86">
        <v>0</v>
      </c>
      <c r="F233" s="86">
        <v>0</v>
      </c>
      <c r="G233" s="86">
        <v>0</v>
      </c>
      <c r="H233" s="86">
        <f>[4]연계처리수!$D$94</f>
        <v>50</v>
      </c>
      <c r="I233" s="86">
        <v>0</v>
      </c>
      <c r="J233" s="86">
        <f>ROUND((D233+E233+F233+G233)*0.1,0)</f>
        <v>0</v>
      </c>
      <c r="K233" s="87">
        <f>SUM(D233:J233)</f>
        <v>50</v>
      </c>
    </row>
    <row r="234" spans="1:11" ht="15" customHeight="1">
      <c r="A234" s="36"/>
      <c r="B234" s="45"/>
      <c r="C234" s="34" t="s">
        <v>80</v>
      </c>
      <c r="D234" s="86">
        <v>0</v>
      </c>
      <c r="E234" s="86">
        <v>0</v>
      </c>
      <c r="F234" s="86">
        <v>0</v>
      </c>
      <c r="G234" s="86">
        <v>0</v>
      </c>
      <c r="H234" s="86">
        <f>[4]연계처리수!$D$95</f>
        <v>50</v>
      </c>
      <c r="I234" s="86">
        <v>0</v>
      </c>
      <c r="J234" s="86">
        <f>ROUND((D234+E234+F234+G234)*0.1,0)</f>
        <v>0</v>
      </c>
      <c r="K234" s="87">
        <f>SUM(D234:J234)</f>
        <v>50</v>
      </c>
    </row>
    <row r="235" spans="1:11" ht="15" customHeight="1">
      <c r="A235" s="36"/>
      <c r="B235" s="34" t="s">
        <v>13</v>
      </c>
      <c r="C235" s="34" t="s">
        <v>9</v>
      </c>
      <c r="D235" s="86">
        <f>생활하수!$F$188</f>
        <v>2509</v>
      </c>
      <c r="E235" s="86">
        <f>지하수사용!$D$188</f>
        <v>55</v>
      </c>
      <c r="F235" s="86">
        <v>0</v>
      </c>
      <c r="G235" s="86">
        <v>0</v>
      </c>
      <c r="H235" s="86">
        <v>0</v>
      </c>
      <c r="I235" s="86">
        <v>0</v>
      </c>
      <c r="J235" s="86">
        <f>ROUND((D235+E235+F235+G235)*0.1,0)</f>
        <v>256</v>
      </c>
      <c r="K235" s="87">
        <f>SUM(D235:J235)</f>
        <v>2820</v>
      </c>
    </row>
    <row r="236" spans="1:11" ht="15" customHeight="1">
      <c r="A236" s="36"/>
      <c r="B236" s="33" t="s">
        <v>14</v>
      </c>
      <c r="C236" s="34" t="s">
        <v>8</v>
      </c>
      <c r="D236" s="86">
        <f>SUM(D237:D239)</f>
        <v>11514</v>
      </c>
      <c r="E236" s="86">
        <f>SUM(E237:E239)</f>
        <v>277</v>
      </c>
      <c r="F236" s="86">
        <f t="shared" ref="F236:K236" si="72">SUM(F237:F239)</f>
        <v>0</v>
      </c>
      <c r="G236" s="86">
        <f t="shared" si="72"/>
        <v>0</v>
      </c>
      <c r="H236" s="86">
        <f t="shared" si="72"/>
        <v>0</v>
      </c>
      <c r="I236" s="86">
        <f t="shared" si="72"/>
        <v>0</v>
      </c>
      <c r="J236" s="86">
        <f t="shared" si="72"/>
        <v>1179</v>
      </c>
      <c r="K236" s="87">
        <f t="shared" si="72"/>
        <v>12970</v>
      </c>
    </row>
    <row r="237" spans="1:11" ht="15" customHeight="1">
      <c r="A237" s="36"/>
      <c r="B237" s="37"/>
      <c r="C237" s="34" t="s">
        <v>15</v>
      </c>
      <c r="D237" s="86">
        <f>생활하수!$F$190</f>
        <v>835</v>
      </c>
      <c r="E237" s="86">
        <f>지하수사용!$D$190</f>
        <v>24</v>
      </c>
      <c r="F237" s="86">
        <v>0</v>
      </c>
      <c r="G237" s="86">
        <v>0</v>
      </c>
      <c r="H237" s="86">
        <v>0</v>
      </c>
      <c r="I237" s="86">
        <v>0</v>
      </c>
      <c r="J237" s="86">
        <f>ROUND((D237+E237+F237+G237)*0.1,0)</f>
        <v>86</v>
      </c>
      <c r="K237" s="87">
        <f>SUM(D237:J237)</f>
        <v>945</v>
      </c>
    </row>
    <row r="238" spans="1:11" ht="15" customHeight="1">
      <c r="A238" s="36"/>
      <c r="B238" s="37"/>
      <c r="C238" s="34" t="s">
        <v>16</v>
      </c>
      <c r="D238" s="86">
        <f>생활하수!$F$191</f>
        <v>2651</v>
      </c>
      <c r="E238" s="86">
        <f>지하수사용!$D$191</f>
        <v>40</v>
      </c>
      <c r="F238" s="86">
        <v>0</v>
      </c>
      <c r="G238" s="86">
        <v>0</v>
      </c>
      <c r="H238" s="86">
        <v>0</v>
      </c>
      <c r="I238" s="86">
        <v>0</v>
      </c>
      <c r="J238" s="86">
        <f>ROUND((D238+E238+F238+G238)*0.1,0)</f>
        <v>269</v>
      </c>
      <c r="K238" s="87">
        <f>SUM(D238:J238)</f>
        <v>2960</v>
      </c>
    </row>
    <row r="239" spans="1:11" ht="15" customHeight="1">
      <c r="A239" s="36"/>
      <c r="B239" s="45"/>
      <c r="C239" s="34" t="s">
        <v>17</v>
      </c>
      <c r="D239" s="86">
        <f>생활하수!$F$192</f>
        <v>8028</v>
      </c>
      <c r="E239" s="86">
        <f>지하수사용!$D$192</f>
        <v>213</v>
      </c>
      <c r="F239" s="86">
        <v>0</v>
      </c>
      <c r="G239" s="86">
        <v>0</v>
      </c>
      <c r="H239" s="86">
        <v>0</v>
      </c>
      <c r="I239" s="86">
        <v>0</v>
      </c>
      <c r="J239" s="86">
        <f>ROUND((D239+E239+F239+G239)*0.1,0)</f>
        <v>824</v>
      </c>
      <c r="K239" s="87">
        <f>SUM(D239:J239)</f>
        <v>9065</v>
      </c>
    </row>
    <row r="240" spans="1:11" ht="15" customHeight="1">
      <c r="A240" s="36"/>
      <c r="B240" s="34" t="s">
        <v>18</v>
      </c>
      <c r="C240" s="34" t="s">
        <v>19</v>
      </c>
      <c r="D240" s="86">
        <f>생활하수!$F$193</f>
        <v>252</v>
      </c>
      <c r="E240" s="86">
        <f>지하수사용!$D$193</f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f>ROUND((D240+E240+F240+G240)*0.1,0)</f>
        <v>25</v>
      </c>
      <c r="K240" s="87">
        <f>SUM(D240:J240)</f>
        <v>277</v>
      </c>
    </row>
    <row r="241" spans="1:11" ht="15" customHeight="1">
      <c r="A241" s="36"/>
      <c r="B241" s="33" t="s">
        <v>20</v>
      </c>
      <c r="C241" s="34" t="s">
        <v>8</v>
      </c>
      <c r="D241" s="86">
        <f>SUM(D242:D244)</f>
        <v>4808</v>
      </c>
      <c r="E241" s="86">
        <f>SUM(E242:E244)</f>
        <v>193</v>
      </c>
      <c r="F241" s="86">
        <f t="shared" ref="F241:K241" si="73">SUM(F242:F244)</f>
        <v>0</v>
      </c>
      <c r="G241" s="86">
        <f t="shared" si="73"/>
        <v>0</v>
      </c>
      <c r="H241" s="86">
        <f t="shared" si="73"/>
        <v>0</v>
      </c>
      <c r="I241" s="86">
        <f t="shared" si="73"/>
        <v>0</v>
      </c>
      <c r="J241" s="86">
        <f t="shared" si="73"/>
        <v>501</v>
      </c>
      <c r="K241" s="87">
        <f t="shared" si="73"/>
        <v>5502</v>
      </c>
    </row>
    <row r="242" spans="1:11" ht="15" customHeight="1">
      <c r="A242" s="36"/>
      <c r="B242" s="37"/>
      <c r="C242" s="34" t="s">
        <v>15</v>
      </c>
      <c r="D242" s="86">
        <f>생활하수!$F$195</f>
        <v>2321</v>
      </c>
      <c r="E242" s="86">
        <f>지하수사용!$D$195</f>
        <v>129</v>
      </c>
      <c r="F242" s="86">
        <v>0</v>
      </c>
      <c r="G242" s="86">
        <v>0</v>
      </c>
      <c r="H242" s="86">
        <v>0</v>
      </c>
      <c r="I242" s="86">
        <v>0</v>
      </c>
      <c r="J242" s="86">
        <f>ROUND((D242+E242+F242+G242)*0.1,0)</f>
        <v>245</v>
      </c>
      <c r="K242" s="87">
        <f>SUM(D242:J242)</f>
        <v>2695</v>
      </c>
    </row>
    <row r="243" spans="1:11" ht="15" customHeight="1">
      <c r="A243" s="36"/>
      <c r="B243" s="37"/>
      <c r="C243" s="34" t="s">
        <v>16</v>
      </c>
      <c r="D243" s="86">
        <f>생활하수!$F$196</f>
        <v>994</v>
      </c>
      <c r="E243" s="86">
        <f>지하수사용!$D$196</f>
        <v>1</v>
      </c>
      <c r="F243" s="86">
        <v>0</v>
      </c>
      <c r="G243" s="86">
        <v>0</v>
      </c>
      <c r="H243" s="86">
        <v>0</v>
      </c>
      <c r="I243" s="86">
        <v>0</v>
      </c>
      <c r="J243" s="86">
        <f>ROUND((D243+E243+F243+G243)*0.1,0)</f>
        <v>100</v>
      </c>
      <c r="K243" s="87">
        <f>SUM(D243:J243)</f>
        <v>1095</v>
      </c>
    </row>
    <row r="244" spans="1:11" ht="15" customHeight="1">
      <c r="A244" s="36"/>
      <c r="B244" s="45"/>
      <c r="C244" s="34" t="s">
        <v>24</v>
      </c>
      <c r="D244" s="86">
        <f>생활하수!$F$197</f>
        <v>1493</v>
      </c>
      <c r="E244" s="86">
        <f>지하수사용!$D$197</f>
        <v>63</v>
      </c>
      <c r="F244" s="86">
        <v>0</v>
      </c>
      <c r="G244" s="86">
        <v>0</v>
      </c>
      <c r="H244" s="86">
        <v>0</v>
      </c>
      <c r="I244" s="86">
        <v>0</v>
      </c>
      <c r="J244" s="86">
        <f>ROUND((D244+E244+F244+G244)*0.1,0)</f>
        <v>156</v>
      </c>
      <c r="K244" s="87">
        <f>SUM(D244:J244)</f>
        <v>1712</v>
      </c>
    </row>
    <row r="245" spans="1:11" ht="15" customHeight="1">
      <c r="A245" s="36"/>
      <c r="B245" s="33" t="s">
        <v>25</v>
      </c>
      <c r="C245" s="34" t="s">
        <v>8</v>
      </c>
      <c r="D245" s="86">
        <f>SUM(D246:D248)</f>
        <v>3401</v>
      </c>
      <c r="E245" s="86">
        <f>SUM(E246:E248)</f>
        <v>76</v>
      </c>
      <c r="F245" s="86">
        <f t="shared" ref="F245:K245" si="74">SUM(F246:F248)</f>
        <v>0</v>
      </c>
      <c r="G245" s="86">
        <f t="shared" si="74"/>
        <v>0</v>
      </c>
      <c r="H245" s="86">
        <f t="shared" si="74"/>
        <v>40</v>
      </c>
      <c r="I245" s="86">
        <f t="shared" si="74"/>
        <v>0</v>
      </c>
      <c r="J245" s="86">
        <f t="shared" si="74"/>
        <v>348</v>
      </c>
      <c r="K245" s="87">
        <f t="shared" si="74"/>
        <v>3865</v>
      </c>
    </row>
    <row r="246" spans="1:11" ht="15" customHeight="1">
      <c r="A246" s="36"/>
      <c r="B246" s="37"/>
      <c r="C246" s="34" t="s">
        <v>27</v>
      </c>
      <c r="D246" s="86">
        <f>생활하수!$F$199</f>
        <v>3323</v>
      </c>
      <c r="E246" s="86">
        <f>지하수사용!$D$199</f>
        <v>76</v>
      </c>
      <c r="F246" s="86">
        <v>0</v>
      </c>
      <c r="G246" s="86">
        <v>0</v>
      </c>
      <c r="H246" s="86">
        <v>0</v>
      </c>
      <c r="I246" s="86">
        <v>0</v>
      </c>
      <c r="J246" s="86">
        <f>ROUND((D246+E246+F246+G246)*0.1,0)</f>
        <v>340</v>
      </c>
      <c r="K246" s="87">
        <f>SUM(D246:J246)</f>
        <v>3739</v>
      </c>
    </row>
    <row r="247" spans="1:11" ht="15" customHeight="1">
      <c r="A247" s="36"/>
      <c r="B247" s="37"/>
      <c r="C247" s="34" t="s">
        <v>28</v>
      </c>
      <c r="D247" s="86">
        <f>생활하수!$F$200</f>
        <v>78</v>
      </c>
      <c r="E247" s="86">
        <f>지하수사용!$D$200</f>
        <v>0</v>
      </c>
      <c r="F247" s="86">
        <v>0</v>
      </c>
      <c r="G247" s="86">
        <v>0</v>
      </c>
      <c r="H247" s="86">
        <v>0</v>
      </c>
      <c r="I247" s="86">
        <v>0</v>
      </c>
      <c r="J247" s="86">
        <f>ROUND((D247+E247+F247+G247)*0.1,0)</f>
        <v>8</v>
      </c>
      <c r="K247" s="87">
        <f>SUM(D247:J247)</f>
        <v>86</v>
      </c>
    </row>
    <row r="248" spans="1:11" ht="15" customHeight="1">
      <c r="A248" s="36"/>
      <c r="B248" s="45"/>
      <c r="C248" s="34" t="s">
        <v>78</v>
      </c>
      <c r="D248" s="86">
        <v>0</v>
      </c>
      <c r="E248" s="86">
        <v>0</v>
      </c>
      <c r="F248" s="86">
        <v>0</v>
      </c>
      <c r="G248" s="86">
        <v>0</v>
      </c>
      <c r="H248" s="86">
        <f>[4]연계처리수!$D$96</f>
        <v>40</v>
      </c>
      <c r="I248" s="86">
        <v>0</v>
      </c>
      <c r="J248" s="86">
        <f>ROUND((D248+E248+F248+G248)*0.1,0)</f>
        <v>0</v>
      </c>
      <c r="K248" s="87">
        <f>SUM(D248:J248)</f>
        <v>40</v>
      </c>
    </row>
    <row r="249" spans="1:11" ht="15" customHeight="1">
      <c r="A249" s="36"/>
      <c r="B249" s="34" t="s">
        <v>29</v>
      </c>
      <c r="C249" s="34" t="s">
        <v>30</v>
      </c>
      <c r="D249" s="86">
        <f>생활하수!$F$201</f>
        <v>435</v>
      </c>
      <c r="E249" s="86">
        <f>지하수사용!$D$201</f>
        <v>0</v>
      </c>
      <c r="F249" s="86">
        <v>0</v>
      </c>
      <c r="G249" s="86">
        <v>0</v>
      </c>
      <c r="H249" s="86">
        <v>0</v>
      </c>
      <c r="I249" s="86">
        <v>0</v>
      </c>
      <c r="J249" s="86">
        <f>ROUND((D249+E249+F249+G249)*0.1,0)</f>
        <v>44</v>
      </c>
      <c r="K249" s="87">
        <f>SUM(D249:J249)</f>
        <v>479</v>
      </c>
    </row>
    <row r="250" spans="1:11" ht="15" customHeight="1">
      <c r="A250" s="36"/>
      <c r="B250" s="33" t="s">
        <v>31</v>
      </c>
      <c r="C250" s="34" t="s">
        <v>8</v>
      </c>
      <c r="D250" s="86">
        <f>SUM(D251:D253)</f>
        <v>1437</v>
      </c>
      <c r="E250" s="86">
        <f>SUM(E251:E253)</f>
        <v>0</v>
      </c>
      <c r="F250" s="86">
        <f t="shared" ref="F250:K250" si="75">SUM(F251:F253)</f>
        <v>0</v>
      </c>
      <c r="G250" s="86">
        <f t="shared" si="75"/>
        <v>0</v>
      </c>
      <c r="H250" s="86">
        <f t="shared" si="75"/>
        <v>0</v>
      </c>
      <c r="I250" s="86">
        <f t="shared" si="75"/>
        <v>139</v>
      </c>
      <c r="J250" s="86">
        <f t="shared" si="75"/>
        <v>158</v>
      </c>
      <c r="K250" s="87">
        <f t="shared" si="75"/>
        <v>1734</v>
      </c>
    </row>
    <row r="251" spans="1:11" ht="15" customHeight="1">
      <c r="A251" s="36"/>
      <c r="B251" s="37"/>
      <c r="C251" s="34" t="s">
        <v>32</v>
      </c>
      <c r="D251" s="86">
        <f>생활하수!$F$203</f>
        <v>178</v>
      </c>
      <c r="E251" s="86">
        <f>지하수사용!$D$203</f>
        <v>0</v>
      </c>
      <c r="F251" s="86">
        <v>0</v>
      </c>
      <c r="G251" s="86">
        <v>0</v>
      </c>
      <c r="H251" s="86">
        <v>0</v>
      </c>
      <c r="I251" s="86">
        <v>0</v>
      </c>
      <c r="J251" s="86">
        <f>ROUND((D251+E251+F251+G251)*0.1,0)</f>
        <v>18</v>
      </c>
      <c r="K251" s="87">
        <f>SUM(D251:J251)</f>
        <v>196</v>
      </c>
    </row>
    <row r="252" spans="1:11" ht="15" customHeight="1">
      <c r="A252" s="36"/>
      <c r="B252" s="37"/>
      <c r="C252" s="34" t="s">
        <v>33</v>
      </c>
      <c r="D252" s="86">
        <f>생활하수!$F$204</f>
        <v>1259</v>
      </c>
      <c r="E252" s="86">
        <f>지하수사용!$D$204</f>
        <v>0</v>
      </c>
      <c r="F252" s="86">
        <v>0</v>
      </c>
      <c r="G252" s="86">
        <v>0</v>
      </c>
      <c r="H252" s="86">
        <v>0</v>
      </c>
      <c r="I252" s="86">
        <v>0</v>
      </c>
      <c r="J252" s="86">
        <f>ROUND((D252+E252+F252+G252)*0.1,0)</f>
        <v>126</v>
      </c>
      <c r="K252" s="87">
        <f>SUM(D252:J252)</f>
        <v>1385</v>
      </c>
    </row>
    <row r="253" spans="1:11" ht="15" customHeight="1">
      <c r="A253" s="36"/>
      <c r="B253" s="45"/>
      <c r="C253" s="34" t="s">
        <v>130</v>
      </c>
      <c r="D253" s="86">
        <v>0</v>
      </c>
      <c r="E253" s="86">
        <v>0</v>
      </c>
      <c r="F253" s="86">
        <v>0</v>
      </c>
      <c r="G253" s="86">
        <v>0</v>
      </c>
      <c r="H253" s="86">
        <v>0</v>
      </c>
      <c r="I253" s="86">
        <f>'[5]기타 오수량'!$E$25</f>
        <v>139</v>
      </c>
      <c r="J253" s="86">
        <f>ROUND((D253+E253+F253+G253+I253)*0.1,0)</f>
        <v>14</v>
      </c>
      <c r="K253" s="87">
        <f>SUM(D253:J253)</f>
        <v>153</v>
      </c>
    </row>
    <row r="254" spans="1:11" ht="15" customHeight="1">
      <c r="A254" s="36"/>
      <c r="B254" s="33" t="s">
        <v>34</v>
      </c>
      <c r="C254" s="34" t="s">
        <v>8</v>
      </c>
      <c r="D254" s="86">
        <f t="shared" ref="D254:K254" si="76">SUM(D255:D256)</f>
        <v>645</v>
      </c>
      <c r="E254" s="86">
        <f t="shared" si="76"/>
        <v>0</v>
      </c>
      <c r="F254" s="86">
        <f t="shared" si="76"/>
        <v>0</v>
      </c>
      <c r="G254" s="86">
        <f t="shared" si="76"/>
        <v>0</v>
      </c>
      <c r="H254" s="86">
        <f t="shared" si="76"/>
        <v>0</v>
      </c>
      <c r="I254" s="86">
        <f t="shared" si="76"/>
        <v>0</v>
      </c>
      <c r="J254" s="86">
        <f t="shared" si="76"/>
        <v>65</v>
      </c>
      <c r="K254" s="87">
        <f t="shared" si="76"/>
        <v>710</v>
      </c>
    </row>
    <row r="255" spans="1:11" ht="15" customHeight="1">
      <c r="A255" s="36"/>
      <c r="B255" s="37"/>
      <c r="C255" s="34" t="s">
        <v>27</v>
      </c>
      <c r="D255" s="86">
        <f>생활하수!$F$206</f>
        <v>546</v>
      </c>
      <c r="E255" s="86">
        <f>지하수사용!$D$206</f>
        <v>0</v>
      </c>
      <c r="F255" s="86">
        <v>0</v>
      </c>
      <c r="G255" s="86">
        <v>0</v>
      </c>
      <c r="H255" s="86">
        <v>0</v>
      </c>
      <c r="I255" s="86">
        <v>0</v>
      </c>
      <c r="J255" s="86">
        <f>ROUND((D255+E255+F255+G255)*0.1,0)</f>
        <v>55</v>
      </c>
      <c r="K255" s="87">
        <f>SUM(D255:J255)</f>
        <v>601</v>
      </c>
    </row>
    <row r="256" spans="1:11" ht="15" customHeight="1">
      <c r="A256" s="36"/>
      <c r="B256" s="37"/>
      <c r="C256" s="34" t="s">
        <v>37</v>
      </c>
      <c r="D256" s="86">
        <f>생활하수!$F$207</f>
        <v>99</v>
      </c>
      <c r="E256" s="86">
        <f>지하수사용!$D$207</f>
        <v>0</v>
      </c>
      <c r="F256" s="86">
        <v>0</v>
      </c>
      <c r="G256" s="86">
        <v>0</v>
      </c>
      <c r="H256" s="86">
        <v>0</v>
      </c>
      <c r="I256" s="86">
        <v>0</v>
      </c>
      <c r="J256" s="86">
        <f>ROUND((D256+E256+F256+G256)*0.1,0)</f>
        <v>10</v>
      </c>
      <c r="K256" s="87">
        <f>SUM(D256:J256)</f>
        <v>109</v>
      </c>
    </row>
    <row r="257" spans="1:11" ht="15" customHeight="1">
      <c r="A257" s="36"/>
      <c r="B257" s="33" t="s">
        <v>41</v>
      </c>
      <c r="C257" s="34" t="s">
        <v>8</v>
      </c>
      <c r="D257" s="86">
        <f t="shared" ref="D257:K257" si="77">SUM(D258:D260)</f>
        <v>1090</v>
      </c>
      <c r="E257" s="86">
        <f t="shared" si="77"/>
        <v>18</v>
      </c>
      <c r="F257" s="86">
        <f t="shared" si="77"/>
        <v>5800</v>
      </c>
      <c r="G257" s="86">
        <f t="shared" si="77"/>
        <v>0</v>
      </c>
      <c r="H257" s="86">
        <f t="shared" si="77"/>
        <v>0</v>
      </c>
      <c r="I257" s="86">
        <f t="shared" si="77"/>
        <v>0</v>
      </c>
      <c r="J257" s="86">
        <f t="shared" si="77"/>
        <v>691</v>
      </c>
      <c r="K257" s="87">
        <f t="shared" si="77"/>
        <v>7599</v>
      </c>
    </row>
    <row r="258" spans="1:11" ht="15" customHeight="1">
      <c r="A258" s="36"/>
      <c r="B258" s="37"/>
      <c r="C258" s="34" t="s">
        <v>225</v>
      </c>
      <c r="D258" s="86">
        <f>생활하수!$F$209</f>
        <v>0</v>
      </c>
      <c r="E258" s="86">
        <f>지하수사용!$D$209</f>
        <v>0</v>
      </c>
      <c r="F258" s="86">
        <f>개발계획하수!F48</f>
        <v>5800</v>
      </c>
      <c r="G258" s="86">
        <v>0</v>
      </c>
      <c r="H258" s="86">
        <v>0</v>
      </c>
      <c r="I258" s="86">
        <v>0</v>
      </c>
      <c r="J258" s="86">
        <f>ROUND((D258+E258+F258+G258+I258)*0.1,0)</f>
        <v>580</v>
      </c>
      <c r="K258" s="87">
        <f>SUM(D258:J258)</f>
        <v>6380</v>
      </c>
    </row>
    <row r="259" spans="1:11" ht="15" customHeight="1">
      <c r="A259" s="36"/>
      <c r="B259" s="37"/>
      <c r="C259" s="34" t="s">
        <v>37</v>
      </c>
      <c r="D259" s="86">
        <f>생활하수!$F$210</f>
        <v>572</v>
      </c>
      <c r="E259" s="86">
        <f>지하수사용!$D$210</f>
        <v>0</v>
      </c>
      <c r="F259" s="86">
        <v>0</v>
      </c>
      <c r="G259" s="86">
        <v>0</v>
      </c>
      <c r="H259" s="86">
        <v>0</v>
      </c>
      <c r="I259" s="86">
        <v>0</v>
      </c>
      <c r="J259" s="86">
        <f>ROUND((D259+E259+F259+G259+I259)*0.1,0)</f>
        <v>57</v>
      </c>
      <c r="K259" s="87">
        <f>SUM(D259:J259)</f>
        <v>629</v>
      </c>
    </row>
    <row r="260" spans="1:11" ht="15" customHeight="1">
      <c r="A260" s="36"/>
      <c r="B260" s="37"/>
      <c r="C260" s="34" t="s">
        <v>38</v>
      </c>
      <c r="D260" s="86">
        <f>생활하수!$F$211</f>
        <v>518</v>
      </c>
      <c r="E260" s="86">
        <f>지하수사용!$D$211</f>
        <v>18</v>
      </c>
      <c r="F260" s="86">
        <v>0</v>
      </c>
      <c r="G260" s="86">
        <v>0</v>
      </c>
      <c r="H260" s="86">
        <v>0</v>
      </c>
      <c r="I260" s="86">
        <v>0</v>
      </c>
      <c r="J260" s="86">
        <f>ROUND((D260+E260+F260+G260+I260)*0.1,0)</f>
        <v>54</v>
      </c>
      <c r="K260" s="87">
        <f>SUM(D260:J260)</f>
        <v>590</v>
      </c>
    </row>
    <row r="261" spans="1:11" ht="15" customHeight="1">
      <c r="A261" s="138" t="s">
        <v>132</v>
      </c>
      <c r="B261" s="139"/>
      <c r="C261" s="140"/>
      <c r="D261" s="84">
        <f>D262+D265+D270</f>
        <v>1459</v>
      </c>
      <c r="E261" s="84">
        <f>E262+E265+E270</f>
        <v>204</v>
      </c>
      <c r="F261" s="84">
        <f t="shared" ref="F261:K261" si="78">F262+F265+F270</f>
        <v>186</v>
      </c>
      <c r="G261" s="84">
        <f t="shared" si="78"/>
        <v>11957</v>
      </c>
      <c r="H261" s="84">
        <f t="shared" si="78"/>
        <v>0</v>
      </c>
      <c r="I261" s="84">
        <f t="shared" si="78"/>
        <v>0</v>
      </c>
      <c r="J261" s="84">
        <f t="shared" si="78"/>
        <v>803</v>
      </c>
      <c r="K261" s="85">
        <f t="shared" si="78"/>
        <v>14609</v>
      </c>
    </row>
    <row r="262" spans="1:11" ht="15" customHeight="1">
      <c r="A262" s="36"/>
      <c r="B262" s="33" t="s">
        <v>43</v>
      </c>
      <c r="C262" s="34" t="s">
        <v>8</v>
      </c>
      <c r="D262" s="86">
        <f>SUM(D263:D264)</f>
        <v>256</v>
      </c>
      <c r="E262" s="86">
        <f>SUM(E263:E264)</f>
        <v>0</v>
      </c>
      <c r="F262" s="86">
        <f t="shared" ref="F262:K262" si="79">SUM(F263:F264)</f>
        <v>0</v>
      </c>
      <c r="G262" s="86">
        <f t="shared" si="79"/>
        <v>11957</v>
      </c>
      <c r="H262" s="86">
        <f t="shared" si="79"/>
        <v>0</v>
      </c>
      <c r="I262" s="86">
        <f t="shared" si="79"/>
        <v>0</v>
      </c>
      <c r="J262" s="86">
        <f t="shared" si="79"/>
        <v>643</v>
      </c>
      <c r="K262" s="87">
        <f t="shared" si="79"/>
        <v>12856</v>
      </c>
    </row>
    <row r="263" spans="1:11" ht="15" customHeight="1">
      <c r="A263" s="36"/>
      <c r="B263" s="37"/>
      <c r="C263" s="34" t="s">
        <v>77</v>
      </c>
      <c r="D263" s="86">
        <f>공장폐수!$D$34</f>
        <v>0</v>
      </c>
      <c r="E263" s="86">
        <v>0</v>
      </c>
      <c r="F263" s="86">
        <v>0</v>
      </c>
      <c r="G263" s="86">
        <f>공장폐수!E34</f>
        <v>10313</v>
      </c>
      <c r="H263" s="86">
        <v>0</v>
      </c>
      <c r="I263" s="86">
        <v>0</v>
      </c>
      <c r="J263" s="86">
        <f>공장폐수!F34</f>
        <v>543</v>
      </c>
      <c r="K263" s="87">
        <f>SUM(D263:J263)</f>
        <v>10856</v>
      </c>
    </row>
    <row r="264" spans="1:11" ht="15" customHeight="1">
      <c r="A264" s="36"/>
      <c r="B264" s="45"/>
      <c r="C264" s="34" t="s">
        <v>76</v>
      </c>
      <c r="D264" s="86">
        <f>공장폐수!$D$35</f>
        <v>256</v>
      </c>
      <c r="E264" s="86">
        <v>0</v>
      </c>
      <c r="F264" s="86">
        <v>0</v>
      </c>
      <c r="G264" s="86">
        <f>공장폐수!E35</f>
        <v>1644</v>
      </c>
      <c r="H264" s="86">
        <v>0</v>
      </c>
      <c r="I264" s="86">
        <v>0</v>
      </c>
      <c r="J264" s="86">
        <f>공장폐수!F35</f>
        <v>100</v>
      </c>
      <c r="K264" s="87">
        <f>SUM(D264:J264)</f>
        <v>2000</v>
      </c>
    </row>
    <row r="265" spans="1:11" ht="15" customHeight="1">
      <c r="A265" s="36"/>
      <c r="B265" s="33" t="s">
        <v>7</v>
      </c>
      <c r="C265" s="34" t="s">
        <v>8</v>
      </c>
      <c r="D265" s="86">
        <f>SUM(D266:D269)</f>
        <v>578</v>
      </c>
      <c r="E265" s="86">
        <f>SUM(E266:E269)</f>
        <v>204</v>
      </c>
      <c r="F265" s="86">
        <f t="shared" ref="F265:K265" si="80">SUM(F266:F269)</f>
        <v>186</v>
      </c>
      <c r="G265" s="86">
        <f t="shared" si="80"/>
        <v>0</v>
      </c>
      <c r="H265" s="86">
        <f t="shared" si="80"/>
        <v>0</v>
      </c>
      <c r="I265" s="86">
        <f t="shared" si="80"/>
        <v>0</v>
      </c>
      <c r="J265" s="86">
        <f t="shared" si="80"/>
        <v>97</v>
      </c>
      <c r="K265" s="87">
        <f t="shared" si="80"/>
        <v>1065</v>
      </c>
    </row>
    <row r="266" spans="1:11" ht="15" customHeight="1">
      <c r="A266" s="36"/>
      <c r="B266" s="37"/>
      <c r="C266" s="34" t="s">
        <v>10</v>
      </c>
      <c r="D266" s="86">
        <f>생활하수!$F$215</f>
        <v>289</v>
      </c>
      <c r="E266" s="86">
        <f>지하수사용!$D$215</f>
        <v>204</v>
      </c>
      <c r="F266" s="86">
        <v>0</v>
      </c>
      <c r="G266" s="86">
        <v>0</v>
      </c>
      <c r="H266" s="86">
        <v>0</v>
      </c>
      <c r="I266" s="86">
        <v>0</v>
      </c>
      <c r="J266" s="86">
        <f>ROUND((D266+E266+F266+G266)*0.1,0)</f>
        <v>49</v>
      </c>
      <c r="K266" s="87">
        <f>SUM(D266:J266)</f>
        <v>542</v>
      </c>
    </row>
    <row r="267" spans="1:11" ht="15" customHeight="1">
      <c r="A267" s="36"/>
      <c r="B267" s="37"/>
      <c r="C267" s="34" t="s">
        <v>11</v>
      </c>
      <c r="D267" s="86">
        <f>생활하수!$F$216</f>
        <v>289</v>
      </c>
      <c r="E267" s="86">
        <f>지하수사용!$D$216</f>
        <v>0</v>
      </c>
      <c r="F267" s="86">
        <v>0</v>
      </c>
      <c r="G267" s="86">
        <v>0</v>
      </c>
      <c r="H267" s="86">
        <v>0</v>
      </c>
      <c r="I267" s="86">
        <v>0</v>
      </c>
      <c r="J267" s="86">
        <f>ROUND((D267+E267+F267+G267)*0.1,0)</f>
        <v>29</v>
      </c>
      <c r="K267" s="87">
        <f>SUM(D267:J267)</f>
        <v>318</v>
      </c>
    </row>
    <row r="268" spans="1:11" ht="15" customHeight="1">
      <c r="A268" s="36"/>
      <c r="B268" s="37"/>
      <c r="C268" s="34" t="s">
        <v>74</v>
      </c>
      <c r="D268" s="86">
        <v>0</v>
      </c>
      <c r="E268" s="86">
        <v>0</v>
      </c>
      <c r="F268" s="86">
        <f>개발계획하수!F46</f>
        <v>155</v>
      </c>
      <c r="G268" s="86">
        <v>0</v>
      </c>
      <c r="H268" s="86">
        <v>0</v>
      </c>
      <c r="I268" s="86">
        <v>0</v>
      </c>
      <c r="J268" s="86">
        <f>ROUND((D268+E268+F268+G268)*0.1,0)</f>
        <v>16</v>
      </c>
      <c r="K268" s="87">
        <f>SUM(D268:J268)</f>
        <v>171</v>
      </c>
    </row>
    <row r="269" spans="1:11" ht="15" customHeight="1">
      <c r="A269" s="36"/>
      <c r="B269" s="37"/>
      <c r="C269" s="34" t="s">
        <v>58</v>
      </c>
      <c r="D269" s="86">
        <v>0</v>
      </c>
      <c r="E269" s="86">
        <v>0</v>
      </c>
      <c r="F269" s="86">
        <f>개발계획하수!F47</f>
        <v>31</v>
      </c>
      <c r="G269" s="86">
        <v>0</v>
      </c>
      <c r="H269" s="86">
        <v>0</v>
      </c>
      <c r="I269" s="86">
        <v>0</v>
      </c>
      <c r="J269" s="86">
        <f>ROUND((D269+E269+F269+G269)*0.1,0)</f>
        <v>3</v>
      </c>
      <c r="K269" s="87">
        <f>SUM(D269:J269)</f>
        <v>34</v>
      </c>
    </row>
    <row r="270" spans="1:11" ht="15" customHeight="1">
      <c r="A270" s="36"/>
      <c r="B270" s="34" t="s">
        <v>39</v>
      </c>
      <c r="C270" s="34" t="s">
        <v>40</v>
      </c>
      <c r="D270" s="86">
        <f>생활하수!$F$217</f>
        <v>625</v>
      </c>
      <c r="E270" s="86">
        <f>지하수사용!$D$217</f>
        <v>0</v>
      </c>
      <c r="F270" s="86">
        <v>0</v>
      </c>
      <c r="G270" s="86">
        <v>0</v>
      </c>
      <c r="H270" s="86">
        <v>0</v>
      </c>
      <c r="I270" s="86">
        <v>0</v>
      </c>
      <c r="J270" s="86">
        <f>ROUND((D270+E270+F270+G270)*0.1,0)</f>
        <v>63</v>
      </c>
      <c r="K270" s="87">
        <f>SUM(D270:J270)</f>
        <v>688</v>
      </c>
    </row>
    <row r="271" spans="1:11" ht="15" customHeight="1">
      <c r="A271" s="30" t="s">
        <v>44</v>
      </c>
      <c r="B271" s="136" t="s">
        <v>6</v>
      </c>
      <c r="C271" s="137"/>
      <c r="D271" s="82">
        <f>D272+D273+D276</f>
        <v>2616</v>
      </c>
      <c r="E271" s="82">
        <f t="shared" ref="E271:K271" si="81">E272+E273+E276</f>
        <v>0</v>
      </c>
      <c r="F271" s="82">
        <f t="shared" si="81"/>
        <v>1912</v>
      </c>
      <c r="G271" s="82">
        <f t="shared" si="81"/>
        <v>0</v>
      </c>
      <c r="H271" s="82">
        <f t="shared" si="81"/>
        <v>0</v>
      </c>
      <c r="I271" s="82">
        <f t="shared" si="81"/>
        <v>0</v>
      </c>
      <c r="J271" s="82">
        <f t="shared" si="81"/>
        <v>453</v>
      </c>
      <c r="K271" s="83">
        <f t="shared" si="81"/>
        <v>4981</v>
      </c>
    </row>
    <row r="272" spans="1:11" ht="15" customHeight="1">
      <c r="A272" s="36"/>
      <c r="B272" s="33" t="s">
        <v>234</v>
      </c>
      <c r="C272" s="34" t="s">
        <v>45</v>
      </c>
      <c r="D272" s="86">
        <f>생활하수!$F$219</f>
        <v>1699</v>
      </c>
      <c r="E272" s="86">
        <f>지하수사용!$D$219</f>
        <v>0</v>
      </c>
      <c r="F272" s="86">
        <v>0</v>
      </c>
      <c r="G272" s="86">
        <v>0</v>
      </c>
      <c r="H272" s="86">
        <v>0</v>
      </c>
      <c r="I272" s="86">
        <v>0</v>
      </c>
      <c r="J272" s="86">
        <f>ROUND((D272+E272+F272+G272)*0.1,0)</f>
        <v>170</v>
      </c>
      <c r="K272" s="87">
        <f>SUM(D272:J272)</f>
        <v>1869</v>
      </c>
    </row>
    <row r="273" spans="1:11" ht="15" customHeight="1">
      <c r="A273" s="36"/>
      <c r="B273" s="33" t="s">
        <v>244</v>
      </c>
      <c r="C273" s="34" t="s">
        <v>8</v>
      </c>
      <c r="D273" s="86">
        <f>SUM(D274:D275)</f>
        <v>550</v>
      </c>
      <c r="E273" s="86">
        <f>SUM(E274:E275)</f>
        <v>0</v>
      </c>
      <c r="F273" s="86">
        <f t="shared" ref="F273:K273" si="82">SUM(F274:F275)</f>
        <v>0</v>
      </c>
      <c r="G273" s="86">
        <f t="shared" si="82"/>
        <v>0</v>
      </c>
      <c r="H273" s="86">
        <f t="shared" si="82"/>
        <v>0</v>
      </c>
      <c r="I273" s="86">
        <f t="shared" si="82"/>
        <v>0</v>
      </c>
      <c r="J273" s="86">
        <f t="shared" si="82"/>
        <v>55</v>
      </c>
      <c r="K273" s="87">
        <f t="shared" si="82"/>
        <v>605</v>
      </c>
    </row>
    <row r="274" spans="1:11" ht="15" customHeight="1">
      <c r="A274" s="36"/>
      <c r="B274" s="37"/>
      <c r="C274" s="34" t="s">
        <v>45</v>
      </c>
      <c r="D274" s="86">
        <f>생활하수!$F$221</f>
        <v>422</v>
      </c>
      <c r="E274" s="86">
        <f>지하수사용!$D$221</f>
        <v>0</v>
      </c>
      <c r="F274" s="86">
        <v>0</v>
      </c>
      <c r="G274" s="86">
        <v>0</v>
      </c>
      <c r="H274" s="86">
        <v>0</v>
      </c>
      <c r="I274" s="86">
        <v>0</v>
      </c>
      <c r="J274" s="86">
        <f>ROUND((D274+E274+F274+G274)*0.1,0)</f>
        <v>42</v>
      </c>
      <c r="K274" s="87">
        <f>SUM(D274:J274)</f>
        <v>464</v>
      </c>
    </row>
    <row r="275" spans="1:11" ht="15" customHeight="1">
      <c r="A275" s="36"/>
      <c r="B275" s="45"/>
      <c r="C275" s="34" t="s">
        <v>238</v>
      </c>
      <c r="D275" s="86">
        <f>생활하수!$F$222</f>
        <v>128</v>
      </c>
      <c r="E275" s="86">
        <f>지하수사용!$D$222</f>
        <v>0</v>
      </c>
      <c r="F275" s="86">
        <v>0</v>
      </c>
      <c r="G275" s="86">
        <v>0</v>
      </c>
      <c r="H275" s="86">
        <v>0</v>
      </c>
      <c r="I275" s="88">
        <v>0</v>
      </c>
      <c r="J275" s="86">
        <f>ROUND((D275+E275+F275+G275)*0.1,0)</f>
        <v>13</v>
      </c>
      <c r="K275" s="87">
        <f>SUM(D275:J275)</f>
        <v>141</v>
      </c>
    </row>
    <row r="276" spans="1:11" ht="15" customHeight="1">
      <c r="A276" s="36"/>
      <c r="B276" s="33" t="s">
        <v>46</v>
      </c>
      <c r="C276" s="34" t="s">
        <v>8</v>
      </c>
      <c r="D276" s="86">
        <f>SUM(D277:D278)</f>
        <v>367</v>
      </c>
      <c r="E276" s="86">
        <f>SUM(E277:E278)</f>
        <v>0</v>
      </c>
      <c r="F276" s="86">
        <f t="shared" ref="F276:K276" si="83">SUM(F277:F278)</f>
        <v>1912</v>
      </c>
      <c r="G276" s="86">
        <f t="shared" si="83"/>
        <v>0</v>
      </c>
      <c r="H276" s="86">
        <f t="shared" si="83"/>
        <v>0</v>
      </c>
      <c r="I276" s="86">
        <f t="shared" si="83"/>
        <v>0</v>
      </c>
      <c r="J276" s="86">
        <f t="shared" si="83"/>
        <v>228</v>
      </c>
      <c r="K276" s="87">
        <f t="shared" si="83"/>
        <v>2507</v>
      </c>
    </row>
    <row r="277" spans="1:11" ht="15" customHeight="1">
      <c r="A277" s="36"/>
      <c r="B277" s="37"/>
      <c r="C277" s="34" t="s">
        <v>45</v>
      </c>
      <c r="D277" s="86">
        <f>생활하수!$F$223</f>
        <v>367</v>
      </c>
      <c r="E277" s="86">
        <f>지하수사용!$D$223</f>
        <v>0</v>
      </c>
      <c r="F277" s="86">
        <v>0</v>
      </c>
      <c r="G277" s="86">
        <v>0</v>
      </c>
      <c r="H277" s="86">
        <v>0</v>
      </c>
      <c r="I277" s="86">
        <v>0</v>
      </c>
      <c r="J277" s="86">
        <f>ROUND((D277+E277+F277+G277)*0.1,0)</f>
        <v>37</v>
      </c>
      <c r="K277" s="87">
        <f>SUM(D277:J277)</f>
        <v>404</v>
      </c>
    </row>
    <row r="278" spans="1:11" ht="15" customHeight="1">
      <c r="A278" s="49"/>
      <c r="B278" s="45"/>
      <c r="C278" s="34" t="s">
        <v>62</v>
      </c>
      <c r="D278" s="86">
        <v>0</v>
      </c>
      <c r="E278" s="86">
        <v>0</v>
      </c>
      <c r="F278" s="86">
        <f>개발계획하수!F50</f>
        <v>1912</v>
      </c>
      <c r="G278" s="86">
        <v>0</v>
      </c>
      <c r="H278" s="86">
        <v>0</v>
      </c>
      <c r="I278" s="88">
        <v>0</v>
      </c>
      <c r="J278" s="86">
        <f>ROUND((D278+E278+F278+G278)*0.1,0)</f>
        <v>191</v>
      </c>
      <c r="K278" s="87">
        <f>SUM(D278:J278)</f>
        <v>2103</v>
      </c>
    </row>
    <row r="279" spans="1:11" ht="15" customHeight="1">
      <c r="A279" s="30" t="s">
        <v>138</v>
      </c>
      <c r="B279" s="136" t="s">
        <v>6</v>
      </c>
      <c r="C279" s="137"/>
      <c r="D279" s="82">
        <f>D280</f>
        <v>31</v>
      </c>
      <c r="E279" s="82">
        <f>E280</f>
        <v>0</v>
      </c>
      <c r="F279" s="82">
        <f t="shared" ref="F279:K279" si="84">F280</f>
        <v>0</v>
      </c>
      <c r="G279" s="82">
        <f t="shared" si="84"/>
        <v>0</v>
      </c>
      <c r="H279" s="82">
        <f t="shared" si="84"/>
        <v>0</v>
      </c>
      <c r="I279" s="82">
        <f t="shared" si="84"/>
        <v>0</v>
      </c>
      <c r="J279" s="82">
        <f t="shared" si="84"/>
        <v>3</v>
      </c>
      <c r="K279" s="83">
        <f t="shared" si="84"/>
        <v>34</v>
      </c>
    </row>
    <row r="280" spans="1:11" ht="15" customHeight="1">
      <c r="A280" s="46"/>
      <c r="B280" s="40" t="s">
        <v>134</v>
      </c>
      <c r="C280" s="40" t="s">
        <v>45</v>
      </c>
      <c r="D280" s="91">
        <f>생활하수!$F$225</f>
        <v>31</v>
      </c>
      <c r="E280" s="91">
        <f>지하수사용!$D$225</f>
        <v>0</v>
      </c>
      <c r="F280" s="91">
        <v>0</v>
      </c>
      <c r="G280" s="91">
        <v>0</v>
      </c>
      <c r="H280" s="91">
        <v>0</v>
      </c>
      <c r="I280" s="91">
        <v>0</v>
      </c>
      <c r="J280" s="91">
        <f>ROUND((D280+E280+F280+G280+I280)*0.1,0)</f>
        <v>3</v>
      </c>
      <c r="K280" s="92">
        <f>SUM(D280:J280)</f>
        <v>34</v>
      </c>
    </row>
    <row r="281" spans="1:11" ht="15" customHeight="1"/>
    <row r="282" spans="1:11" s="5" customFormat="1" ht="15" customHeight="1">
      <c r="A282" s="24" t="s">
        <v>153</v>
      </c>
    </row>
    <row r="283" spans="1:11" ht="34.5" thickBot="1">
      <c r="A283" s="25" t="s">
        <v>0</v>
      </c>
      <c r="B283" s="26" t="s">
        <v>1</v>
      </c>
      <c r="C283" s="26" t="s">
        <v>73</v>
      </c>
      <c r="D283" s="26" t="s">
        <v>49</v>
      </c>
      <c r="E283" s="26" t="s">
        <v>53</v>
      </c>
      <c r="F283" s="26" t="s">
        <v>64</v>
      </c>
      <c r="G283" s="26" t="s">
        <v>65</v>
      </c>
      <c r="H283" s="26" t="s">
        <v>88</v>
      </c>
      <c r="I283" s="26" t="s">
        <v>185</v>
      </c>
      <c r="J283" s="26" t="s">
        <v>50</v>
      </c>
      <c r="K283" s="27" t="s">
        <v>66</v>
      </c>
    </row>
    <row r="284" spans="1:11" ht="15" customHeight="1" thickTop="1">
      <c r="A284" s="133" t="s">
        <v>4</v>
      </c>
      <c r="B284" s="134"/>
      <c r="C284" s="135"/>
      <c r="D284" s="80">
        <f t="shared" ref="D284:K284" si="85">D285+D327+D335</f>
        <v>36077</v>
      </c>
      <c r="E284" s="80">
        <f t="shared" si="85"/>
        <v>877</v>
      </c>
      <c r="F284" s="80">
        <f t="shared" si="85"/>
        <v>7898</v>
      </c>
      <c r="G284" s="80">
        <f t="shared" si="85"/>
        <v>11957</v>
      </c>
      <c r="H284" s="80">
        <f t="shared" si="85"/>
        <v>140</v>
      </c>
      <c r="I284" s="80">
        <f t="shared" si="85"/>
        <v>139</v>
      </c>
      <c r="J284" s="80">
        <f t="shared" si="85"/>
        <v>5120</v>
      </c>
      <c r="K284" s="81">
        <f t="shared" si="85"/>
        <v>62208</v>
      </c>
    </row>
    <row r="285" spans="1:11" ht="15" customHeight="1">
      <c r="A285" s="30" t="s">
        <v>5</v>
      </c>
      <c r="B285" s="136" t="s">
        <v>6</v>
      </c>
      <c r="C285" s="137"/>
      <c r="D285" s="82">
        <f t="shared" ref="D285:K285" si="86">D286+D317</f>
        <v>33468</v>
      </c>
      <c r="E285" s="82">
        <f t="shared" si="86"/>
        <v>877</v>
      </c>
      <c r="F285" s="82">
        <f t="shared" si="86"/>
        <v>5986</v>
      </c>
      <c r="G285" s="82">
        <f t="shared" si="86"/>
        <v>11957</v>
      </c>
      <c r="H285" s="82">
        <f t="shared" si="86"/>
        <v>140</v>
      </c>
      <c r="I285" s="82">
        <f t="shared" si="86"/>
        <v>139</v>
      </c>
      <c r="J285" s="82">
        <f t="shared" si="86"/>
        <v>4667</v>
      </c>
      <c r="K285" s="83">
        <f t="shared" si="86"/>
        <v>57234</v>
      </c>
    </row>
    <row r="286" spans="1:11" ht="15" customHeight="1">
      <c r="A286" s="138" t="s">
        <v>131</v>
      </c>
      <c r="B286" s="139"/>
      <c r="C286" s="140"/>
      <c r="D286" s="84">
        <f>D287+D291+D292+D296+D297+D301+D305+D306+D310+D313</f>
        <v>32025</v>
      </c>
      <c r="E286" s="84">
        <f t="shared" ref="E286:K286" si="87">E287+E291+E292+E296+E297+E301+E305+E306+E310+E313</f>
        <v>673</v>
      </c>
      <c r="F286" s="84">
        <f t="shared" si="87"/>
        <v>5800</v>
      </c>
      <c r="G286" s="84">
        <f t="shared" si="87"/>
        <v>0</v>
      </c>
      <c r="H286" s="84">
        <f t="shared" si="87"/>
        <v>140</v>
      </c>
      <c r="I286" s="84">
        <f t="shared" si="87"/>
        <v>139</v>
      </c>
      <c r="J286" s="84">
        <f t="shared" si="87"/>
        <v>3865</v>
      </c>
      <c r="K286" s="85">
        <f t="shared" si="87"/>
        <v>42642</v>
      </c>
    </row>
    <row r="287" spans="1:11" ht="15" customHeight="1">
      <c r="A287" s="36"/>
      <c r="B287" s="33" t="s">
        <v>12</v>
      </c>
      <c r="C287" s="34" t="s">
        <v>8</v>
      </c>
      <c r="D287" s="86">
        <f>SUM(D288:D290)</f>
        <v>6314</v>
      </c>
      <c r="E287" s="86">
        <f>SUM(E288:E290)</f>
        <v>54</v>
      </c>
      <c r="F287" s="86">
        <f t="shared" ref="F287:K287" si="88">SUM(F288:F290)</f>
        <v>0</v>
      </c>
      <c r="G287" s="86">
        <f t="shared" si="88"/>
        <v>0</v>
      </c>
      <c r="H287" s="86">
        <f t="shared" si="88"/>
        <v>100</v>
      </c>
      <c r="I287" s="86">
        <f t="shared" si="88"/>
        <v>0</v>
      </c>
      <c r="J287" s="86">
        <f t="shared" si="88"/>
        <v>637</v>
      </c>
      <c r="K287" s="87">
        <f t="shared" si="88"/>
        <v>7105</v>
      </c>
    </row>
    <row r="288" spans="1:11" ht="15" customHeight="1">
      <c r="A288" s="36"/>
      <c r="B288" s="37"/>
      <c r="C288" s="34" t="s">
        <v>9</v>
      </c>
      <c r="D288" s="86">
        <f>생활하수!$F$232</f>
        <v>6314</v>
      </c>
      <c r="E288" s="86">
        <f>지하수사용!$D$232</f>
        <v>54</v>
      </c>
      <c r="F288" s="86">
        <v>0</v>
      </c>
      <c r="G288" s="86">
        <v>0</v>
      </c>
      <c r="H288" s="86">
        <v>0</v>
      </c>
      <c r="I288" s="86">
        <v>0</v>
      </c>
      <c r="J288" s="86">
        <f>ROUND((D288+E288+F288+G288)*0.1,0)</f>
        <v>637</v>
      </c>
      <c r="K288" s="87">
        <f>SUM(D288:J288)</f>
        <v>7005</v>
      </c>
    </row>
    <row r="289" spans="1:11" ht="15" customHeight="1">
      <c r="A289" s="36"/>
      <c r="B289" s="37"/>
      <c r="C289" s="34" t="s">
        <v>79</v>
      </c>
      <c r="D289" s="86">
        <v>0</v>
      </c>
      <c r="E289" s="86">
        <v>0</v>
      </c>
      <c r="F289" s="86">
        <v>0</v>
      </c>
      <c r="G289" s="86">
        <v>0</v>
      </c>
      <c r="H289" s="86">
        <f>[4]연계처리수!$D$94</f>
        <v>50</v>
      </c>
      <c r="I289" s="86">
        <v>0</v>
      </c>
      <c r="J289" s="86">
        <f>ROUND((D289+E289+F289+G289)*0.1,0)</f>
        <v>0</v>
      </c>
      <c r="K289" s="87">
        <f>SUM(D289:J289)</f>
        <v>50</v>
      </c>
    </row>
    <row r="290" spans="1:11" ht="15" customHeight="1">
      <c r="A290" s="36"/>
      <c r="B290" s="45"/>
      <c r="C290" s="34" t="s">
        <v>80</v>
      </c>
      <c r="D290" s="86">
        <v>0</v>
      </c>
      <c r="E290" s="86">
        <v>0</v>
      </c>
      <c r="F290" s="86">
        <v>0</v>
      </c>
      <c r="G290" s="86">
        <v>0</v>
      </c>
      <c r="H290" s="86">
        <f>[4]연계처리수!$D$95</f>
        <v>50</v>
      </c>
      <c r="I290" s="86">
        <v>0</v>
      </c>
      <c r="J290" s="86">
        <f>ROUND((D290+E290+F290+G290)*0.1,0)</f>
        <v>0</v>
      </c>
      <c r="K290" s="87">
        <f>SUM(D290:J290)</f>
        <v>50</v>
      </c>
    </row>
    <row r="291" spans="1:11" ht="15" customHeight="1">
      <c r="A291" s="36"/>
      <c r="B291" s="34" t="s">
        <v>13</v>
      </c>
      <c r="C291" s="34" t="s">
        <v>9</v>
      </c>
      <c r="D291" s="86">
        <f>생활하수!$F$233</f>
        <v>2472</v>
      </c>
      <c r="E291" s="86">
        <f>지하수사용!$D$233</f>
        <v>55</v>
      </c>
      <c r="F291" s="86">
        <v>0</v>
      </c>
      <c r="G291" s="86">
        <v>0</v>
      </c>
      <c r="H291" s="86">
        <v>0</v>
      </c>
      <c r="I291" s="86">
        <v>0</v>
      </c>
      <c r="J291" s="86">
        <f>ROUND((D291+E291+F291+G291)*0.1,0)</f>
        <v>253</v>
      </c>
      <c r="K291" s="87">
        <f>SUM(D291:J291)</f>
        <v>2780</v>
      </c>
    </row>
    <row r="292" spans="1:11" ht="15" customHeight="1">
      <c r="A292" s="36"/>
      <c r="B292" s="33" t="s">
        <v>14</v>
      </c>
      <c r="C292" s="34" t="s">
        <v>8</v>
      </c>
      <c r="D292" s="86">
        <f>SUM(D293:D295)</f>
        <v>11347</v>
      </c>
      <c r="E292" s="86">
        <f>SUM(E293:E295)</f>
        <v>277</v>
      </c>
      <c r="F292" s="86">
        <f t="shared" ref="F292:K292" si="89">SUM(F293:F295)</f>
        <v>0</v>
      </c>
      <c r="G292" s="86">
        <f t="shared" si="89"/>
        <v>0</v>
      </c>
      <c r="H292" s="86">
        <f t="shared" si="89"/>
        <v>0</v>
      </c>
      <c r="I292" s="86">
        <f t="shared" si="89"/>
        <v>0</v>
      </c>
      <c r="J292" s="86">
        <f t="shared" si="89"/>
        <v>1162</v>
      </c>
      <c r="K292" s="87">
        <f t="shared" si="89"/>
        <v>12786</v>
      </c>
    </row>
    <row r="293" spans="1:11" ht="15" customHeight="1">
      <c r="A293" s="36"/>
      <c r="B293" s="37"/>
      <c r="C293" s="34" t="s">
        <v>15</v>
      </c>
      <c r="D293" s="86">
        <f>생활하수!$F$235</f>
        <v>823</v>
      </c>
      <c r="E293" s="86">
        <f>지하수사용!$D$235</f>
        <v>24</v>
      </c>
      <c r="F293" s="86">
        <v>0</v>
      </c>
      <c r="G293" s="86">
        <v>0</v>
      </c>
      <c r="H293" s="86">
        <v>0</v>
      </c>
      <c r="I293" s="86">
        <v>0</v>
      </c>
      <c r="J293" s="86">
        <f>ROUND((D293+E293+F293+G293)*0.1,0)</f>
        <v>85</v>
      </c>
      <c r="K293" s="87">
        <f>SUM(D293:J293)</f>
        <v>932</v>
      </c>
    </row>
    <row r="294" spans="1:11" ht="15" customHeight="1">
      <c r="A294" s="36"/>
      <c r="B294" s="37"/>
      <c r="C294" s="34" t="s">
        <v>16</v>
      </c>
      <c r="D294" s="86">
        <f>생활하수!$F$236</f>
        <v>2613</v>
      </c>
      <c r="E294" s="86">
        <f>지하수사용!$D$236</f>
        <v>40</v>
      </c>
      <c r="F294" s="86">
        <v>0</v>
      </c>
      <c r="G294" s="86">
        <v>0</v>
      </c>
      <c r="H294" s="86">
        <v>0</v>
      </c>
      <c r="I294" s="86">
        <v>0</v>
      </c>
      <c r="J294" s="86">
        <f>ROUND((D294+E294+F294+G294)*0.1,0)</f>
        <v>265</v>
      </c>
      <c r="K294" s="87">
        <f>SUM(D294:J294)</f>
        <v>2918</v>
      </c>
    </row>
    <row r="295" spans="1:11" ht="15" customHeight="1">
      <c r="A295" s="36"/>
      <c r="B295" s="45"/>
      <c r="C295" s="34" t="s">
        <v>17</v>
      </c>
      <c r="D295" s="86">
        <f>생활하수!$F$237</f>
        <v>7911</v>
      </c>
      <c r="E295" s="86">
        <f>지하수사용!$D$237</f>
        <v>213</v>
      </c>
      <c r="F295" s="86">
        <v>0</v>
      </c>
      <c r="G295" s="86">
        <v>0</v>
      </c>
      <c r="H295" s="86">
        <v>0</v>
      </c>
      <c r="I295" s="86">
        <v>0</v>
      </c>
      <c r="J295" s="86">
        <f>ROUND((D295+E295+F295+G295)*0.1,0)</f>
        <v>812</v>
      </c>
      <c r="K295" s="87">
        <f>SUM(D295:J295)</f>
        <v>8936</v>
      </c>
    </row>
    <row r="296" spans="1:11" ht="15" customHeight="1">
      <c r="A296" s="36"/>
      <c r="B296" s="34" t="s">
        <v>18</v>
      </c>
      <c r="C296" s="34" t="s">
        <v>19</v>
      </c>
      <c r="D296" s="86">
        <f>생활하수!$F$238</f>
        <v>248</v>
      </c>
      <c r="E296" s="86">
        <f>지하수사용!$D$238</f>
        <v>0</v>
      </c>
      <c r="F296" s="86">
        <v>0</v>
      </c>
      <c r="G296" s="86">
        <v>0</v>
      </c>
      <c r="H296" s="86">
        <v>0</v>
      </c>
      <c r="I296" s="86">
        <v>0</v>
      </c>
      <c r="J296" s="86">
        <f>ROUND((D296+E296+F296+G296)*0.1,0)</f>
        <v>25</v>
      </c>
      <c r="K296" s="87">
        <f>SUM(D296:J296)</f>
        <v>273</v>
      </c>
    </row>
    <row r="297" spans="1:11" ht="15" customHeight="1">
      <c r="A297" s="36"/>
      <c r="B297" s="33" t="s">
        <v>20</v>
      </c>
      <c r="C297" s="34" t="s">
        <v>8</v>
      </c>
      <c r="D297" s="86">
        <f>SUM(D298:D300)</f>
        <v>4737</v>
      </c>
      <c r="E297" s="86">
        <f>SUM(E298:E300)</f>
        <v>193</v>
      </c>
      <c r="F297" s="86">
        <f t="shared" ref="F297:K297" si="90">SUM(F298:F300)</f>
        <v>0</v>
      </c>
      <c r="G297" s="86">
        <f t="shared" si="90"/>
        <v>0</v>
      </c>
      <c r="H297" s="86">
        <f t="shared" si="90"/>
        <v>0</v>
      </c>
      <c r="I297" s="86">
        <f t="shared" si="90"/>
        <v>0</v>
      </c>
      <c r="J297" s="86">
        <f t="shared" si="90"/>
        <v>493</v>
      </c>
      <c r="K297" s="87">
        <f t="shared" si="90"/>
        <v>5423</v>
      </c>
    </row>
    <row r="298" spans="1:11" ht="15" customHeight="1">
      <c r="A298" s="36"/>
      <c r="B298" s="37"/>
      <c r="C298" s="34" t="s">
        <v>15</v>
      </c>
      <c r="D298" s="86">
        <f>생활하수!$F$240</f>
        <v>2287</v>
      </c>
      <c r="E298" s="86">
        <f>지하수사용!$D$240</f>
        <v>129</v>
      </c>
      <c r="F298" s="86">
        <v>0</v>
      </c>
      <c r="G298" s="86">
        <v>0</v>
      </c>
      <c r="H298" s="86">
        <v>0</v>
      </c>
      <c r="I298" s="86">
        <v>0</v>
      </c>
      <c r="J298" s="86">
        <f>ROUND((D298+E298+F298+G298)*0.1,0)</f>
        <v>242</v>
      </c>
      <c r="K298" s="87">
        <f>SUM(D298:J298)</f>
        <v>2658</v>
      </c>
    </row>
    <row r="299" spans="1:11" ht="15" customHeight="1">
      <c r="A299" s="36"/>
      <c r="B299" s="37"/>
      <c r="C299" s="34" t="s">
        <v>16</v>
      </c>
      <c r="D299" s="86">
        <f>생활하수!$F$241</f>
        <v>979</v>
      </c>
      <c r="E299" s="86">
        <f>지하수사용!$D$241</f>
        <v>1</v>
      </c>
      <c r="F299" s="86">
        <v>0</v>
      </c>
      <c r="G299" s="86">
        <v>0</v>
      </c>
      <c r="H299" s="86">
        <v>0</v>
      </c>
      <c r="I299" s="86">
        <v>0</v>
      </c>
      <c r="J299" s="86">
        <f>ROUND((D299+E299+F299+G299)*0.1,0)</f>
        <v>98</v>
      </c>
      <c r="K299" s="87">
        <f>SUM(D299:J299)</f>
        <v>1078</v>
      </c>
    </row>
    <row r="300" spans="1:11" ht="15" customHeight="1">
      <c r="A300" s="36"/>
      <c r="B300" s="45"/>
      <c r="C300" s="34" t="s">
        <v>24</v>
      </c>
      <c r="D300" s="86">
        <f>생활하수!$F$242</f>
        <v>1471</v>
      </c>
      <c r="E300" s="86">
        <f>지하수사용!$D$242</f>
        <v>63</v>
      </c>
      <c r="F300" s="86">
        <v>0</v>
      </c>
      <c r="G300" s="86">
        <v>0</v>
      </c>
      <c r="H300" s="86">
        <v>0</v>
      </c>
      <c r="I300" s="86">
        <v>0</v>
      </c>
      <c r="J300" s="86">
        <f>ROUND((D300+E300+F300+G300)*0.1,0)</f>
        <v>153</v>
      </c>
      <c r="K300" s="87">
        <f>SUM(D300:J300)</f>
        <v>1687</v>
      </c>
    </row>
    <row r="301" spans="1:11" ht="15" customHeight="1">
      <c r="A301" s="36"/>
      <c r="B301" s="33" t="s">
        <v>25</v>
      </c>
      <c r="C301" s="34" t="s">
        <v>8</v>
      </c>
      <c r="D301" s="86">
        <f>SUM(D302:D304)</f>
        <v>3352</v>
      </c>
      <c r="E301" s="86">
        <f>SUM(E302:E304)</f>
        <v>76</v>
      </c>
      <c r="F301" s="86">
        <f t="shared" ref="F301:K301" si="91">SUM(F302:F304)</f>
        <v>0</v>
      </c>
      <c r="G301" s="86">
        <f t="shared" si="91"/>
        <v>0</v>
      </c>
      <c r="H301" s="86">
        <f t="shared" si="91"/>
        <v>40</v>
      </c>
      <c r="I301" s="86">
        <f t="shared" si="91"/>
        <v>0</v>
      </c>
      <c r="J301" s="86">
        <f t="shared" si="91"/>
        <v>343</v>
      </c>
      <c r="K301" s="87">
        <f t="shared" si="91"/>
        <v>3811</v>
      </c>
    </row>
    <row r="302" spans="1:11" ht="15" customHeight="1">
      <c r="A302" s="36"/>
      <c r="B302" s="37"/>
      <c r="C302" s="34" t="s">
        <v>27</v>
      </c>
      <c r="D302" s="86">
        <f>생활하수!$F$244</f>
        <v>3275</v>
      </c>
      <c r="E302" s="86">
        <f>지하수사용!$D$244</f>
        <v>76</v>
      </c>
      <c r="F302" s="86">
        <v>0</v>
      </c>
      <c r="G302" s="86">
        <v>0</v>
      </c>
      <c r="H302" s="86">
        <v>0</v>
      </c>
      <c r="I302" s="86">
        <v>0</v>
      </c>
      <c r="J302" s="86">
        <f>ROUND((D302+E302+F302+G302)*0.1,0)</f>
        <v>335</v>
      </c>
      <c r="K302" s="87">
        <f>SUM(D302:J302)</f>
        <v>3686</v>
      </c>
    </row>
    <row r="303" spans="1:11" ht="15" customHeight="1">
      <c r="A303" s="36"/>
      <c r="B303" s="37"/>
      <c r="C303" s="34" t="s">
        <v>28</v>
      </c>
      <c r="D303" s="86">
        <f>생활하수!$F$245</f>
        <v>77</v>
      </c>
      <c r="E303" s="86">
        <f>지하수사용!$D$245</f>
        <v>0</v>
      </c>
      <c r="F303" s="86">
        <v>0</v>
      </c>
      <c r="G303" s="86">
        <v>0</v>
      </c>
      <c r="H303" s="86">
        <v>0</v>
      </c>
      <c r="I303" s="86">
        <v>0</v>
      </c>
      <c r="J303" s="86">
        <f>ROUND((D303+E303+F303+G303)*0.1,0)</f>
        <v>8</v>
      </c>
      <c r="K303" s="87">
        <f>SUM(D303:J303)</f>
        <v>85</v>
      </c>
    </row>
    <row r="304" spans="1:11" ht="15" customHeight="1">
      <c r="A304" s="36"/>
      <c r="B304" s="45"/>
      <c r="C304" s="34" t="s">
        <v>78</v>
      </c>
      <c r="D304" s="86">
        <v>0</v>
      </c>
      <c r="E304" s="86">
        <v>0</v>
      </c>
      <c r="F304" s="86">
        <v>0</v>
      </c>
      <c r="G304" s="86">
        <v>0</v>
      </c>
      <c r="H304" s="86">
        <f>[4]연계처리수!$D$96</f>
        <v>40</v>
      </c>
      <c r="I304" s="86">
        <v>0</v>
      </c>
      <c r="J304" s="86">
        <f>ROUND((D304+E304+F304+G304)*0.1,0)</f>
        <v>0</v>
      </c>
      <c r="K304" s="87">
        <f>SUM(D304:J304)</f>
        <v>40</v>
      </c>
    </row>
    <row r="305" spans="1:11" ht="15" customHeight="1">
      <c r="A305" s="36"/>
      <c r="B305" s="34" t="s">
        <v>29</v>
      </c>
      <c r="C305" s="34" t="s">
        <v>30</v>
      </c>
      <c r="D305" s="86">
        <f>생활하수!$F$246</f>
        <v>429</v>
      </c>
      <c r="E305" s="86">
        <f>지하수사용!$D$246</f>
        <v>0</v>
      </c>
      <c r="F305" s="86">
        <v>0</v>
      </c>
      <c r="G305" s="86">
        <v>0</v>
      </c>
      <c r="H305" s="86">
        <v>0</v>
      </c>
      <c r="I305" s="86">
        <v>0</v>
      </c>
      <c r="J305" s="86">
        <f>ROUND((D305+E305+F305+G305)*0.1,0)</f>
        <v>43</v>
      </c>
      <c r="K305" s="87">
        <f>SUM(D305:J305)</f>
        <v>472</v>
      </c>
    </row>
    <row r="306" spans="1:11" ht="15" customHeight="1">
      <c r="A306" s="36"/>
      <c r="B306" s="33" t="s">
        <v>31</v>
      </c>
      <c r="C306" s="34" t="s">
        <v>8</v>
      </c>
      <c r="D306" s="86">
        <f>SUM(D307:D309)</f>
        <v>1417</v>
      </c>
      <c r="E306" s="86">
        <f>SUM(E307:E309)</f>
        <v>0</v>
      </c>
      <c r="F306" s="86">
        <f t="shared" ref="F306:K306" si="92">SUM(F307:F309)</f>
        <v>0</v>
      </c>
      <c r="G306" s="86">
        <f t="shared" si="92"/>
        <v>0</v>
      </c>
      <c r="H306" s="86">
        <f t="shared" si="92"/>
        <v>0</v>
      </c>
      <c r="I306" s="86">
        <f t="shared" si="92"/>
        <v>139</v>
      </c>
      <c r="J306" s="86">
        <f t="shared" si="92"/>
        <v>156</v>
      </c>
      <c r="K306" s="87">
        <f t="shared" si="92"/>
        <v>1712</v>
      </c>
    </row>
    <row r="307" spans="1:11" ht="15" customHeight="1">
      <c r="A307" s="36"/>
      <c r="B307" s="37"/>
      <c r="C307" s="34" t="s">
        <v>32</v>
      </c>
      <c r="D307" s="86">
        <f>생활하수!$F$248</f>
        <v>176</v>
      </c>
      <c r="E307" s="86">
        <f>지하수사용!$D$248</f>
        <v>0</v>
      </c>
      <c r="F307" s="86">
        <v>0</v>
      </c>
      <c r="G307" s="86">
        <v>0</v>
      </c>
      <c r="H307" s="86">
        <v>0</v>
      </c>
      <c r="I307" s="86">
        <v>0</v>
      </c>
      <c r="J307" s="86">
        <f>ROUND((D307+E307+F307+G307)*0.1,0)</f>
        <v>18</v>
      </c>
      <c r="K307" s="87">
        <f>SUM(D307:J307)</f>
        <v>194</v>
      </c>
    </row>
    <row r="308" spans="1:11" ht="15" customHeight="1">
      <c r="A308" s="36"/>
      <c r="B308" s="37"/>
      <c r="C308" s="34" t="s">
        <v>33</v>
      </c>
      <c r="D308" s="86">
        <f>생활하수!$F$249</f>
        <v>1241</v>
      </c>
      <c r="E308" s="86">
        <f>지하수사용!$D$249</f>
        <v>0</v>
      </c>
      <c r="F308" s="86">
        <v>0</v>
      </c>
      <c r="G308" s="86">
        <v>0</v>
      </c>
      <c r="H308" s="86">
        <v>0</v>
      </c>
      <c r="I308" s="86">
        <v>0</v>
      </c>
      <c r="J308" s="86">
        <f>ROUND((D308+E308+F308+G308)*0.1,0)</f>
        <v>124</v>
      </c>
      <c r="K308" s="87">
        <f>SUM(D308:J308)</f>
        <v>1365</v>
      </c>
    </row>
    <row r="309" spans="1:11" ht="15" customHeight="1">
      <c r="A309" s="36"/>
      <c r="B309" s="45"/>
      <c r="C309" s="34" t="s">
        <v>130</v>
      </c>
      <c r="D309" s="86">
        <v>0</v>
      </c>
      <c r="E309" s="86">
        <v>0</v>
      </c>
      <c r="F309" s="86">
        <v>0</v>
      </c>
      <c r="G309" s="86">
        <v>0</v>
      </c>
      <c r="H309" s="86">
        <v>0</v>
      </c>
      <c r="I309" s="86">
        <f>'[5]기타 오수량'!$E$25</f>
        <v>139</v>
      </c>
      <c r="J309" s="86">
        <f>ROUND((D309+E309+F309+G309+I309)*0.1,0)</f>
        <v>14</v>
      </c>
      <c r="K309" s="87">
        <f>SUM(D309:J309)</f>
        <v>153</v>
      </c>
    </row>
    <row r="310" spans="1:11" ht="15" customHeight="1">
      <c r="A310" s="36"/>
      <c r="B310" s="33" t="s">
        <v>34</v>
      </c>
      <c r="C310" s="34" t="s">
        <v>8</v>
      </c>
      <c r="D310" s="86">
        <f t="shared" ref="D310:K310" si="93">SUM(D311:D312)</f>
        <v>636</v>
      </c>
      <c r="E310" s="86">
        <f t="shared" si="93"/>
        <v>0</v>
      </c>
      <c r="F310" s="86">
        <f t="shared" si="93"/>
        <v>0</v>
      </c>
      <c r="G310" s="86">
        <f t="shared" si="93"/>
        <v>0</v>
      </c>
      <c r="H310" s="86">
        <f t="shared" si="93"/>
        <v>0</v>
      </c>
      <c r="I310" s="86">
        <f t="shared" si="93"/>
        <v>0</v>
      </c>
      <c r="J310" s="86">
        <f t="shared" si="93"/>
        <v>64</v>
      </c>
      <c r="K310" s="87">
        <f t="shared" si="93"/>
        <v>700</v>
      </c>
    </row>
    <row r="311" spans="1:11" ht="15" customHeight="1">
      <c r="A311" s="36"/>
      <c r="B311" s="37"/>
      <c r="C311" s="34" t="s">
        <v>27</v>
      </c>
      <c r="D311" s="86">
        <f>생활하수!$F$251</f>
        <v>539</v>
      </c>
      <c r="E311" s="86">
        <f>지하수사용!$D$251</f>
        <v>0</v>
      </c>
      <c r="F311" s="86">
        <v>0</v>
      </c>
      <c r="G311" s="86">
        <v>0</v>
      </c>
      <c r="H311" s="86">
        <v>0</v>
      </c>
      <c r="I311" s="86">
        <v>0</v>
      </c>
      <c r="J311" s="86">
        <f>ROUND((D311+E311+F311+G311)*0.1,0)</f>
        <v>54</v>
      </c>
      <c r="K311" s="87">
        <f>SUM(D311:J311)</f>
        <v>593</v>
      </c>
    </row>
    <row r="312" spans="1:11" ht="15" customHeight="1">
      <c r="A312" s="36"/>
      <c r="B312" s="37"/>
      <c r="C312" s="34" t="s">
        <v>37</v>
      </c>
      <c r="D312" s="86">
        <f>생활하수!$F$252</f>
        <v>97</v>
      </c>
      <c r="E312" s="86">
        <f>지하수사용!$D$252</f>
        <v>0</v>
      </c>
      <c r="F312" s="86">
        <v>0</v>
      </c>
      <c r="G312" s="86">
        <v>0</v>
      </c>
      <c r="H312" s="86">
        <v>0</v>
      </c>
      <c r="I312" s="86">
        <v>0</v>
      </c>
      <c r="J312" s="86">
        <f>ROUND((D312+E312+F312+G312)*0.1,0)</f>
        <v>10</v>
      </c>
      <c r="K312" s="87">
        <f>SUM(D312:J312)</f>
        <v>107</v>
      </c>
    </row>
    <row r="313" spans="1:11" ht="15" customHeight="1">
      <c r="A313" s="36"/>
      <c r="B313" s="33" t="s">
        <v>41</v>
      </c>
      <c r="C313" s="34" t="s">
        <v>8</v>
      </c>
      <c r="D313" s="86">
        <f t="shared" ref="D313:K313" si="94">SUM(D314:D316)</f>
        <v>1073</v>
      </c>
      <c r="E313" s="86">
        <f t="shared" si="94"/>
        <v>18</v>
      </c>
      <c r="F313" s="86">
        <f t="shared" si="94"/>
        <v>5800</v>
      </c>
      <c r="G313" s="86">
        <f t="shared" si="94"/>
        <v>0</v>
      </c>
      <c r="H313" s="86">
        <f t="shared" si="94"/>
        <v>0</v>
      </c>
      <c r="I313" s="86">
        <f t="shared" si="94"/>
        <v>0</v>
      </c>
      <c r="J313" s="86">
        <f t="shared" si="94"/>
        <v>689</v>
      </c>
      <c r="K313" s="87">
        <f t="shared" si="94"/>
        <v>7580</v>
      </c>
    </row>
    <row r="314" spans="1:11" ht="15" customHeight="1">
      <c r="A314" s="36"/>
      <c r="B314" s="37"/>
      <c r="C314" s="34" t="s">
        <v>225</v>
      </c>
      <c r="D314" s="86">
        <f>생활하수!$F$254</f>
        <v>0</v>
      </c>
      <c r="E314" s="86">
        <f>지하수사용!$D$254</f>
        <v>0</v>
      </c>
      <c r="F314" s="86">
        <f>개발계획하수!F58</f>
        <v>5800</v>
      </c>
      <c r="G314" s="86">
        <v>0</v>
      </c>
      <c r="H314" s="86">
        <v>0</v>
      </c>
      <c r="I314" s="86">
        <v>0</v>
      </c>
      <c r="J314" s="86">
        <f>ROUND((D314+E314+F314+G314+I314)*0.1,0)</f>
        <v>580</v>
      </c>
      <c r="K314" s="87">
        <f>SUM(D314:J314)</f>
        <v>6380</v>
      </c>
    </row>
    <row r="315" spans="1:11" ht="15" customHeight="1">
      <c r="A315" s="36"/>
      <c r="B315" s="37"/>
      <c r="C315" s="34" t="s">
        <v>37</v>
      </c>
      <c r="D315" s="86">
        <f>생활하수!$F$255</f>
        <v>564</v>
      </c>
      <c r="E315" s="86">
        <f>지하수사용!$D$255</f>
        <v>0</v>
      </c>
      <c r="F315" s="86">
        <v>0</v>
      </c>
      <c r="G315" s="86">
        <v>0</v>
      </c>
      <c r="H315" s="86">
        <v>0</v>
      </c>
      <c r="I315" s="86">
        <v>0</v>
      </c>
      <c r="J315" s="86">
        <f>ROUND((D315+E315+F315+G315+I315)*0.1,0)</f>
        <v>56</v>
      </c>
      <c r="K315" s="87">
        <f>SUM(D315:J315)</f>
        <v>620</v>
      </c>
    </row>
    <row r="316" spans="1:11" ht="15" customHeight="1">
      <c r="A316" s="36"/>
      <c r="B316" s="37"/>
      <c r="C316" s="34" t="s">
        <v>38</v>
      </c>
      <c r="D316" s="86">
        <f>생활하수!$F$256</f>
        <v>509</v>
      </c>
      <c r="E316" s="86">
        <f>지하수사용!$D$256</f>
        <v>18</v>
      </c>
      <c r="F316" s="86">
        <v>0</v>
      </c>
      <c r="G316" s="86">
        <v>0</v>
      </c>
      <c r="H316" s="86">
        <v>0</v>
      </c>
      <c r="I316" s="86">
        <v>0</v>
      </c>
      <c r="J316" s="86">
        <f>ROUND((D316+E316+F316+G316+I316)*0.1,0)</f>
        <v>53</v>
      </c>
      <c r="K316" s="87">
        <f>SUM(D316:J316)</f>
        <v>580</v>
      </c>
    </row>
    <row r="317" spans="1:11" ht="15" customHeight="1">
      <c r="A317" s="138" t="s">
        <v>132</v>
      </c>
      <c r="B317" s="139"/>
      <c r="C317" s="140"/>
      <c r="D317" s="84">
        <f>D318+D321+D326</f>
        <v>1443</v>
      </c>
      <c r="E317" s="84">
        <f>E318+E321+E326</f>
        <v>204</v>
      </c>
      <c r="F317" s="84">
        <f t="shared" ref="F317:K317" si="95">F318+F321+F326</f>
        <v>186</v>
      </c>
      <c r="G317" s="84">
        <f t="shared" si="95"/>
        <v>11957</v>
      </c>
      <c r="H317" s="84">
        <f t="shared" si="95"/>
        <v>0</v>
      </c>
      <c r="I317" s="84">
        <f t="shared" si="95"/>
        <v>0</v>
      </c>
      <c r="J317" s="84">
        <f t="shared" si="95"/>
        <v>802</v>
      </c>
      <c r="K317" s="85">
        <f t="shared" si="95"/>
        <v>14592</v>
      </c>
    </row>
    <row r="318" spans="1:11" ht="15" customHeight="1">
      <c r="A318" s="36"/>
      <c r="B318" s="33" t="s">
        <v>43</v>
      </c>
      <c r="C318" s="34" t="s">
        <v>8</v>
      </c>
      <c r="D318" s="86">
        <f>SUM(D319:D320)</f>
        <v>256</v>
      </c>
      <c r="E318" s="86">
        <f>SUM(E319:E320)</f>
        <v>0</v>
      </c>
      <c r="F318" s="86">
        <f t="shared" ref="F318:K318" si="96">SUM(F319:F320)</f>
        <v>0</v>
      </c>
      <c r="G318" s="86">
        <f t="shared" si="96"/>
        <v>11957</v>
      </c>
      <c r="H318" s="86">
        <f t="shared" si="96"/>
        <v>0</v>
      </c>
      <c r="I318" s="86">
        <f t="shared" si="96"/>
        <v>0</v>
      </c>
      <c r="J318" s="86">
        <f t="shared" si="96"/>
        <v>643</v>
      </c>
      <c r="K318" s="87">
        <f t="shared" si="96"/>
        <v>12856</v>
      </c>
    </row>
    <row r="319" spans="1:11" ht="15" customHeight="1">
      <c r="A319" s="36"/>
      <c r="B319" s="37"/>
      <c r="C319" s="34" t="s">
        <v>77</v>
      </c>
      <c r="D319" s="86">
        <f>공장폐수!$D$41</f>
        <v>0</v>
      </c>
      <c r="E319" s="86">
        <v>0</v>
      </c>
      <c r="F319" s="86">
        <v>0</v>
      </c>
      <c r="G319" s="86">
        <f>공장폐수!E41</f>
        <v>10313</v>
      </c>
      <c r="H319" s="86">
        <v>0</v>
      </c>
      <c r="I319" s="86">
        <v>0</v>
      </c>
      <c r="J319" s="86">
        <f>공장폐수!F41</f>
        <v>543</v>
      </c>
      <c r="K319" s="87">
        <f>SUM(D319:J319)</f>
        <v>10856</v>
      </c>
    </row>
    <row r="320" spans="1:11" ht="15" customHeight="1">
      <c r="A320" s="36"/>
      <c r="B320" s="45"/>
      <c r="C320" s="34" t="s">
        <v>76</v>
      </c>
      <c r="D320" s="86">
        <f>공장폐수!$D$42</f>
        <v>256</v>
      </c>
      <c r="E320" s="86">
        <v>0</v>
      </c>
      <c r="F320" s="86">
        <v>0</v>
      </c>
      <c r="G320" s="86">
        <f>공장폐수!E42</f>
        <v>1644</v>
      </c>
      <c r="H320" s="86">
        <v>0</v>
      </c>
      <c r="I320" s="86">
        <v>0</v>
      </c>
      <c r="J320" s="86">
        <f>공장폐수!F42</f>
        <v>100</v>
      </c>
      <c r="K320" s="87">
        <f>SUM(D320:J320)</f>
        <v>2000</v>
      </c>
    </row>
    <row r="321" spans="1:11" ht="15" customHeight="1">
      <c r="A321" s="36"/>
      <c r="B321" s="33" t="s">
        <v>7</v>
      </c>
      <c r="C321" s="34" t="s">
        <v>8</v>
      </c>
      <c r="D321" s="86">
        <f>SUM(D322:D325)</f>
        <v>571</v>
      </c>
      <c r="E321" s="86">
        <f>SUM(E322:E325)</f>
        <v>204</v>
      </c>
      <c r="F321" s="86">
        <f t="shared" ref="F321:K321" si="97">SUM(F322:F325)</f>
        <v>186</v>
      </c>
      <c r="G321" s="86">
        <f t="shared" si="97"/>
        <v>0</v>
      </c>
      <c r="H321" s="86">
        <f t="shared" si="97"/>
        <v>0</v>
      </c>
      <c r="I321" s="86">
        <f t="shared" si="97"/>
        <v>0</v>
      </c>
      <c r="J321" s="86">
        <f t="shared" si="97"/>
        <v>97</v>
      </c>
      <c r="K321" s="87">
        <f t="shared" si="97"/>
        <v>1058</v>
      </c>
    </row>
    <row r="322" spans="1:11" ht="15" customHeight="1">
      <c r="A322" s="36"/>
      <c r="B322" s="37"/>
      <c r="C322" s="34" t="s">
        <v>10</v>
      </c>
      <c r="D322" s="86">
        <f>생활하수!$F$260</f>
        <v>286</v>
      </c>
      <c r="E322" s="86">
        <f>지하수사용!$D$260</f>
        <v>204</v>
      </c>
      <c r="F322" s="86">
        <v>0</v>
      </c>
      <c r="G322" s="86">
        <v>0</v>
      </c>
      <c r="H322" s="86">
        <v>0</v>
      </c>
      <c r="I322" s="86">
        <v>0</v>
      </c>
      <c r="J322" s="86">
        <f>ROUND((D322+E322+F322+G322)*0.1,0)</f>
        <v>49</v>
      </c>
      <c r="K322" s="87">
        <f>SUM(D322:J322)</f>
        <v>539</v>
      </c>
    </row>
    <row r="323" spans="1:11" ht="15" customHeight="1">
      <c r="A323" s="36"/>
      <c r="B323" s="37"/>
      <c r="C323" s="34" t="s">
        <v>11</v>
      </c>
      <c r="D323" s="86">
        <f>생활하수!$F$261</f>
        <v>285</v>
      </c>
      <c r="E323" s="86">
        <f>지하수사용!$D$261</f>
        <v>0</v>
      </c>
      <c r="F323" s="86">
        <v>0</v>
      </c>
      <c r="G323" s="86">
        <v>0</v>
      </c>
      <c r="H323" s="86">
        <v>0</v>
      </c>
      <c r="I323" s="86">
        <v>0</v>
      </c>
      <c r="J323" s="86">
        <f>ROUND((D323+E323+F323+G323)*0.1,0)</f>
        <v>29</v>
      </c>
      <c r="K323" s="87">
        <f>SUM(D323:J323)</f>
        <v>314</v>
      </c>
    </row>
    <row r="324" spans="1:11" ht="15" customHeight="1">
      <c r="A324" s="36"/>
      <c r="B324" s="37"/>
      <c r="C324" s="34" t="s">
        <v>74</v>
      </c>
      <c r="D324" s="86">
        <v>0</v>
      </c>
      <c r="E324" s="86">
        <v>0</v>
      </c>
      <c r="F324" s="86">
        <f>개발계획하수!F56</f>
        <v>155</v>
      </c>
      <c r="G324" s="86">
        <v>0</v>
      </c>
      <c r="H324" s="86">
        <v>0</v>
      </c>
      <c r="I324" s="86">
        <v>0</v>
      </c>
      <c r="J324" s="86">
        <f>ROUND((D324+E324+F324+G324)*0.1,0)</f>
        <v>16</v>
      </c>
      <c r="K324" s="87">
        <f>SUM(D324:J324)</f>
        <v>171</v>
      </c>
    </row>
    <row r="325" spans="1:11" ht="15" customHeight="1">
      <c r="A325" s="36"/>
      <c r="B325" s="37"/>
      <c r="C325" s="34" t="s">
        <v>58</v>
      </c>
      <c r="D325" s="86">
        <v>0</v>
      </c>
      <c r="E325" s="86">
        <v>0</v>
      </c>
      <c r="F325" s="86">
        <f>개발계획하수!F57</f>
        <v>31</v>
      </c>
      <c r="G325" s="86">
        <v>0</v>
      </c>
      <c r="H325" s="86">
        <v>0</v>
      </c>
      <c r="I325" s="86">
        <v>0</v>
      </c>
      <c r="J325" s="86">
        <f>ROUND((D325+E325+F325+G325)*0.1,0)</f>
        <v>3</v>
      </c>
      <c r="K325" s="87">
        <f>SUM(D325:J325)</f>
        <v>34</v>
      </c>
    </row>
    <row r="326" spans="1:11" ht="15" customHeight="1">
      <c r="A326" s="36"/>
      <c r="B326" s="34" t="s">
        <v>39</v>
      </c>
      <c r="C326" s="34" t="s">
        <v>40</v>
      </c>
      <c r="D326" s="86">
        <f>생활하수!$F$262</f>
        <v>616</v>
      </c>
      <c r="E326" s="86">
        <f>지하수사용!$D$262</f>
        <v>0</v>
      </c>
      <c r="F326" s="86">
        <v>0</v>
      </c>
      <c r="G326" s="86">
        <v>0</v>
      </c>
      <c r="H326" s="86">
        <v>0</v>
      </c>
      <c r="I326" s="86">
        <v>0</v>
      </c>
      <c r="J326" s="86">
        <f>ROUND((D326+E326+F326+G326)*0.1,0)</f>
        <v>62</v>
      </c>
      <c r="K326" s="87">
        <f>SUM(D326:J326)</f>
        <v>678</v>
      </c>
    </row>
    <row r="327" spans="1:11" ht="15" customHeight="1">
      <c r="A327" s="30" t="s">
        <v>44</v>
      </c>
      <c r="B327" s="136" t="s">
        <v>6</v>
      </c>
      <c r="C327" s="137"/>
      <c r="D327" s="82">
        <f>D328+D329+D332</f>
        <v>2579</v>
      </c>
      <c r="E327" s="82">
        <f t="shared" ref="E327:K327" si="98">E328+E329+E332</f>
        <v>0</v>
      </c>
      <c r="F327" s="82">
        <f t="shared" si="98"/>
        <v>1912</v>
      </c>
      <c r="G327" s="82">
        <f t="shared" si="98"/>
        <v>0</v>
      </c>
      <c r="H327" s="82">
        <f t="shared" si="98"/>
        <v>0</v>
      </c>
      <c r="I327" s="82">
        <f t="shared" si="98"/>
        <v>0</v>
      </c>
      <c r="J327" s="82">
        <f t="shared" si="98"/>
        <v>450</v>
      </c>
      <c r="K327" s="83">
        <f t="shared" si="98"/>
        <v>4941</v>
      </c>
    </row>
    <row r="328" spans="1:11" ht="15" customHeight="1">
      <c r="A328" s="36"/>
      <c r="B328" s="33" t="s">
        <v>245</v>
      </c>
      <c r="C328" s="34" t="s">
        <v>45</v>
      </c>
      <c r="D328" s="86">
        <f>생활하수!$F$264</f>
        <v>1675</v>
      </c>
      <c r="E328" s="86">
        <f>지하수사용!$D$264</f>
        <v>0</v>
      </c>
      <c r="F328" s="86">
        <v>0</v>
      </c>
      <c r="G328" s="86">
        <v>0</v>
      </c>
      <c r="H328" s="86">
        <v>0</v>
      </c>
      <c r="I328" s="86">
        <v>0</v>
      </c>
      <c r="J328" s="86">
        <f>ROUND((D328+E328+F328+G328)*0.1,0)</f>
        <v>168</v>
      </c>
      <c r="K328" s="87">
        <f>SUM(D328:J328)</f>
        <v>1843</v>
      </c>
    </row>
    <row r="329" spans="1:11" ht="15" customHeight="1">
      <c r="A329" s="36"/>
      <c r="B329" s="33" t="s">
        <v>244</v>
      </c>
      <c r="C329" s="34" t="s">
        <v>8</v>
      </c>
      <c r="D329" s="86">
        <f>SUM(D330:D331)</f>
        <v>543</v>
      </c>
      <c r="E329" s="86">
        <f>SUM(E330:E331)</f>
        <v>0</v>
      </c>
      <c r="F329" s="86">
        <f t="shared" ref="F329:K329" si="99">SUM(F330:F331)</f>
        <v>0</v>
      </c>
      <c r="G329" s="86">
        <f t="shared" si="99"/>
        <v>0</v>
      </c>
      <c r="H329" s="86">
        <f t="shared" si="99"/>
        <v>0</v>
      </c>
      <c r="I329" s="86">
        <f t="shared" si="99"/>
        <v>0</v>
      </c>
      <c r="J329" s="86">
        <f t="shared" si="99"/>
        <v>55</v>
      </c>
      <c r="K329" s="87">
        <f t="shared" si="99"/>
        <v>598</v>
      </c>
    </row>
    <row r="330" spans="1:11" ht="15" customHeight="1">
      <c r="A330" s="36"/>
      <c r="B330" s="37"/>
      <c r="C330" s="34" t="s">
        <v>45</v>
      </c>
      <c r="D330" s="86">
        <f>생활하수!$F$266</f>
        <v>416</v>
      </c>
      <c r="E330" s="86">
        <f>지하수사용!$D$266</f>
        <v>0</v>
      </c>
      <c r="F330" s="86">
        <v>0</v>
      </c>
      <c r="G330" s="86">
        <v>0</v>
      </c>
      <c r="H330" s="86">
        <v>0</v>
      </c>
      <c r="I330" s="86">
        <v>0</v>
      </c>
      <c r="J330" s="86">
        <f>ROUND((D330+E330+F330+G330)*0.1,0)</f>
        <v>42</v>
      </c>
      <c r="K330" s="87">
        <f>SUM(D330:J330)</f>
        <v>458</v>
      </c>
    </row>
    <row r="331" spans="1:11" ht="15" customHeight="1">
      <c r="A331" s="36"/>
      <c r="B331" s="45"/>
      <c r="C331" s="34" t="s">
        <v>246</v>
      </c>
      <c r="D331" s="86">
        <f>생활하수!$F$267</f>
        <v>127</v>
      </c>
      <c r="E331" s="86">
        <f>지하수사용!$D$267</f>
        <v>0</v>
      </c>
      <c r="F331" s="86">
        <v>0</v>
      </c>
      <c r="G331" s="86">
        <v>0</v>
      </c>
      <c r="H331" s="86">
        <v>0</v>
      </c>
      <c r="I331" s="88">
        <v>0</v>
      </c>
      <c r="J331" s="86">
        <f>ROUND((D331+E331+F331+G331)*0.1,0)</f>
        <v>13</v>
      </c>
      <c r="K331" s="87">
        <f>SUM(D331:J331)</f>
        <v>140</v>
      </c>
    </row>
    <row r="332" spans="1:11" ht="15" customHeight="1">
      <c r="A332" s="36"/>
      <c r="B332" s="33" t="s">
        <v>46</v>
      </c>
      <c r="C332" s="34" t="s">
        <v>8</v>
      </c>
      <c r="D332" s="86">
        <f>SUM(D333:D334)</f>
        <v>361</v>
      </c>
      <c r="E332" s="86">
        <f>SUM(E333:E334)</f>
        <v>0</v>
      </c>
      <c r="F332" s="86">
        <f t="shared" ref="F332:K332" si="100">SUM(F333:F334)</f>
        <v>1912</v>
      </c>
      <c r="G332" s="86">
        <f t="shared" si="100"/>
        <v>0</v>
      </c>
      <c r="H332" s="86">
        <f t="shared" si="100"/>
        <v>0</v>
      </c>
      <c r="I332" s="86">
        <f t="shared" si="100"/>
        <v>0</v>
      </c>
      <c r="J332" s="86">
        <f t="shared" si="100"/>
        <v>227</v>
      </c>
      <c r="K332" s="87">
        <f t="shared" si="100"/>
        <v>2500</v>
      </c>
    </row>
    <row r="333" spans="1:11" ht="15" customHeight="1">
      <c r="A333" s="36"/>
      <c r="B333" s="37"/>
      <c r="C333" s="34" t="s">
        <v>45</v>
      </c>
      <c r="D333" s="86">
        <f>생활하수!$F$268</f>
        <v>361</v>
      </c>
      <c r="E333" s="86">
        <f>지하수사용!$D$268</f>
        <v>0</v>
      </c>
      <c r="F333" s="86">
        <v>0</v>
      </c>
      <c r="G333" s="86">
        <v>0</v>
      </c>
      <c r="H333" s="86">
        <v>0</v>
      </c>
      <c r="I333" s="86">
        <v>0</v>
      </c>
      <c r="J333" s="86">
        <f>ROUND((D333+E333+F333+G333)*0.1,0)</f>
        <v>36</v>
      </c>
      <c r="K333" s="87">
        <f>SUM(D333:J333)</f>
        <v>397</v>
      </c>
    </row>
    <row r="334" spans="1:11" ht="15" customHeight="1">
      <c r="A334" s="49"/>
      <c r="B334" s="45"/>
      <c r="C334" s="34" t="s">
        <v>62</v>
      </c>
      <c r="D334" s="86">
        <v>0</v>
      </c>
      <c r="E334" s="86">
        <v>0</v>
      </c>
      <c r="F334" s="86">
        <f>개발계획하수!F60</f>
        <v>1912</v>
      </c>
      <c r="G334" s="86">
        <v>0</v>
      </c>
      <c r="H334" s="86">
        <v>0</v>
      </c>
      <c r="I334" s="88">
        <v>0</v>
      </c>
      <c r="J334" s="86">
        <f>ROUND((D334+E334+F334+G334)*0.1,0)</f>
        <v>191</v>
      </c>
      <c r="K334" s="87">
        <f>SUM(D334:J334)</f>
        <v>2103</v>
      </c>
    </row>
    <row r="335" spans="1:11" ht="15" customHeight="1">
      <c r="A335" s="30" t="s">
        <v>133</v>
      </c>
      <c r="B335" s="136" t="s">
        <v>6</v>
      </c>
      <c r="C335" s="137"/>
      <c r="D335" s="82">
        <f>D336</f>
        <v>30</v>
      </c>
      <c r="E335" s="82">
        <f>E336</f>
        <v>0</v>
      </c>
      <c r="F335" s="82">
        <f t="shared" ref="F335:K335" si="101">F336</f>
        <v>0</v>
      </c>
      <c r="G335" s="82">
        <f t="shared" si="101"/>
        <v>0</v>
      </c>
      <c r="H335" s="82">
        <f t="shared" si="101"/>
        <v>0</v>
      </c>
      <c r="I335" s="82">
        <f t="shared" si="101"/>
        <v>0</v>
      </c>
      <c r="J335" s="82">
        <f t="shared" si="101"/>
        <v>3</v>
      </c>
      <c r="K335" s="83">
        <f t="shared" si="101"/>
        <v>33</v>
      </c>
    </row>
    <row r="336" spans="1:11" ht="15" customHeight="1">
      <c r="A336" s="46"/>
      <c r="B336" s="40" t="s">
        <v>134</v>
      </c>
      <c r="C336" s="40" t="s">
        <v>45</v>
      </c>
      <c r="D336" s="91">
        <f>생활하수!$F$270</f>
        <v>30</v>
      </c>
      <c r="E336" s="91">
        <f>지하수사용!$D$270</f>
        <v>0</v>
      </c>
      <c r="F336" s="91">
        <v>0</v>
      </c>
      <c r="G336" s="91">
        <v>0</v>
      </c>
      <c r="H336" s="91">
        <v>0</v>
      </c>
      <c r="I336" s="91">
        <v>0</v>
      </c>
      <c r="J336" s="91">
        <f>ROUND((D336+E336+F336+G336+I336)*0.1,0)</f>
        <v>3</v>
      </c>
      <c r="K336" s="92">
        <f>SUM(D336:J336)</f>
        <v>33</v>
      </c>
    </row>
    <row r="337" ht="15" customHeight="1"/>
    <row r="338" ht="15" customHeight="1"/>
    <row r="339" ht="15" customHeight="1"/>
    <row r="340" ht="15" customHeight="1"/>
    <row r="341" ht="15" customHeight="1"/>
    <row r="342" ht="15" customHeight="1"/>
  </sheetData>
  <mergeCells count="36">
    <mergeCell ref="B335:C335"/>
    <mergeCell ref="A205:C205"/>
    <mergeCell ref="B285:C285"/>
    <mergeCell ref="A286:C286"/>
    <mergeCell ref="A317:C317"/>
    <mergeCell ref="B327:C327"/>
    <mergeCell ref="B271:C271"/>
    <mergeCell ref="A284:C284"/>
    <mergeCell ref="B215:C215"/>
    <mergeCell ref="B279:C279"/>
    <mergeCell ref="A261:C261"/>
    <mergeCell ref="A230:C230"/>
    <mergeCell ref="A228:C228"/>
    <mergeCell ref="B229:C229"/>
    <mergeCell ref="B223:C223"/>
    <mergeCell ref="A118:C118"/>
    <mergeCell ref="A174:C174"/>
    <mergeCell ref="A172:C172"/>
    <mergeCell ref="B173:C173"/>
    <mergeCell ref="B167:C167"/>
    <mergeCell ref="A4:C4"/>
    <mergeCell ref="B5:C5"/>
    <mergeCell ref="B159:C159"/>
    <mergeCell ref="B47:C47"/>
    <mergeCell ref="A60:C60"/>
    <mergeCell ref="B61:C61"/>
    <mergeCell ref="A6:C6"/>
    <mergeCell ref="A37:C37"/>
    <mergeCell ref="B55:C55"/>
    <mergeCell ref="A62:C62"/>
    <mergeCell ref="A93:C93"/>
    <mergeCell ref="B103:C103"/>
    <mergeCell ref="A149:C149"/>
    <mergeCell ref="A116:C116"/>
    <mergeCell ref="B117:C117"/>
    <mergeCell ref="B111:C11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rowBreaks count="5" manualBreakCount="5">
    <brk id="57" max="10" man="1"/>
    <brk id="113" max="10" man="1"/>
    <brk id="169" max="10" man="1"/>
    <brk id="225" max="10" man="1"/>
    <brk id="281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63"/>
  <sheetViews>
    <sheetView showGridLines="0" view="pageBreakPreview" topLeftCell="A19" zoomScaleNormal="100" zoomScaleSheetLayoutView="100" workbookViewId="0">
      <selection activeCell="N72" sqref="N72"/>
    </sheetView>
  </sheetViews>
  <sheetFormatPr defaultColWidth="9" defaultRowHeight="15.2" customHeight="1"/>
  <cols>
    <col min="1" max="2" width="7.21875" style="28" customWidth="1"/>
    <col min="3" max="3" width="12.21875" style="28" customWidth="1"/>
    <col min="4" max="9" width="11.109375" style="28" customWidth="1"/>
    <col min="10" max="16384" width="9" style="28"/>
  </cols>
  <sheetData>
    <row r="1" spans="1:9" s="5" customFormat="1" ht="15" customHeight="1">
      <c r="A1" s="23" t="s">
        <v>239</v>
      </c>
      <c r="C1" s="24"/>
    </row>
    <row r="2" spans="1:9" s="5" customFormat="1" ht="15" customHeight="1">
      <c r="A2" s="24" t="s">
        <v>241</v>
      </c>
    </row>
    <row r="3" spans="1:9" ht="32.25" customHeight="1" thickBot="1">
      <c r="A3" s="25" t="s">
        <v>0</v>
      </c>
      <c r="B3" s="26" t="s">
        <v>1</v>
      </c>
      <c r="C3" s="26" t="s">
        <v>73</v>
      </c>
      <c r="D3" s="26" t="s">
        <v>228</v>
      </c>
      <c r="E3" s="26" t="s">
        <v>69</v>
      </c>
      <c r="F3" s="26" t="s">
        <v>70</v>
      </c>
      <c r="G3" s="26" t="s">
        <v>71</v>
      </c>
      <c r="H3" s="26" t="s">
        <v>72</v>
      </c>
      <c r="I3" s="27" t="s">
        <v>147</v>
      </c>
    </row>
    <row r="4" spans="1:9" ht="15" customHeight="1" thickTop="1">
      <c r="A4" s="129" t="s">
        <v>4</v>
      </c>
      <c r="B4" s="130"/>
      <c r="C4" s="130"/>
      <c r="D4" s="80">
        <f t="shared" ref="D4:I4" si="0">D5+D47+D55</f>
        <v>44720</v>
      </c>
      <c r="E4" s="80">
        <f t="shared" si="0"/>
        <v>43757</v>
      </c>
      <c r="F4" s="80">
        <f t="shared" si="0"/>
        <v>51957</v>
      </c>
      <c r="G4" s="80">
        <f t="shared" si="0"/>
        <v>54021</v>
      </c>
      <c r="H4" s="80">
        <f t="shared" si="0"/>
        <v>53709</v>
      </c>
      <c r="I4" s="81">
        <f t="shared" si="0"/>
        <v>53238</v>
      </c>
    </row>
    <row r="5" spans="1:9" ht="15" customHeight="1">
      <c r="A5" s="98" t="s">
        <v>5</v>
      </c>
      <c r="B5" s="128" t="s">
        <v>8</v>
      </c>
      <c r="C5" s="128"/>
      <c r="D5" s="82">
        <f t="shared" ref="D5:I5" si="1">D6+D37</f>
        <v>42885</v>
      </c>
      <c r="E5" s="82">
        <f t="shared" si="1"/>
        <v>41974</v>
      </c>
      <c r="F5" s="82">
        <f t="shared" si="1"/>
        <v>50166</v>
      </c>
      <c r="G5" s="82">
        <f t="shared" si="1"/>
        <v>49892</v>
      </c>
      <c r="H5" s="82">
        <f t="shared" si="1"/>
        <v>49605</v>
      </c>
      <c r="I5" s="83">
        <f t="shared" si="1"/>
        <v>49167</v>
      </c>
    </row>
    <row r="6" spans="1:9" ht="15" customHeight="1">
      <c r="A6" s="131" t="s">
        <v>141</v>
      </c>
      <c r="B6" s="132"/>
      <c r="C6" s="132"/>
      <c r="D6" s="84">
        <f t="shared" ref="D6:I6" si="2">D7+D11+D12+D16+D17+D21+D25+D26+D30+D33</f>
        <v>31091</v>
      </c>
      <c r="E6" s="84">
        <f t="shared" si="2"/>
        <v>30201</v>
      </c>
      <c r="F6" s="84">
        <f t="shared" si="2"/>
        <v>35905</v>
      </c>
      <c r="G6" s="84">
        <f t="shared" si="2"/>
        <v>35640</v>
      </c>
      <c r="H6" s="84">
        <f t="shared" si="2"/>
        <v>35366</v>
      </c>
      <c r="I6" s="85">
        <f t="shared" si="2"/>
        <v>34941</v>
      </c>
    </row>
    <row r="7" spans="1:9" ht="15" customHeight="1">
      <c r="A7" s="99"/>
      <c r="B7" s="100" t="s">
        <v>12</v>
      </c>
      <c r="C7" s="101" t="s">
        <v>8</v>
      </c>
      <c r="D7" s="86">
        <f t="shared" ref="D7:I7" si="3">SUM(D8:D10)</f>
        <v>6267</v>
      </c>
      <c r="E7" s="86">
        <f t="shared" si="3"/>
        <v>6087</v>
      </c>
      <c r="F7" s="86">
        <f t="shared" si="3"/>
        <v>6020</v>
      </c>
      <c r="G7" s="86">
        <f t="shared" si="3"/>
        <v>5968</v>
      </c>
      <c r="H7" s="86">
        <f t="shared" si="3"/>
        <v>5915</v>
      </c>
      <c r="I7" s="87">
        <f t="shared" si="3"/>
        <v>5831</v>
      </c>
    </row>
    <row r="8" spans="1:9" ht="15" customHeight="1">
      <c r="A8" s="99"/>
      <c r="B8" s="102"/>
      <c r="C8" s="101" t="s">
        <v>9</v>
      </c>
      <c r="D8" s="86">
        <f>'계획(일평균)'!K8</f>
        <v>6167</v>
      </c>
      <c r="E8" s="86">
        <f>'계획(일평균)'!K64</f>
        <v>5987</v>
      </c>
      <c r="F8" s="86">
        <f>'계획(일평균)'!K120</f>
        <v>5920</v>
      </c>
      <c r="G8" s="86">
        <f>'계획(일평균)'!K176</f>
        <v>5868</v>
      </c>
      <c r="H8" s="86">
        <f>'계획(일평균)'!K232</f>
        <v>5815</v>
      </c>
      <c r="I8" s="87">
        <f>'계획(일평균)'!K288</f>
        <v>5731</v>
      </c>
    </row>
    <row r="9" spans="1:9" ht="15" customHeight="1">
      <c r="A9" s="99"/>
      <c r="B9" s="102"/>
      <c r="C9" s="101" t="s">
        <v>79</v>
      </c>
      <c r="D9" s="86">
        <f>'계획(일평균)'!K9</f>
        <v>50</v>
      </c>
      <c r="E9" s="86">
        <f>'계획(일평균)'!K65</f>
        <v>50</v>
      </c>
      <c r="F9" s="86">
        <f>'계획(일평균)'!K121</f>
        <v>50</v>
      </c>
      <c r="G9" s="86">
        <f>'계획(일평균)'!K177</f>
        <v>50</v>
      </c>
      <c r="H9" s="86">
        <f>'계획(일평균)'!K233</f>
        <v>50</v>
      </c>
      <c r="I9" s="87">
        <f>'계획(일평균)'!K289</f>
        <v>50</v>
      </c>
    </row>
    <row r="10" spans="1:9" ht="15" customHeight="1">
      <c r="A10" s="99"/>
      <c r="B10" s="103"/>
      <c r="C10" s="101" t="s">
        <v>80</v>
      </c>
      <c r="D10" s="86">
        <f>'계획(일평균)'!K10</f>
        <v>50</v>
      </c>
      <c r="E10" s="86">
        <f>'계획(일평균)'!K66</f>
        <v>50</v>
      </c>
      <c r="F10" s="86">
        <f>'계획(일평균)'!K122</f>
        <v>50</v>
      </c>
      <c r="G10" s="86">
        <f>'계획(일평균)'!K178</f>
        <v>50</v>
      </c>
      <c r="H10" s="86">
        <f>'계획(일평균)'!K234</f>
        <v>50</v>
      </c>
      <c r="I10" s="87">
        <f>'계획(일평균)'!K290</f>
        <v>50</v>
      </c>
    </row>
    <row r="11" spans="1:9" ht="15" customHeight="1">
      <c r="A11" s="99"/>
      <c r="B11" s="101" t="s">
        <v>13</v>
      </c>
      <c r="C11" s="101" t="s">
        <v>9</v>
      </c>
      <c r="D11" s="86">
        <f>'계획(일평균)'!K11</f>
        <v>2396</v>
      </c>
      <c r="E11" s="86">
        <f>'계획(일평균)'!K67</f>
        <v>2329</v>
      </c>
      <c r="F11" s="86">
        <f>'계획(일평균)'!K123</f>
        <v>2349</v>
      </c>
      <c r="G11" s="86">
        <f>'계획(일평균)'!K179</f>
        <v>2329</v>
      </c>
      <c r="H11" s="86">
        <f>'계획(일평균)'!K235</f>
        <v>2307</v>
      </c>
      <c r="I11" s="87">
        <f>'계획(일평균)'!K291</f>
        <v>2275</v>
      </c>
    </row>
    <row r="12" spans="1:9" ht="15" customHeight="1">
      <c r="A12" s="99"/>
      <c r="B12" s="100" t="s">
        <v>14</v>
      </c>
      <c r="C12" s="101" t="s">
        <v>8</v>
      </c>
      <c r="D12" s="86">
        <f t="shared" ref="D12:I12" si="4">SUM(D13:D15)</f>
        <v>11245</v>
      </c>
      <c r="E12" s="86">
        <f t="shared" si="4"/>
        <v>10923</v>
      </c>
      <c r="F12" s="86">
        <f t="shared" si="4"/>
        <v>10802</v>
      </c>
      <c r="G12" s="86">
        <f t="shared" si="4"/>
        <v>10709</v>
      </c>
      <c r="H12" s="86">
        <f t="shared" si="4"/>
        <v>10611</v>
      </c>
      <c r="I12" s="87">
        <f t="shared" si="4"/>
        <v>10460</v>
      </c>
    </row>
    <row r="13" spans="1:9" ht="15" customHeight="1">
      <c r="A13" s="99"/>
      <c r="B13" s="102"/>
      <c r="C13" s="101" t="s">
        <v>15</v>
      </c>
      <c r="D13" s="86">
        <f>'계획(일평균)'!K13</f>
        <v>820</v>
      </c>
      <c r="E13" s="86">
        <f>'계획(일평균)'!K69</f>
        <v>797</v>
      </c>
      <c r="F13" s="86">
        <f>'계획(일평균)'!K125</f>
        <v>788</v>
      </c>
      <c r="G13" s="86">
        <f>'계획(일평균)'!K181</f>
        <v>780</v>
      </c>
      <c r="H13" s="86">
        <f>'계획(일평균)'!K237</f>
        <v>773</v>
      </c>
      <c r="I13" s="87">
        <f>'계획(일평균)'!K293</f>
        <v>762</v>
      </c>
    </row>
    <row r="14" spans="1:9" ht="15" customHeight="1">
      <c r="A14" s="99"/>
      <c r="B14" s="102"/>
      <c r="C14" s="101" t="s">
        <v>16</v>
      </c>
      <c r="D14" s="86">
        <f>'계획(일평균)'!K14</f>
        <v>2567</v>
      </c>
      <c r="E14" s="86">
        <f>'계획(일평균)'!K70</f>
        <v>2494</v>
      </c>
      <c r="F14" s="86">
        <f>'계획(일평균)'!K126</f>
        <v>2466</v>
      </c>
      <c r="G14" s="86">
        <f>'계획(일평균)'!K182</f>
        <v>2445</v>
      </c>
      <c r="H14" s="86">
        <f>'계획(일평균)'!K238</f>
        <v>2422</v>
      </c>
      <c r="I14" s="87">
        <f>'계획(일평균)'!K294</f>
        <v>2387</v>
      </c>
    </row>
    <row r="15" spans="1:9" ht="15" customHeight="1">
      <c r="A15" s="99"/>
      <c r="B15" s="103"/>
      <c r="C15" s="101" t="s">
        <v>17</v>
      </c>
      <c r="D15" s="86">
        <f>'계획(일평균)'!K15</f>
        <v>7858</v>
      </c>
      <c r="E15" s="86">
        <f>'계획(일평균)'!K71</f>
        <v>7632</v>
      </c>
      <c r="F15" s="86">
        <f>'계획(일평균)'!K127</f>
        <v>7548</v>
      </c>
      <c r="G15" s="86">
        <f>'계획(일평균)'!K183</f>
        <v>7484</v>
      </c>
      <c r="H15" s="86">
        <f>'계획(일평균)'!K239</f>
        <v>7416</v>
      </c>
      <c r="I15" s="87">
        <f>'계획(일평균)'!K295</f>
        <v>7311</v>
      </c>
    </row>
    <row r="16" spans="1:9" ht="15" customHeight="1">
      <c r="A16" s="99"/>
      <c r="B16" s="101" t="s">
        <v>18</v>
      </c>
      <c r="C16" s="101" t="s">
        <v>19</v>
      </c>
      <c r="D16" s="86">
        <f>'계획(일평균)'!K16</f>
        <v>241</v>
      </c>
      <c r="E16" s="86">
        <f>'계획(일평균)'!K72</f>
        <v>233</v>
      </c>
      <c r="F16" s="86">
        <f>'계획(일평균)'!K128</f>
        <v>231</v>
      </c>
      <c r="G16" s="86">
        <f>'계획(일평균)'!K184</f>
        <v>228</v>
      </c>
      <c r="H16" s="86">
        <f>'계획(일평균)'!K240</f>
        <v>227</v>
      </c>
      <c r="I16" s="87">
        <f>'계획(일평균)'!K296</f>
        <v>223</v>
      </c>
    </row>
    <row r="17" spans="1:9" ht="15" customHeight="1">
      <c r="A17" s="99"/>
      <c r="B17" s="100" t="s">
        <v>20</v>
      </c>
      <c r="C17" s="101" t="s">
        <v>8</v>
      </c>
      <c r="D17" s="86">
        <f t="shared" ref="D17:I17" si="5">SUM(D18:D20)</f>
        <v>4765</v>
      </c>
      <c r="E17" s="86">
        <f t="shared" si="5"/>
        <v>4629</v>
      </c>
      <c r="F17" s="86">
        <f t="shared" si="5"/>
        <v>4579</v>
      </c>
      <c r="G17" s="86">
        <f t="shared" si="5"/>
        <v>4540</v>
      </c>
      <c r="H17" s="86">
        <f t="shared" si="5"/>
        <v>4501</v>
      </c>
      <c r="I17" s="87">
        <f t="shared" si="5"/>
        <v>4437</v>
      </c>
    </row>
    <row r="18" spans="1:9" ht="15" customHeight="1">
      <c r="A18" s="99"/>
      <c r="B18" s="102"/>
      <c r="C18" s="101" t="s">
        <v>15</v>
      </c>
      <c r="D18" s="86">
        <f>'계획(일평균)'!K18</f>
        <v>2332</v>
      </c>
      <c r="E18" s="86">
        <f>'계획(일평균)'!K74</f>
        <v>2268</v>
      </c>
      <c r="F18" s="86">
        <f>'계획(일평균)'!K130</f>
        <v>2243</v>
      </c>
      <c r="G18" s="86">
        <f>'계획(일평균)'!K186</f>
        <v>2224</v>
      </c>
      <c r="H18" s="86">
        <f>'계획(일평균)'!K242</f>
        <v>2205</v>
      </c>
      <c r="I18" s="87">
        <f>'계획(일평균)'!K298</f>
        <v>2175</v>
      </c>
    </row>
    <row r="19" spans="1:9" ht="15" customHeight="1">
      <c r="A19" s="99"/>
      <c r="B19" s="102"/>
      <c r="C19" s="101" t="s">
        <v>16</v>
      </c>
      <c r="D19" s="86">
        <f>'계획(일평균)'!K19</f>
        <v>951</v>
      </c>
      <c r="E19" s="86">
        <f>'계획(일평균)'!K75</f>
        <v>921</v>
      </c>
      <c r="F19" s="86">
        <f>'계획(일평균)'!K131</f>
        <v>912</v>
      </c>
      <c r="G19" s="86">
        <f>'계획(일평균)'!K187</f>
        <v>903</v>
      </c>
      <c r="H19" s="86">
        <f>'계획(일평균)'!K243</f>
        <v>896</v>
      </c>
      <c r="I19" s="87">
        <f>'계획(일평균)'!K299</f>
        <v>882</v>
      </c>
    </row>
    <row r="20" spans="1:9" ht="15" customHeight="1">
      <c r="A20" s="99"/>
      <c r="B20" s="103"/>
      <c r="C20" s="101" t="s">
        <v>24</v>
      </c>
      <c r="D20" s="86">
        <f>'계획(일평균)'!K20</f>
        <v>1482</v>
      </c>
      <c r="E20" s="86">
        <f>'계획(일평균)'!K76</f>
        <v>1440</v>
      </c>
      <c r="F20" s="86">
        <f>'계획(일평균)'!K132</f>
        <v>1424</v>
      </c>
      <c r="G20" s="86">
        <f>'계획(일평균)'!K188</f>
        <v>1413</v>
      </c>
      <c r="H20" s="86">
        <f>'계획(일평균)'!K244</f>
        <v>1400</v>
      </c>
      <c r="I20" s="87">
        <f>'계획(일평균)'!K300</f>
        <v>1380</v>
      </c>
    </row>
    <row r="21" spans="1:9" ht="15" customHeight="1">
      <c r="A21" s="99"/>
      <c r="B21" s="100" t="s">
        <v>25</v>
      </c>
      <c r="C21" s="101" t="s">
        <v>8</v>
      </c>
      <c r="D21" s="86">
        <f t="shared" ref="D21:I21" si="6">SUM(D22:D24)</f>
        <v>3245</v>
      </c>
      <c r="E21" s="86">
        <f t="shared" si="6"/>
        <v>3153</v>
      </c>
      <c r="F21" s="86">
        <f t="shared" si="6"/>
        <v>3227</v>
      </c>
      <c r="G21" s="86">
        <f t="shared" si="6"/>
        <v>3198</v>
      </c>
      <c r="H21" s="86">
        <f t="shared" si="6"/>
        <v>3169</v>
      </c>
      <c r="I21" s="87">
        <f t="shared" si="6"/>
        <v>3126</v>
      </c>
    </row>
    <row r="22" spans="1:9" ht="15" customHeight="1">
      <c r="A22" s="99"/>
      <c r="B22" s="102"/>
      <c r="C22" s="101" t="s">
        <v>27</v>
      </c>
      <c r="D22" s="86">
        <f>'계획(일평균)'!K22</f>
        <v>3205</v>
      </c>
      <c r="E22" s="86">
        <f>'계획(일평균)'!K78</f>
        <v>3113</v>
      </c>
      <c r="F22" s="86">
        <f>'계획(일평균)'!K134</f>
        <v>3114</v>
      </c>
      <c r="G22" s="86">
        <f>'계획(일평균)'!K190</f>
        <v>3087</v>
      </c>
      <c r="H22" s="86">
        <f>'계획(일평균)'!K246</f>
        <v>3059</v>
      </c>
      <c r="I22" s="87">
        <f>'계획(일평균)'!K302</f>
        <v>3016</v>
      </c>
    </row>
    <row r="23" spans="1:9" ht="15" customHeight="1">
      <c r="A23" s="99"/>
      <c r="B23" s="102"/>
      <c r="C23" s="101" t="s">
        <v>28</v>
      </c>
      <c r="D23" s="86">
        <f>'계획(일평균)'!K23</f>
        <v>0</v>
      </c>
      <c r="E23" s="86">
        <f>'계획(일평균)'!K79</f>
        <v>0</v>
      </c>
      <c r="F23" s="86">
        <f>'계획(일평균)'!K135</f>
        <v>73</v>
      </c>
      <c r="G23" s="86">
        <f>'계획(일평균)'!K191</f>
        <v>71</v>
      </c>
      <c r="H23" s="86">
        <f>'계획(일평균)'!K247</f>
        <v>70</v>
      </c>
      <c r="I23" s="87">
        <f>'계획(일평균)'!K303</f>
        <v>70</v>
      </c>
    </row>
    <row r="24" spans="1:9" ht="15" customHeight="1">
      <c r="A24" s="99"/>
      <c r="B24" s="103"/>
      <c r="C24" s="101" t="s">
        <v>78</v>
      </c>
      <c r="D24" s="86">
        <f>'계획(일평균)'!K24</f>
        <v>40</v>
      </c>
      <c r="E24" s="86">
        <f>'계획(일평균)'!K80</f>
        <v>40</v>
      </c>
      <c r="F24" s="86">
        <f>'계획(일평균)'!K136</f>
        <v>40</v>
      </c>
      <c r="G24" s="86">
        <f>'계획(일평균)'!K192</f>
        <v>40</v>
      </c>
      <c r="H24" s="86">
        <f>'계획(일평균)'!K248</f>
        <v>40</v>
      </c>
      <c r="I24" s="87">
        <f>'계획(일평균)'!K304</f>
        <v>40</v>
      </c>
    </row>
    <row r="25" spans="1:9" ht="15" customHeight="1">
      <c r="A25" s="99"/>
      <c r="B25" s="101" t="s">
        <v>29</v>
      </c>
      <c r="C25" s="101" t="s">
        <v>30</v>
      </c>
      <c r="D25" s="86">
        <f>'계획(일평균)'!K25</f>
        <v>349</v>
      </c>
      <c r="E25" s="86">
        <f>'계획(일평균)'!K81</f>
        <v>340</v>
      </c>
      <c r="F25" s="86">
        <f>'계획(일평균)'!K137</f>
        <v>399</v>
      </c>
      <c r="G25" s="86">
        <f>'계획(일평균)'!K193</f>
        <v>396</v>
      </c>
      <c r="H25" s="86">
        <f>'계획(일평균)'!K249</f>
        <v>392</v>
      </c>
      <c r="I25" s="87">
        <f>'계획(일평균)'!K305</f>
        <v>386</v>
      </c>
    </row>
    <row r="26" spans="1:9" ht="15" customHeight="1">
      <c r="A26" s="99"/>
      <c r="B26" s="100" t="s">
        <v>31</v>
      </c>
      <c r="C26" s="101" t="s">
        <v>8</v>
      </c>
      <c r="D26" s="86">
        <f t="shared" ref="D26:I26" si="7">SUM(D27:D29)</f>
        <v>1373</v>
      </c>
      <c r="E26" s="86">
        <f t="shared" si="7"/>
        <v>1332</v>
      </c>
      <c r="F26" s="86">
        <f t="shared" si="7"/>
        <v>1470</v>
      </c>
      <c r="G26" s="86">
        <f t="shared" si="7"/>
        <v>1459</v>
      </c>
      <c r="H26" s="86">
        <f t="shared" si="7"/>
        <v>1446</v>
      </c>
      <c r="I26" s="87">
        <f t="shared" si="7"/>
        <v>1429</v>
      </c>
    </row>
    <row r="27" spans="1:9" ht="15" customHeight="1">
      <c r="A27" s="99"/>
      <c r="B27" s="102"/>
      <c r="C27" s="101" t="s">
        <v>32</v>
      </c>
      <c r="D27" s="86">
        <f>'계획(일평균)'!K27</f>
        <v>170</v>
      </c>
      <c r="E27" s="86">
        <f>'계획(일평균)'!K83</f>
        <v>165</v>
      </c>
      <c r="F27" s="86">
        <f>'계획(일평균)'!K139</f>
        <v>163</v>
      </c>
      <c r="G27" s="86">
        <f>'계획(일평균)'!K195</f>
        <v>162</v>
      </c>
      <c r="H27" s="86">
        <f>'계획(일평균)'!K251</f>
        <v>160</v>
      </c>
      <c r="I27" s="87">
        <f>'계획(일평균)'!K307</f>
        <v>159</v>
      </c>
    </row>
    <row r="28" spans="1:9" ht="15" customHeight="1">
      <c r="A28" s="99"/>
      <c r="B28" s="102"/>
      <c r="C28" s="101" t="s">
        <v>33</v>
      </c>
      <c r="D28" s="86">
        <f>'계획(일평균)'!K28</f>
        <v>1203</v>
      </c>
      <c r="E28" s="86">
        <f>'계획(일평균)'!K84</f>
        <v>1167</v>
      </c>
      <c r="F28" s="86">
        <f>'계획(일평균)'!K140</f>
        <v>1154</v>
      </c>
      <c r="G28" s="86">
        <f>'계획(일평균)'!K196</f>
        <v>1144</v>
      </c>
      <c r="H28" s="86">
        <f>'계획(일평균)'!K252</f>
        <v>1133</v>
      </c>
      <c r="I28" s="87">
        <f>'계획(일평균)'!K308</f>
        <v>1117</v>
      </c>
    </row>
    <row r="29" spans="1:9" ht="15" customHeight="1">
      <c r="A29" s="99"/>
      <c r="B29" s="103"/>
      <c r="C29" s="101" t="s">
        <v>130</v>
      </c>
      <c r="D29" s="86">
        <f>'계획(일평균)'!K29</f>
        <v>0</v>
      </c>
      <c r="E29" s="86">
        <f>'계획(일평균)'!K85</f>
        <v>0</v>
      </c>
      <c r="F29" s="86">
        <f>'계획(일평균)'!K141</f>
        <v>153</v>
      </c>
      <c r="G29" s="86">
        <f>'계획(일평균)'!K197</f>
        <v>153</v>
      </c>
      <c r="H29" s="86">
        <f>'계획(일평균)'!K253</f>
        <v>153</v>
      </c>
      <c r="I29" s="87">
        <f>'계획(일평균)'!K309</f>
        <v>153</v>
      </c>
    </row>
    <row r="30" spans="1:9" ht="15" customHeight="1">
      <c r="A30" s="99"/>
      <c r="B30" s="100" t="s">
        <v>34</v>
      </c>
      <c r="C30" s="101" t="s">
        <v>8</v>
      </c>
      <c r="D30" s="86">
        <f t="shared" ref="D30:I30" si="8">SUM(D31:D32)</f>
        <v>617</v>
      </c>
      <c r="E30" s="86">
        <f t="shared" si="8"/>
        <v>597</v>
      </c>
      <c r="F30" s="86">
        <f t="shared" si="8"/>
        <v>592</v>
      </c>
      <c r="G30" s="86">
        <f t="shared" si="8"/>
        <v>587</v>
      </c>
      <c r="H30" s="86">
        <f t="shared" si="8"/>
        <v>581</v>
      </c>
      <c r="I30" s="87">
        <f t="shared" si="8"/>
        <v>573</v>
      </c>
    </row>
    <row r="31" spans="1:9" ht="15" customHeight="1">
      <c r="A31" s="99"/>
      <c r="B31" s="102"/>
      <c r="C31" s="101" t="s">
        <v>27</v>
      </c>
      <c r="D31" s="86">
        <f>'계획(일평균)'!K31</f>
        <v>522</v>
      </c>
      <c r="E31" s="86">
        <f>'계획(일평균)'!K87</f>
        <v>506</v>
      </c>
      <c r="F31" s="86">
        <f>'계획(일평균)'!K143</f>
        <v>501</v>
      </c>
      <c r="G31" s="86">
        <f>'계획(일평균)'!K199</f>
        <v>497</v>
      </c>
      <c r="H31" s="86">
        <f>'계획(일평균)'!K255</f>
        <v>492</v>
      </c>
      <c r="I31" s="87">
        <f>'계획(일평균)'!K311</f>
        <v>485</v>
      </c>
    </row>
    <row r="32" spans="1:9" ht="15" customHeight="1">
      <c r="A32" s="99"/>
      <c r="B32" s="102"/>
      <c r="C32" s="101" t="s">
        <v>37</v>
      </c>
      <c r="D32" s="86">
        <f>'계획(일평균)'!K32</f>
        <v>95</v>
      </c>
      <c r="E32" s="86">
        <f>'계획(일평균)'!K88</f>
        <v>91</v>
      </c>
      <c r="F32" s="86">
        <f>'계획(일평균)'!K144</f>
        <v>91</v>
      </c>
      <c r="G32" s="86">
        <f>'계획(일평균)'!K200</f>
        <v>90</v>
      </c>
      <c r="H32" s="86">
        <f>'계획(일평균)'!K256</f>
        <v>89</v>
      </c>
      <c r="I32" s="87">
        <f>'계획(일평균)'!K312</f>
        <v>88</v>
      </c>
    </row>
    <row r="33" spans="1:9" ht="15" customHeight="1">
      <c r="A33" s="99"/>
      <c r="B33" s="100" t="s">
        <v>41</v>
      </c>
      <c r="C33" s="101" t="s">
        <v>8</v>
      </c>
      <c r="D33" s="86">
        <f t="shared" ref="D33:I33" si="9">SUM(D34:D36)</f>
        <v>593</v>
      </c>
      <c r="E33" s="86">
        <f t="shared" si="9"/>
        <v>578</v>
      </c>
      <c r="F33" s="86">
        <f t="shared" si="9"/>
        <v>6236</v>
      </c>
      <c r="G33" s="86">
        <f t="shared" si="9"/>
        <v>6226</v>
      </c>
      <c r="H33" s="86">
        <f t="shared" si="9"/>
        <v>6217</v>
      </c>
      <c r="I33" s="87">
        <f t="shared" si="9"/>
        <v>6201</v>
      </c>
    </row>
    <row r="34" spans="1:9" ht="15" customHeight="1">
      <c r="A34" s="99"/>
      <c r="B34" s="102"/>
      <c r="C34" s="101" t="s">
        <v>227</v>
      </c>
      <c r="D34" s="86">
        <f>'계획(일평균)'!K34</f>
        <v>0</v>
      </c>
      <c r="E34" s="86">
        <f>'계획(일평균)'!K90</f>
        <v>0</v>
      </c>
      <c r="F34" s="86">
        <f>'계획(일평균)'!K146</f>
        <v>5220</v>
      </c>
      <c r="G34" s="86">
        <f>'계획(일평균)'!K202</f>
        <v>5220</v>
      </c>
      <c r="H34" s="86">
        <f>'계획(일평균)'!K258</f>
        <v>5220</v>
      </c>
      <c r="I34" s="87">
        <f>'계획(일평균)'!K314</f>
        <v>5220</v>
      </c>
    </row>
    <row r="35" spans="1:9" ht="15" customHeight="1">
      <c r="A35" s="99"/>
      <c r="B35" s="102"/>
      <c r="C35" s="101" t="s">
        <v>37</v>
      </c>
      <c r="D35" s="86">
        <f>'계획(일평균)'!K35</f>
        <v>411</v>
      </c>
      <c r="E35" s="86">
        <f>'계획(일평균)'!K91</f>
        <v>399</v>
      </c>
      <c r="F35" s="86">
        <f>'계획(일평균)'!K147</f>
        <v>525</v>
      </c>
      <c r="G35" s="86">
        <f>'계획(일평균)'!K203</f>
        <v>520</v>
      </c>
      <c r="H35" s="86">
        <f>'계획(일평균)'!K259</f>
        <v>515</v>
      </c>
      <c r="I35" s="87">
        <f>'계획(일평균)'!K315</f>
        <v>507</v>
      </c>
    </row>
    <row r="36" spans="1:9" ht="15" customHeight="1">
      <c r="A36" s="99"/>
      <c r="B36" s="102"/>
      <c r="C36" s="101" t="s">
        <v>38</v>
      </c>
      <c r="D36" s="86">
        <f>'계획(일평균)'!K36</f>
        <v>182</v>
      </c>
      <c r="E36" s="86">
        <f>'계획(일평균)'!K92</f>
        <v>179</v>
      </c>
      <c r="F36" s="86">
        <f>'계획(일평균)'!K148</f>
        <v>491</v>
      </c>
      <c r="G36" s="86">
        <f>'계획(일평균)'!K204</f>
        <v>486</v>
      </c>
      <c r="H36" s="86">
        <f>'계획(일평균)'!K260</f>
        <v>482</v>
      </c>
      <c r="I36" s="87">
        <f>'계획(일평균)'!K316</f>
        <v>474</v>
      </c>
    </row>
    <row r="37" spans="1:9" ht="15" customHeight="1">
      <c r="A37" s="131" t="s">
        <v>142</v>
      </c>
      <c r="B37" s="132"/>
      <c r="C37" s="132"/>
      <c r="D37" s="84">
        <f t="shared" ref="D37:I37" si="10">D38+D41+D46</f>
        <v>11794</v>
      </c>
      <c r="E37" s="84">
        <f t="shared" si="10"/>
        <v>11773</v>
      </c>
      <c r="F37" s="84">
        <f t="shared" si="10"/>
        <v>14261</v>
      </c>
      <c r="G37" s="84">
        <f t="shared" si="10"/>
        <v>14252</v>
      </c>
      <c r="H37" s="84">
        <f t="shared" si="10"/>
        <v>14239</v>
      </c>
      <c r="I37" s="85">
        <f t="shared" si="10"/>
        <v>14226</v>
      </c>
    </row>
    <row r="38" spans="1:9" ht="15" customHeight="1">
      <c r="A38" s="99"/>
      <c r="B38" s="100" t="s">
        <v>43</v>
      </c>
      <c r="C38" s="101" t="s">
        <v>8</v>
      </c>
      <c r="D38" s="86">
        <f t="shared" ref="D38:I38" si="11">SUM(D39:D40)</f>
        <v>10856</v>
      </c>
      <c r="E38" s="86">
        <f t="shared" si="11"/>
        <v>10856</v>
      </c>
      <c r="F38" s="86">
        <f t="shared" si="11"/>
        <v>12805</v>
      </c>
      <c r="G38" s="86">
        <f t="shared" si="11"/>
        <v>12805</v>
      </c>
      <c r="H38" s="86">
        <f t="shared" si="11"/>
        <v>12805</v>
      </c>
      <c r="I38" s="87">
        <f t="shared" si="11"/>
        <v>12805</v>
      </c>
    </row>
    <row r="39" spans="1:9" ht="15" customHeight="1">
      <c r="A39" s="99"/>
      <c r="B39" s="102"/>
      <c r="C39" s="101" t="s">
        <v>77</v>
      </c>
      <c r="D39" s="86">
        <f>'계획(일평균)'!K39</f>
        <v>10856</v>
      </c>
      <c r="E39" s="86">
        <f>'계획(일평균)'!K95</f>
        <v>10856</v>
      </c>
      <c r="F39" s="86">
        <f>'계획(일평균)'!K151</f>
        <v>10856</v>
      </c>
      <c r="G39" s="86">
        <f>'계획(일평균)'!K207</f>
        <v>10856</v>
      </c>
      <c r="H39" s="86">
        <f>'계획(일평균)'!K263</f>
        <v>10856</v>
      </c>
      <c r="I39" s="87">
        <f>'계획(일평균)'!K319</f>
        <v>10856</v>
      </c>
    </row>
    <row r="40" spans="1:9" ht="15" customHeight="1">
      <c r="A40" s="99"/>
      <c r="B40" s="103"/>
      <c r="C40" s="101" t="s">
        <v>76</v>
      </c>
      <c r="D40" s="86">
        <f>'계획(일평균)'!K40</f>
        <v>0</v>
      </c>
      <c r="E40" s="86">
        <f>'계획(일평균)'!K96</f>
        <v>0</v>
      </c>
      <c r="F40" s="86">
        <f>'계획(일평균)'!K152</f>
        <v>1949</v>
      </c>
      <c r="G40" s="86">
        <f>'계획(일평균)'!K208</f>
        <v>1949</v>
      </c>
      <c r="H40" s="86">
        <f>'계획(일평균)'!K264</f>
        <v>1949</v>
      </c>
      <c r="I40" s="87">
        <f>'계획(일평균)'!K320</f>
        <v>1949</v>
      </c>
    </row>
    <row r="41" spans="1:9" ht="15" customHeight="1">
      <c r="A41" s="99"/>
      <c r="B41" s="100" t="s">
        <v>7</v>
      </c>
      <c r="C41" s="101" t="s">
        <v>8</v>
      </c>
      <c r="D41" s="86">
        <f t="shared" ref="D41:I41" si="12">SUM(D42:D45)</f>
        <v>460</v>
      </c>
      <c r="E41" s="86">
        <f t="shared" si="12"/>
        <v>451</v>
      </c>
      <c r="F41" s="86">
        <f t="shared" si="12"/>
        <v>881</v>
      </c>
      <c r="G41" s="86">
        <f t="shared" si="12"/>
        <v>878</v>
      </c>
      <c r="H41" s="86">
        <f t="shared" si="12"/>
        <v>871</v>
      </c>
      <c r="I41" s="87">
        <f t="shared" si="12"/>
        <v>866</v>
      </c>
    </row>
    <row r="42" spans="1:9" ht="15" customHeight="1">
      <c r="A42" s="99"/>
      <c r="B42" s="102"/>
      <c r="C42" s="101" t="s">
        <v>10</v>
      </c>
      <c r="D42" s="86">
        <f>'계획(일평균)'!K42</f>
        <v>460</v>
      </c>
      <c r="E42" s="86">
        <f>'계획(일평균)'!K98</f>
        <v>451</v>
      </c>
      <c r="F42" s="86">
        <f>'계획(일평균)'!K154</f>
        <v>449</v>
      </c>
      <c r="G42" s="86">
        <f>'계획(일평균)'!K210</f>
        <v>447</v>
      </c>
      <c r="H42" s="86">
        <f>'계획(일평균)'!K266</f>
        <v>443</v>
      </c>
      <c r="I42" s="87">
        <f>'계획(일평균)'!K322</f>
        <v>441</v>
      </c>
    </row>
    <row r="43" spans="1:9" ht="15" customHeight="1">
      <c r="A43" s="99"/>
      <c r="B43" s="102"/>
      <c r="C43" s="101" t="s">
        <v>11</v>
      </c>
      <c r="D43" s="86">
        <f>'계획(일평균)'!K43</f>
        <v>0</v>
      </c>
      <c r="E43" s="86">
        <f>'계획(일평균)'!K99</f>
        <v>0</v>
      </c>
      <c r="F43" s="86">
        <f>'계획(일평균)'!K155</f>
        <v>264</v>
      </c>
      <c r="G43" s="86">
        <f>'계획(일평균)'!K211</f>
        <v>263</v>
      </c>
      <c r="H43" s="86">
        <f>'계획(일평균)'!K267</f>
        <v>260</v>
      </c>
      <c r="I43" s="87">
        <f>'계획(일평균)'!K323</f>
        <v>257</v>
      </c>
    </row>
    <row r="44" spans="1:9" ht="15" customHeight="1">
      <c r="A44" s="99"/>
      <c r="B44" s="102"/>
      <c r="C44" s="101" t="s">
        <v>74</v>
      </c>
      <c r="D44" s="86">
        <f>'계획(일평균)'!K44</f>
        <v>0</v>
      </c>
      <c r="E44" s="86">
        <f>'계획(일평균)'!K100</f>
        <v>0</v>
      </c>
      <c r="F44" s="86">
        <f>'계획(일평균)'!K156</f>
        <v>140</v>
      </c>
      <c r="G44" s="86">
        <f>'계획(일평균)'!K212</f>
        <v>140</v>
      </c>
      <c r="H44" s="86">
        <f>'계획(일평균)'!K268</f>
        <v>140</v>
      </c>
      <c r="I44" s="87">
        <f>'계획(일평균)'!K324</f>
        <v>140</v>
      </c>
    </row>
    <row r="45" spans="1:9" ht="15" customHeight="1">
      <c r="A45" s="99"/>
      <c r="B45" s="102"/>
      <c r="C45" s="101" t="s">
        <v>58</v>
      </c>
      <c r="D45" s="86">
        <f>'계획(일평균)'!K45</f>
        <v>0</v>
      </c>
      <c r="E45" s="86">
        <f>'계획(일평균)'!K101</f>
        <v>0</v>
      </c>
      <c r="F45" s="86">
        <f>'계획(일평균)'!K157</f>
        <v>28</v>
      </c>
      <c r="G45" s="86">
        <f>'계획(일평균)'!K213</f>
        <v>28</v>
      </c>
      <c r="H45" s="86">
        <f>'계획(일평균)'!K269</f>
        <v>28</v>
      </c>
      <c r="I45" s="87">
        <f>'계획(일평균)'!K325</f>
        <v>28</v>
      </c>
    </row>
    <row r="46" spans="1:9" ht="15" customHeight="1">
      <c r="A46" s="99"/>
      <c r="B46" s="101" t="s">
        <v>39</v>
      </c>
      <c r="C46" s="101" t="s">
        <v>40</v>
      </c>
      <c r="D46" s="86">
        <f>'계획(일평균)'!K46</f>
        <v>478</v>
      </c>
      <c r="E46" s="86">
        <f>'계획(일평균)'!K102</f>
        <v>466</v>
      </c>
      <c r="F46" s="86">
        <f>'계획(일평균)'!K158</f>
        <v>575</v>
      </c>
      <c r="G46" s="86">
        <f>'계획(일평균)'!K214</f>
        <v>569</v>
      </c>
      <c r="H46" s="86">
        <f>'계획(일평균)'!K270</f>
        <v>563</v>
      </c>
      <c r="I46" s="87">
        <f>'계획(일평균)'!K326</f>
        <v>555</v>
      </c>
    </row>
    <row r="47" spans="1:9" ht="15" customHeight="1">
      <c r="A47" s="98" t="s">
        <v>44</v>
      </c>
      <c r="B47" s="128" t="s">
        <v>8</v>
      </c>
      <c r="C47" s="128"/>
      <c r="D47" s="82">
        <f>D48+D49+D52</f>
        <v>1835</v>
      </c>
      <c r="E47" s="82">
        <f t="shared" ref="E47:I47" si="13">E48+E49+E52</f>
        <v>1783</v>
      </c>
      <c r="F47" s="82">
        <f t="shared" si="13"/>
        <v>1762</v>
      </c>
      <c r="G47" s="82">
        <f t="shared" si="13"/>
        <v>4100</v>
      </c>
      <c r="H47" s="82">
        <f t="shared" si="13"/>
        <v>4076</v>
      </c>
      <c r="I47" s="83">
        <f t="shared" si="13"/>
        <v>4044</v>
      </c>
    </row>
    <row r="48" spans="1:9" ht="15" customHeight="1">
      <c r="A48" s="99"/>
      <c r="B48" s="100" t="s">
        <v>234</v>
      </c>
      <c r="C48" s="101" t="s">
        <v>45</v>
      </c>
      <c r="D48" s="86">
        <f>'계획(일평균)'!K48</f>
        <v>1432</v>
      </c>
      <c r="E48" s="86">
        <f>'계획(일평균)'!K104</f>
        <v>1391</v>
      </c>
      <c r="F48" s="86">
        <f>'계획(일평균)'!K160</f>
        <v>1375</v>
      </c>
      <c r="G48" s="86">
        <f>'계획(일평균)'!K216</f>
        <v>1545</v>
      </c>
      <c r="H48" s="86">
        <f>'계획(일평균)'!K272</f>
        <v>1529</v>
      </c>
      <c r="I48" s="87">
        <f>'계획(일평균)'!K328</f>
        <v>1508</v>
      </c>
    </row>
    <row r="49" spans="1:9" ht="15" customHeight="1">
      <c r="A49" s="99"/>
      <c r="B49" s="100" t="s">
        <v>244</v>
      </c>
      <c r="C49" s="101" t="s">
        <v>8</v>
      </c>
      <c r="D49" s="86">
        <f t="shared" ref="D49:I49" si="14">SUM(D50:D51)</f>
        <v>403</v>
      </c>
      <c r="E49" s="86">
        <f t="shared" si="14"/>
        <v>392</v>
      </c>
      <c r="F49" s="86">
        <f t="shared" si="14"/>
        <v>387</v>
      </c>
      <c r="G49" s="86">
        <f t="shared" si="14"/>
        <v>501</v>
      </c>
      <c r="H49" s="86">
        <f t="shared" si="14"/>
        <v>495</v>
      </c>
      <c r="I49" s="87">
        <f t="shared" si="14"/>
        <v>490</v>
      </c>
    </row>
    <row r="50" spans="1:9" ht="15" customHeight="1">
      <c r="A50" s="99"/>
      <c r="B50" s="102"/>
      <c r="C50" s="101" t="s">
        <v>45</v>
      </c>
      <c r="D50" s="86">
        <f>'계획(일평균)'!K50</f>
        <v>403</v>
      </c>
      <c r="E50" s="86">
        <f>'계획(일평균)'!K106</f>
        <v>392</v>
      </c>
      <c r="F50" s="86">
        <f>'계획(일평균)'!K162</f>
        <v>387</v>
      </c>
      <c r="G50" s="86">
        <f>'계획(일평균)'!K218</f>
        <v>384</v>
      </c>
      <c r="H50" s="86">
        <f>'계획(일평균)'!K274</f>
        <v>380</v>
      </c>
      <c r="I50" s="87">
        <f>'계획(일평균)'!K330</f>
        <v>375</v>
      </c>
    </row>
    <row r="51" spans="1:9" ht="15" customHeight="1">
      <c r="A51" s="99"/>
      <c r="B51" s="103"/>
      <c r="C51" s="101" t="s">
        <v>238</v>
      </c>
      <c r="D51" s="86">
        <f>'계획(일평균)'!K51</f>
        <v>0</v>
      </c>
      <c r="E51" s="86">
        <f>'계획(일평균)'!K107</f>
        <v>0</v>
      </c>
      <c r="F51" s="86">
        <f>'계획(일평균)'!K163</f>
        <v>0</v>
      </c>
      <c r="G51" s="86">
        <f>'계획(일평균)'!K219</f>
        <v>117</v>
      </c>
      <c r="H51" s="86">
        <f>'계획(일평균)'!K275</f>
        <v>115</v>
      </c>
      <c r="I51" s="87">
        <f>'계획(일평균)'!K331</f>
        <v>115</v>
      </c>
    </row>
    <row r="52" spans="1:9" ht="15" customHeight="1">
      <c r="A52" s="99"/>
      <c r="B52" s="100" t="s">
        <v>46</v>
      </c>
      <c r="C52" s="101" t="s">
        <v>8</v>
      </c>
      <c r="D52" s="86">
        <f t="shared" ref="D52:I52" si="15">SUM(D53:D54)</f>
        <v>0</v>
      </c>
      <c r="E52" s="86">
        <f t="shared" si="15"/>
        <v>0</v>
      </c>
      <c r="F52" s="86">
        <f t="shared" si="15"/>
        <v>0</v>
      </c>
      <c r="G52" s="86">
        <f t="shared" si="15"/>
        <v>2054</v>
      </c>
      <c r="H52" s="86">
        <f t="shared" si="15"/>
        <v>2052</v>
      </c>
      <c r="I52" s="87">
        <f t="shared" si="15"/>
        <v>2046</v>
      </c>
    </row>
    <row r="53" spans="1:9" ht="15" customHeight="1">
      <c r="A53" s="99"/>
      <c r="B53" s="102"/>
      <c r="C53" s="101" t="s">
        <v>45</v>
      </c>
      <c r="D53" s="86">
        <f>'계획(일평균)'!K53</f>
        <v>0</v>
      </c>
      <c r="E53" s="86">
        <f>'계획(일평균)'!K109</f>
        <v>0</v>
      </c>
      <c r="F53" s="86">
        <f>'계획(일평균)'!K165</f>
        <v>0</v>
      </c>
      <c r="G53" s="86">
        <f>'계획(일평균)'!K221</f>
        <v>333</v>
      </c>
      <c r="H53" s="86">
        <f>'계획(일평균)'!K277</f>
        <v>331</v>
      </c>
      <c r="I53" s="87">
        <f>'계획(일평균)'!K333</f>
        <v>325</v>
      </c>
    </row>
    <row r="54" spans="1:9" ht="15" customHeight="1">
      <c r="A54" s="104"/>
      <c r="B54" s="103"/>
      <c r="C54" s="101" t="s">
        <v>62</v>
      </c>
      <c r="D54" s="86">
        <f>'계획(일평균)'!K54</f>
        <v>0</v>
      </c>
      <c r="E54" s="86">
        <f>'계획(일평균)'!K110</f>
        <v>0</v>
      </c>
      <c r="F54" s="86">
        <f>'계획(일평균)'!K166</f>
        <v>0</v>
      </c>
      <c r="G54" s="86">
        <f>'계획(일평균)'!K222</f>
        <v>1721</v>
      </c>
      <c r="H54" s="86">
        <f>'계획(일평균)'!K278</f>
        <v>1721</v>
      </c>
      <c r="I54" s="87">
        <f>'계획(일평균)'!K334</f>
        <v>1721</v>
      </c>
    </row>
    <row r="55" spans="1:9" ht="15" customHeight="1">
      <c r="A55" s="98" t="s">
        <v>143</v>
      </c>
      <c r="B55" s="128" t="s">
        <v>8</v>
      </c>
      <c r="C55" s="128"/>
      <c r="D55" s="82">
        <f t="shared" ref="D55:I55" si="16">D56</f>
        <v>0</v>
      </c>
      <c r="E55" s="82">
        <f t="shared" si="16"/>
        <v>0</v>
      </c>
      <c r="F55" s="82">
        <f t="shared" si="16"/>
        <v>29</v>
      </c>
      <c r="G55" s="82">
        <f t="shared" si="16"/>
        <v>29</v>
      </c>
      <c r="H55" s="82">
        <f t="shared" si="16"/>
        <v>28</v>
      </c>
      <c r="I55" s="83">
        <f t="shared" si="16"/>
        <v>27</v>
      </c>
    </row>
    <row r="56" spans="1:9" ht="15" customHeight="1">
      <c r="A56" s="106"/>
      <c r="B56" s="107" t="s">
        <v>134</v>
      </c>
      <c r="C56" s="107" t="s">
        <v>45</v>
      </c>
      <c r="D56" s="91">
        <f>'계획(일평균)'!K56</f>
        <v>0</v>
      </c>
      <c r="E56" s="91">
        <f>'계획(일평균)'!K112</f>
        <v>0</v>
      </c>
      <c r="F56" s="91">
        <f>'계획(일평균)'!K168</f>
        <v>29</v>
      </c>
      <c r="G56" s="91">
        <f>'계획(일평균)'!K224</f>
        <v>29</v>
      </c>
      <c r="H56" s="91">
        <f>'계획(일평균)'!K280</f>
        <v>28</v>
      </c>
      <c r="I56" s="92">
        <f>'계획(일평균)'!K336</f>
        <v>27</v>
      </c>
    </row>
    <row r="57" spans="1:9" ht="15" customHeight="1"/>
    <row r="58" spans="1:9" ht="15" customHeight="1"/>
    <row r="59" spans="1:9" ht="15" customHeight="1"/>
    <row r="60" spans="1:9" ht="15" customHeight="1"/>
    <row r="61" spans="1:9" ht="15" customHeight="1"/>
    <row r="62" spans="1:9" ht="15" customHeight="1"/>
    <row r="63" spans="1:9" ht="15" customHeight="1"/>
  </sheetData>
  <mergeCells count="6">
    <mergeCell ref="B55:C55"/>
    <mergeCell ref="A4:C4"/>
    <mergeCell ref="B5:C5"/>
    <mergeCell ref="B47:C47"/>
    <mergeCell ref="A6:C6"/>
    <mergeCell ref="A37:C3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  <rowBreaks count="1" manualBreakCount="1">
    <brk id="56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42"/>
  <sheetViews>
    <sheetView showGridLines="0" view="pageBreakPreview" zoomScaleNormal="100" zoomScaleSheetLayoutView="100" workbookViewId="0">
      <selection activeCell="N72" sqref="N72"/>
    </sheetView>
  </sheetViews>
  <sheetFormatPr defaultColWidth="9" defaultRowHeight="15.2" customHeight="1"/>
  <cols>
    <col min="1" max="2" width="7.21875" style="28" customWidth="1"/>
    <col min="3" max="3" width="12.21875" style="28" customWidth="1"/>
    <col min="4" max="11" width="8.109375" style="28" customWidth="1"/>
    <col min="12" max="16384" width="9" style="28"/>
  </cols>
  <sheetData>
    <row r="1" spans="1:11" s="5" customFormat="1" ht="15" customHeight="1">
      <c r="A1" s="23" t="s">
        <v>240</v>
      </c>
      <c r="C1" s="24"/>
    </row>
    <row r="2" spans="1:11" s="5" customFormat="1" ht="15" customHeight="1">
      <c r="A2" s="24" t="s">
        <v>233</v>
      </c>
    </row>
    <row r="3" spans="1:11" ht="34.5" thickBot="1">
      <c r="A3" s="25" t="s">
        <v>0</v>
      </c>
      <c r="B3" s="26" t="s">
        <v>1</v>
      </c>
      <c r="C3" s="26" t="s">
        <v>73</v>
      </c>
      <c r="D3" s="26" t="s">
        <v>49</v>
      </c>
      <c r="E3" s="26" t="s">
        <v>53</v>
      </c>
      <c r="F3" s="26" t="s">
        <v>64</v>
      </c>
      <c r="G3" s="26" t="s">
        <v>65</v>
      </c>
      <c r="H3" s="26" t="s">
        <v>88</v>
      </c>
      <c r="I3" s="26" t="s">
        <v>185</v>
      </c>
      <c r="J3" s="26" t="s">
        <v>50</v>
      </c>
      <c r="K3" s="27" t="s">
        <v>66</v>
      </c>
    </row>
    <row r="4" spans="1:11" ht="15" customHeight="1" thickTop="1">
      <c r="A4" s="141" t="s">
        <v>4</v>
      </c>
      <c r="B4" s="142"/>
      <c r="C4" s="142"/>
      <c r="D4" s="80">
        <f t="shared" ref="D4:K4" si="0">D5+D47+D55</f>
        <v>29276</v>
      </c>
      <c r="E4" s="80">
        <f t="shared" si="0"/>
        <v>700</v>
      </c>
      <c r="F4" s="80">
        <f t="shared" si="0"/>
        <v>0</v>
      </c>
      <c r="G4" s="80">
        <f t="shared" si="0"/>
        <v>10313</v>
      </c>
      <c r="H4" s="80">
        <f t="shared" si="0"/>
        <v>140</v>
      </c>
      <c r="I4" s="80">
        <f t="shared" si="0"/>
        <v>0</v>
      </c>
      <c r="J4" s="80">
        <f t="shared" si="0"/>
        <v>4291</v>
      </c>
      <c r="K4" s="81">
        <f t="shared" si="0"/>
        <v>44720</v>
      </c>
    </row>
    <row r="5" spans="1:11" ht="15" customHeight="1">
      <c r="A5" s="30" t="s">
        <v>5</v>
      </c>
      <c r="B5" s="143" t="s">
        <v>6</v>
      </c>
      <c r="C5" s="143"/>
      <c r="D5" s="82">
        <f t="shared" ref="D5:K5" si="1">D6+D37</f>
        <v>27645</v>
      </c>
      <c r="E5" s="82">
        <f t="shared" si="1"/>
        <v>700</v>
      </c>
      <c r="F5" s="82">
        <f t="shared" si="1"/>
        <v>0</v>
      </c>
      <c r="G5" s="82">
        <f t="shared" si="1"/>
        <v>10313</v>
      </c>
      <c r="H5" s="82">
        <f t="shared" si="1"/>
        <v>140</v>
      </c>
      <c r="I5" s="82">
        <f t="shared" si="1"/>
        <v>0</v>
      </c>
      <c r="J5" s="82">
        <f t="shared" si="1"/>
        <v>4087</v>
      </c>
      <c r="K5" s="83">
        <f t="shared" si="1"/>
        <v>42885</v>
      </c>
    </row>
    <row r="6" spans="1:11" ht="15" customHeight="1">
      <c r="A6" s="138" t="s">
        <v>136</v>
      </c>
      <c r="B6" s="139"/>
      <c r="C6" s="140"/>
      <c r="D6" s="84">
        <f>D7+D11+D12+D16+D17+D21+D25+D26+D30+D33</f>
        <v>26974</v>
      </c>
      <c r="E6" s="84">
        <f t="shared" ref="E6:K6" si="2">E7+E11+E12+E16+E17+E21+E25+E26+E30+E33</f>
        <v>537</v>
      </c>
      <c r="F6" s="84">
        <f t="shared" si="2"/>
        <v>0</v>
      </c>
      <c r="G6" s="84">
        <f t="shared" si="2"/>
        <v>0</v>
      </c>
      <c r="H6" s="84">
        <f t="shared" si="2"/>
        <v>140</v>
      </c>
      <c r="I6" s="84">
        <f t="shared" si="2"/>
        <v>0</v>
      </c>
      <c r="J6" s="84">
        <f t="shared" si="2"/>
        <v>3440</v>
      </c>
      <c r="K6" s="85">
        <f t="shared" si="2"/>
        <v>31091</v>
      </c>
    </row>
    <row r="7" spans="1:11" ht="15" customHeight="1">
      <c r="A7" s="36"/>
      <c r="B7" s="33" t="s">
        <v>12</v>
      </c>
      <c r="C7" s="34" t="s">
        <v>8</v>
      </c>
      <c r="D7" s="86">
        <f t="shared" ref="D7:K7" si="3">SUM(D8:D10)</f>
        <v>5439</v>
      </c>
      <c r="E7" s="86">
        <f t="shared" si="3"/>
        <v>43</v>
      </c>
      <c r="F7" s="86">
        <f t="shared" si="3"/>
        <v>0</v>
      </c>
      <c r="G7" s="86">
        <f t="shared" si="3"/>
        <v>0</v>
      </c>
      <c r="H7" s="86">
        <f t="shared" si="3"/>
        <v>100</v>
      </c>
      <c r="I7" s="86">
        <f t="shared" si="3"/>
        <v>0</v>
      </c>
      <c r="J7" s="86">
        <f t="shared" si="3"/>
        <v>685</v>
      </c>
      <c r="K7" s="87">
        <f t="shared" si="3"/>
        <v>6267</v>
      </c>
    </row>
    <row r="8" spans="1:11" ht="15" customHeight="1">
      <c r="A8" s="36"/>
      <c r="B8" s="37"/>
      <c r="C8" s="34" t="s">
        <v>9</v>
      </c>
      <c r="D8" s="86">
        <f>ROUND('계획(일최대)'!D8*변동부하율!$B$3,0)</f>
        <v>5439</v>
      </c>
      <c r="E8" s="86">
        <f>ROUND('계획(일최대)'!E8*변동부하율!$B$4,0)</f>
        <v>43</v>
      </c>
      <c r="F8" s="86">
        <f>ROUND('계획(일최대)'!F8*변동부하율!$B$5,0)</f>
        <v>0</v>
      </c>
      <c r="G8" s="86">
        <f>ROUND('계획(일최대)'!G8*변동부하율!$B$6,0)</f>
        <v>0</v>
      </c>
      <c r="H8" s="86">
        <f>ROUND('계획(일최대)'!H8*변동부하율!$B$7,0)</f>
        <v>0</v>
      </c>
      <c r="I8" s="86">
        <f>ROUND('계획(일최대)'!I8*변동부하율!$B$8,0)</f>
        <v>0</v>
      </c>
      <c r="J8" s="86">
        <f>ROUND('계획(일최대)'!J8*변동부하율!$B$9,0)</f>
        <v>685</v>
      </c>
      <c r="K8" s="87">
        <f>SUM(D8:J8)</f>
        <v>6167</v>
      </c>
    </row>
    <row r="9" spans="1:11" ht="15" customHeight="1">
      <c r="A9" s="36"/>
      <c r="B9" s="37"/>
      <c r="C9" s="34" t="s">
        <v>79</v>
      </c>
      <c r="D9" s="86">
        <f>ROUND('계획(일최대)'!D9*변동부하율!$B$3,0)</f>
        <v>0</v>
      </c>
      <c r="E9" s="86">
        <f>ROUND('계획(일최대)'!E9*변동부하율!$B$4,0)</f>
        <v>0</v>
      </c>
      <c r="F9" s="86">
        <f>ROUND('계획(일최대)'!F9*변동부하율!$B$5,0)</f>
        <v>0</v>
      </c>
      <c r="G9" s="86">
        <f>ROUND('계획(일최대)'!G9*변동부하율!$B$6,0)</f>
        <v>0</v>
      </c>
      <c r="H9" s="86">
        <f>ROUND('계획(일최대)'!H9*변동부하율!$B$7,0)</f>
        <v>50</v>
      </c>
      <c r="I9" s="86">
        <f>ROUND('계획(일최대)'!I9*변동부하율!$B$8,0)</f>
        <v>0</v>
      </c>
      <c r="J9" s="86">
        <f>ROUND('계획(일최대)'!J9*변동부하율!$B$9,0)</f>
        <v>0</v>
      </c>
      <c r="K9" s="87">
        <f>SUM(D9:J9)</f>
        <v>50</v>
      </c>
    </row>
    <row r="10" spans="1:11" ht="15" customHeight="1">
      <c r="A10" s="36"/>
      <c r="B10" s="45"/>
      <c r="C10" s="34" t="s">
        <v>80</v>
      </c>
      <c r="D10" s="86">
        <f>ROUND('계획(일최대)'!D10*변동부하율!$B$3,0)</f>
        <v>0</v>
      </c>
      <c r="E10" s="86">
        <f>ROUND('계획(일최대)'!E10*변동부하율!$B$4,0)</f>
        <v>0</v>
      </c>
      <c r="F10" s="86">
        <f>ROUND('계획(일최대)'!F10*변동부하율!$B$5,0)</f>
        <v>0</v>
      </c>
      <c r="G10" s="86">
        <f>ROUND('계획(일최대)'!G10*변동부하율!$B$6,0)</f>
        <v>0</v>
      </c>
      <c r="H10" s="86">
        <f>ROUND('계획(일최대)'!H10*변동부하율!$B$7,0)</f>
        <v>50</v>
      </c>
      <c r="I10" s="86">
        <f>ROUND('계획(일최대)'!I10*변동부하율!$B$8,0)</f>
        <v>0</v>
      </c>
      <c r="J10" s="86">
        <f>ROUND('계획(일최대)'!J10*변동부하율!$B$9,0)</f>
        <v>0</v>
      </c>
      <c r="K10" s="87">
        <f>SUM(D10:J10)</f>
        <v>50</v>
      </c>
    </row>
    <row r="11" spans="1:11" ht="15" customHeight="1">
      <c r="A11" s="36"/>
      <c r="B11" s="34" t="s">
        <v>13</v>
      </c>
      <c r="C11" s="34" t="s">
        <v>9</v>
      </c>
      <c r="D11" s="86">
        <f>ROUND('계획(일최대)'!D11*변동부하율!$B$3,0)</f>
        <v>2086</v>
      </c>
      <c r="E11" s="86">
        <f>ROUND('계획(일최대)'!E11*변동부하율!$B$4,0)</f>
        <v>44</v>
      </c>
      <c r="F11" s="86">
        <f>ROUND('계획(일최대)'!F11*변동부하율!$B$5,0)</f>
        <v>0</v>
      </c>
      <c r="G11" s="86">
        <f>ROUND('계획(일최대)'!G11*변동부하율!$B$6,0)</f>
        <v>0</v>
      </c>
      <c r="H11" s="86">
        <f>ROUND('계획(일최대)'!H11*변동부하율!$B$7,0)</f>
        <v>0</v>
      </c>
      <c r="I11" s="86">
        <f>ROUND('계획(일최대)'!I11*변동부하율!$B$8,0)</f>
        <v>0</v>
      </c>
      <c r="J11" s="86">
        <f>ROUND('계획(일최대)'!J11*변동부하율!$B$9,0)</f>
        <v>266</v>
      </c>
      <c r="K11" s="87">
        <f>SUM(D11:J11)</f>
        <v>2396</v>
      </c>
    </row>
    <row r="12" spans="1:11" ht="15" customHeight="1">
      <c r="A12" s="36"/>
      <c r="B12" s="33" t="s">
        <v>14</v>
      </c>
      <c r="C12" s="34" t="s">
        <v>8</v>
      </c>
      <c r="D12" s="86">
        <f t="shared" ref="D12:K12" si="4">SUM(D13:D15)</f>
        <v>9775</v>
      </c>
      <c r="E12" s="86">
        <f t="shared" si="4"/>
        <v>221</v>
      </c>
      <c r="F12" s="86">
        <f t="shared" si="4"/>
        <v>0</v>
      </c>
      <c r="G12" s="86">
        <f t="shared" si="4"/>
        <v>0</v>
      </c>
      <c r="H12" s="86">
        <f t="shared" si="4"/>
        <v>0</v>
      </c>
      <c r="I12" s="86">
        <f t="shared" si="4"/>
        <v>0</v>
      </c>
      <c r="J12" s="86">
        <f t="shared" si="4"/>
        <v>1249</v>
      </c>
      <c r="K12" s="87">
        <f t="shared" si="4"/>
        <v>11245</v>
      </c>
    </row>
    <row r="13" spans="1:11" ht="15" customHeight="1">
      <c r="A13" s="36"/>
      <c r="B13" s="37"/>
      <c r="C13" s="34" t="s">
        <v>15</v>
      </c>
      <c r="D13" s="86">
        <f>ROUND('계획(일최대)'!D13*변동부하율!$B$3,0)</f>
        <v>710</v>
      </c>
      <c r="E13" s="86">
        <f>ROUND('계획(일최대)'!E13*변동부하율!$B$4,0)</f>
        <v>19</v>
      </c>
      <c r="F13" s="86">
        <f>ROUND('계획(일최대)'!F13*변동부하율!$B$5,0)</f>
        <v>0</v>
      </c>
      <c r="G13" s="86">
        <f>ROUND('계획(일최대)'!G13*변동부하율!$B$6,0)</f>
        <v>0</v>
      </c>
      <c r="H13" s="86">
        <f>ROUND('계획(일최대)'!H13*변동부하율!$B$7,0)</f>
        <v>0</v>
      </c>
      <c r="I13" s="86">
        <f>ROUND('계획(일최대)'!I13*변동부하율!$B$8,0)</f>
        <v>0</v>
      </c>
      <c r="J13" s="86">
        <f>ROUND('계획(일최대)'!J13*변동부하율!$B$9,0)</f>
        <v>91</v>
      </c>
      <c r="K13" s="87">
        <f>SUM(D13:J13)</f>
        <v>820</v>
      </c>
    </row>
    <row r="14" spans="1:11" ht="15" customHeight="1">
      <c r="A14" s="36"/>
      <c r="B14" s="37"/>
      <c r="C14" s="34" t="s">
        <v>16</v>
      </c>
      <c r="D14" s="86">
        <f>ROUND('계획(일최대)'!D14*변동부하율!$B$3,0)</f>
        <v>2250</v>
      </c>
      <c r="E14" s="86">
        <f>ROUND('계획(일최대)'!E14*변동부하율!$B$4,0)</f>
        <v>32</v>
      </c>
      <c r="F14" s="86">
        <f>ROUND('계획(일최대)'!F14*변동부하율!$B$5,0)</f>
        <v>0</v>
      </c>
      <c r="G14" s="86">
        <f>ROUND('계획(일최대)'!G14*변동부하율!$B$6,0)</f>
        <v>0</v>
      </c>
      <c r="H14" s="86">
        <f>ROUND('계획(일최대)'!H14*변동부하율!$B$7,0)</f>
        <v>0</v>
      </c>
      <c r="I14" s="86">
        <f>ROUND('계획(일최대)'!I14*변동부하율!$B$8,0)</f>
        <v>0</v>
      </c>
      <c r="J14" s="86">
        <f>ROUND('계획(일최대)'!J14*변동부하율!$B$9,0)</f>
        <v>285</v>
      </c>
      <c r="K14" s="87">
        <f>SUM(D14:J14)</f>
        <v>2567</v>
      </c>
    </row>
    <row r="15" spans="1:11" ht="15" customHeight="1">
      <c r="A15" s="36"/>
      <c r="B15" s="45"/>
      <c r="C15" s="34" t="s">
        <v>17</v>
      </c>
      <c r="D15" s="86">
        <f>ROUND('계획(일최대)'!D15*변동부하율!$B$3,0)</f>
        <v>6815</v>
      </c>
      <c r="E15" s="86">
        <f>ROUND('계획(일최대)'!E15*변동부하율!$B$4,0)</f>
        <v>170</v>
      </c>
      <c r="F15" s="86">
        <f>ROUND('계획(일최대)'!F15*변동부하율!$B$5,0)</f>
        <v>0</v>
      </c>
      <c r="G15" s="86">
        <f>ROUND('계획(일최대)'!G15*변동부하율!$B$6,0)</f>
        <v>0</v>
      </c>
      <c r="H15" s="86">
        <f>ROUND('계획(일최대)'!H15*변동부하율!$B$7,0)</f>
        <v>0</v>
      </c>
      <c r="I15" s="86">
        <f>ROUND('계획(일최대)'!I15*변동부하율!$B$8,0)</f>
        <v>0</v>
      </c>
      <c r="J15" s="86">
        <f>ROUND('계획(일최대)'!J15*변동부하율!$B$9,0)</f>
        <v>873</v>
      </c>
      <c r="K15" s="87">
        <f>SUM(D15:J15)</f>
        <v>7858</v>
      </c>
    </row>
    <row r="16" spans="1:11" ht="15" customHeight="1">
      <c r="A16" s="36"/>
      <c r="B16" s="34" t="s">
        <v>18</v>
      </c>
      <c r="C16" s="34" t="s">
        <v>19</v>
      </c>
      <c r="D16" s="86">
        <f>ROUND('계획(일최대)'!D16*변동부하율!$B$3,0)</f>
        <v>214</v>
      </c>
      <c r="E16" s="86">
        <f>ROUND('계획(일최대)'!E16*변동부하율!$B$4,0)</f>
        <v>0</v>
      </c>
      <c r="F16" s="86">
        <f>ROUND('계획(일최대)'!F16*변동부하율!$B$5,0)</f>
        <v>0</v>
      </c>
      <c r="G16" s="86">
        <f>ROUND('계획(일최대)'!G16*변동부하율!$B$6,0)</f>
        <v>0</v>
      </c>
      <c r="H16" s="86">
        <f>ROUND('계획(일최대)'!H16*변동부하율!$B$7,0)</f>
        <v>0</v>
      </c>
      <c r="I16" s="86">
        <f>ROUND('계획(일최대)'!I16*변동부하율!$B$8,0)</f>
        <v>0</v>
      </c>
      <c r="J16" s="86">
        <f>ROUND('계획(일최대)'!J16*변동부하율!$B$9,0)</f>
        <v>27</v>
      </c>
      <c r="K16" s="87">
        <f>SUM(D16:J16)</f>
        <v>241</v>
      </c>
    </row>
    <row r="17" spans="1:11" ht="15" customHeight="1">
      <c r="A17" s="36"/>
      <c r="B17" s="33" t="s">
        <v>20</v>
      </c>
      <c r="C17" s="34" t="s">
        <v>8</v>
      </c>
      <c r="D17" s="86">
        <f t="shared" ref="D17:K17" si="5">SUM(D18:D20)</f>
        <v>4081</v>
      </c>
      <c r="E17" s="86">
        <f t="shared" si="5"/>
        <v>154</v>
      </c>
      <c r="F17" s="86">
        <f t="shared" si="5"/>
        <v>0</v>
      </c>
      <c r="G17" s="86">
        <f t="shared" si="5"/>
        <v>0</v>
      </c>
      <c r="H17" s="86">
        <f t="shared" si="5"/>
        <v>0</v>
      </c>
      <c r="I17" s="86">
        <f t="shared" si="5"/>
        <v>0</v>
      </c>
      <c r="J17" s="86">
        <f t="shared" si="5"/>
        <v>530</v>
      </c>
      <c r="K17" s="87">
        <f t="shared" si="5"/>
        <v>4765</v>
      </c>
    </row>
    <row r="18" spans="1:11" ht="15" customHeight="1">
      <c r="A18" s="36"/>
      <c r="B18" s="37"/>
      <c r="C18" s="34" t="s">
        <v>15</v>
      </c>
      <c r="D18" s="86">
        <f>ROUND('계획(일최대)'!D18*변동부하율!$B$3,0)</f>
        <v>1970</v>
      </c>
      <c r="E18" s="86">
        <f>ROUND('계획(일최대)'!E18*변동부하율!$B$4,0)</f>
        <v>103</v>
      </c>
      <c r="F18" s="86">
        <f>ROUND('계획(일최대)'!F18*변동부하율!$B$5,0)</f>
        <v>0</v>
      </c>
      <c r="G18" s="86">
        <f>ROUND('계획(일최대)'!G18*변동부하율!$B$6,0)</f>
        <v>0</v>
      </c>
      <c r="H18" s="86">
        <f>ROUND('계획(일최대)'!H18*변동부하율!$B$7,0)</f>
        <v>0</v>
      </c>
      <c r="I18" s="86">
        <f>ROUND('계획(일최대)'!I18*변동부하율!$B$8,0)</f>
        <v>0</v>
      </c>
      <c r="J18" s="86">
        <f>ROUND('계획(일최대)'!J18*변동부하율!$B$9,0)</f>
        <v>259</v>
      </c>
      <c r="K18" s="87">
        <f>SUM(D18:J18)</f>
        <v>2332</v>
      </c>
    </row>
    <row r="19" spans="1:11" ht="15" customHeight="1">
      <c r="A19" s="36"/>
      <c r="B19" s="37"/>
      <c r="C19" s="34" t="s">
        <v>16</v>
      </c>
      <c r="D19" s="86">
        <f>ROUND('계획(일최대)'!D19*변동부하율!$B$3,0)</f>
        <v>844</v>
      </c>
      <c r="E19" s="86">
        <f>ROUND('계획(일최대)'!E19*변동부하율!$B$4,0)</f>
        <v>1</v>
      </c>
      <c r="F19" s="86">
        <f>ROUND('계획(일최대)'!F19*변동부하율!$B$5,0)</f>
        <v>0</v>
      </c>
      <c r="G19" s="86">
        <f>ROUND('계획(일최대)'!G19*변동부하율!$B$6,0)</f>
        <v>0</v>
      </c>
      <c r="H19" s="86">
        <f>ROUND('계획(일최대)'!H19*변동부하율!$B$7,0)</f>
        <v>0</v>
      </c>
      <c r="I19" s="86">
        <f>ROUND('계획(일최대)'!I19*변동부하율!$B$8,0)</f>
        <v>0</v>
      </c>
      <c r="J19" s="86">
        <f>ROUND('계획(일최대)'!J19*변동부하율!$B$9,0)</f>
        <v>106</v>
      </c>
      <c r="K19" s="87">
        <f>SUM(D19:J19)</f>
        <v>951</v>
      </c>
    </row>
    <row r="20" spans="1:11" ht="15" customHeight="1">
      <c r="A20" s="36"/>
      <c r="B20" s="45"/>
      <c r="C20" s="34" t="s">
        <v>24</v>
      </c>
      <c r="D20" s="86">
        <f>ROUND('계획(일최대)'!D20*변동부하율!$B$3,0)</f>
        <v>1267</v>
      </c>
      <c r="E20" s="86">
        <f>ROUND('계획(일최대)'!E20*변동부하율!$B$4,0)</f>
        <v>50</v>
      </c>
      <c r="F20" s="86">
        <f>ROUND('계획(일최대)'!F20*변동부하율!$B$5,0)</f>
        <v>0</v>
      </c>
      <c r="G20" s="86">
        <f>ROUND('계획(일최대)'!G20*변동부하율!$B$6,0)</f>
        <v>0</v>
      </c>
      <c r="H20" s="86">
        <f>ROUND('계획(일최대)'!H20*변동부하율!$B$7,0)</f>
        <v>0</v>
      </c>
      <c r="I20" s="86">
        <f>ROUND('계획(일최대)'!I20*변동부하율!$B$8,0)</f>
        <v>0</v>
      </c>
      <c r="J20" s="86">
        <f>ROUND('계획(일최대)'!J20*변동부하율!$B$9,0)</f>
        <v>165</v>
      </c>
      <c r="K20" s="87">
        <f>SUM(D20:J20)</f>
        <v>1482</v>
      </c>
    </row>
    <row r="21" spans="1:11" ht="15" customHeight="1">
      <c r="A21" s="36"/>
      <c r="B21" s="33" t="s">
        <v>25</v>
      </c>
      <c r="C21" s="34" t="s">
        <v>8</v>
      </c>
      <c r="D21" s="86">
        <f t="shared" ref="D21:K21" si="6">SUM(D22:D24)</f>
        <v>2788</v>
      </c>
      <c r="E21" s="86">
        <f t="shared" si="6"/>
        <v>61</v>
      </c>
      <c r="F21" s="86">
        <f t="shared" si="6"/>
        <v>0</v>
      </c>
      <c r="G21" s="86">
        <f t="shared" si="6"/>
        <v>0</v>
      </c>
      <c r="H21" s="86">
        <f t="shared" si="6"/>
        <v>40</v>
      </c>
      <c r="I21" s="86">
        <f t="shared" si="6"/>
        <v>0</v>
      </c>
      <c r="J21" s="86">
        <f t="shared" si="6"/>
        <v>356</v>
      </c>
      <c r="K21" s="87">
        <f t="shared" si="6"/>
        <v>3245</v>
      </c>
    </row>
    <row r="22" spans="1:11" ht="15" customHeight="1">
      <c r="A22" s="36"/>
      <c r="B22" s="37"/>
      <c r="C22" s="34" t="s">
        <v>27</v>
      </c>
      <c r="D22" s="86">
        <f>ROUND('계획(일최대)'!D22*변동부하율!$B$3,0)</f>
        <v>2788</v>
      </c>
      <c r="E22" s="86">
        <f>ROUND('계획(일최대)'!E22*변동부하율!$B$4,0)</f>
        <v>61</v>
      </c>
      <c r="F22" s="86">
        <f>ROUND('계획(일최대)'!F22*변동부하율!$B$5,0)</f>
        <v>0</v>
      </c>
      <c r="G22" s="86">
        <f>ROUND('계획(일최대)'!G22*변동부하율!$B$6,0)</f>
        <v>0</v>
      </c>
      <c r="H22" s="86">
        <f>ROUND('계획(일최대)'!H22*변동부하율!$B$7,0)</f>
        <v>0</v>
      </c>
      <c r="I22" s="86">
        <f>ROUND('계획(일최대)'!I22*변동부하율!$B$8,0)</f>
        <v>0</v>
      </c>
      <c r="J22" s="86">
        <f>ROUND('계획(일최대)'!J22*변동부하율!$B$9,0)</f>
        <v>356</v>
      </c>
      <c r="K22" s="87">
        <f>SUM(D22:J22)</f>
        <v>3205</v>
      </c>
    </row>
    <row r="23" spans="1:11" ht="15" customHeight="1">
      <c r="A23" s="36"/>
      <c r="B23" s="37"/>
      <c r="C23" s="34" t="s">
        <v>28</v>
      </c>
      <c r="D23" s="86">
        <f>ROUND('계획(일최대)'!D23*변동부하율!$B$3,0)</f>
        <v>0</v>
      </c>
      <c r="E23" s="86">
        <f>ROUND('계획(일최대)'!E23*변동부하율!$B$4,0)</f>
        <v>0</v>
      </c>
      <c r="F23" s="86">
        <f>ROUND('계획(일최대)'!F23*변동부하율!$B$5,0)</f>
        <v>0</v>
      </c>
      <c r="G23" s="86">
        <f>ROUND('계획(일최대)'!G23*변동부하율!$B$6,0)</f>
        <v>0</v>
      </c>
      <c r="H23" s="86">
        <f>ROUND('계획(일최대)'!H23*변동부하율!$B$7,0)</f>
        <v>0</v>
      </c>
      <c r="I23" s="86">
        <f>ROUND('계획(일최대)'!I23*변동부하율!$B$8,0)</f>
        <v>0</v>
      </c>
      <c r="J23" s="86">
        <f>ROUND('계획(일최대)'!J23*변동부하율!$B$9,0)</f>
        <v>0</v>
      </c>
      <c r="K23" s="87">
        <f>SUM(D23:J23)</f>
        <v>0</v>
      </c>
    </row>
    <row r="24" spans="1:11" ht="15" customHeight="1">
      <c r="A24" s="36"/>
      <c r="B24" s="45"/>
      <c r="C24" s="34" t="s">
        <v>78</v>
      </c>
      <c r="D24" s="86">
        <f>ROUND('계획(일최대)'!D24*변동부하율!$B$3,0)</f>
        <v>0</v>
      </c>
      <c r="E24" s="86">
        <f>ROUND('계획(일최대)'!E24*변동부하율!$B$4,0)</f>
        <v>0</v>
      </c>
      <c r="F24" s="86">
        <f>ROUND('계획(일최대)'!F24*변동부하율!$B$5,0)</f>
        <v>0</v>
      </c>
      <c r="G24" s="86">
        <f>ROUND('계획(일최대)'!G24*변동부하율!$B$6,0)</f>
        <v>0</v>
      </c>
      <c r="H24" s="86">
        <f>ROUND('계획(일최대)'!H24*변동부하율!$B$7,0)</f>
        <v>40</v>
      </c>
      <c r="I24" s="86">
        <f>ROUND('계획(일최대)'!I24*변동부하율!$B$8,0)</f>
        <v>0</v>
      </c>
      <c r="J24" s="86">
        <f>ROUND('계획(일최대)'!J24*변동부하율!$B$9,0)</f>
        <v>0</v>
      </c>
      <c r="K24" s="87">
        <f>SUM(D24:J24)</f>
        <v>40</v>
      </c>
    </row>
    <row r="25" spans="1:11" ht="15" customHeight="1">
      <c r="A25" s="36"/>
      <c r="B25" s="34" t="s">
        <v>29</v>
      </c>
      <c r="C25" s="34" t="s">
        <v>30</v>
      </c>
      <c r="D25" s="86">
        <f>ROUND('계획(일최대)'!D25*변동부하율!$B$3,0)</f>
        <v>310</v>
      </c>
      <c r="E25" s="86">
        <f>ROUND('계획(일최대)'!E25*변동부하율!$B$4,0)</f>
        <v>0</v>
      </c>
      <c r="F25" s="86">
        <f>ROUND('계획(일최대)'!F25*변동부하율!$B$5,0)</f>
        <v>0</v>
      </c>
      <c r="G25" s="86">
        <f>ROUND('계획(일최대)'!G25*변동부하율!$B$6,0)</f>
        <v>0</v>
      </c>
      <c r="H25" s="86">
        <f>ROUND('계획(일최대)'!H25*변동부하율!$B$7,0)</f>
        <v>0</v>
      </c>
      <c r="I25" s="86">
        <f>ROUND('계획(일최대)'!I25*변동부하율!$B$8,0)</f>
        <v>0</v>
      </c>
      <c r="J25" s="86">
        <f>ROUND('계획(일최대)'!J25*변동부하율!$B$9,0)</f>
        <v>39</v>
      </c>
      <c r="K25" s="87">
        <f>SUM(D25:J25)</f>
        <v>349</v>
      </c>
    </row>
    <row r="26" spans="1:11" ht="15" customHeight="1">
      <c r="A26" s="36"/>
      <c r="B26" s="33" t="s">
        <v>31</v>
      </c>
      <c r="C26" s="34" t="s">
        <v>8</v>
      </c>
      <c r="D26" s="86">
        <f t="shared" ref="D26:K26" si="7">SUM(D27:D29)</f>
        <v>1220</v>
      </c>
      <c r="E26" s="86">
        <f t="shared" si="7"/>
        <v>0</v>
      </c>
      <c r="F26" s="86">
        <f t="shared" si="7"/>
        <v>0</v>
      </c>
      <c r="G26" s="86">
        <f t="shared" si="7"/>
        <v>0</v>
      </c>
      <c r="H26" s="86">
        <f t="shared" si="7"/>
        <v>0</v>
      </c>
      <c r="I26" s="86">
        <f t="shared" si="7"/>
        <v>0</v>
      </c>
      <c r="J26" s="86">
        <f t="shared" si="7"/>
        <v>153</v>
      </c>
      <c r="K26" s="87">
        <f t="shared" si="7"/>
        <v>1373</v>
      </c>
    </row>
    <row r="27" spans="1:11" ht="15" customHeight="1">
      <c r="A27" s="36"/>
      <c r="B27" s="37"/>
      <c r="C27" s="34" t="s">
        <v>32</v>
      </c>
      <c r="D27" s="86">
        <f>ROUND('계획(일최대)'!D27*변동부하율!$B$3,0)</f>
        <v>151</v>
      </c>
      <c r="E27" s="86">
        <f>ROUND('계획(일최대)'!E27*변동부하율!$B$4,0)</f>
        <v>0</v>
      </c>
      <c r="F27" s="86">
        <f>ROUND('계획(일최대)'!F27*변동부하율!$B$5,0)</f>
        <v>0</v>
      </c>
      <c r="G27" s="86">
        <f>ROUND('계획(일최대)'!G27*변동부하율!$B$6,0)</f>
        <v>0</v>
      </c>
      <c r="H27" s="86">
        <f>ROUND('계획(일최대)'!H27*변동부하율!$B$7,0)</f>
        <v>0</v>
      </c>
      <c r="I27" s="86">
        <f>ROUND('계획(일최대)'!I27*변동부하율!$B$8,0)</f>
        <v>0</v>
      </c>
      <c r="J27" s="86">
        <f>ROUND('계획(일최대)'!J27*변동부하율!$B$9,0)</f>
        <v>19</v>
      </c>
      <c r="K27" s="87">
        <f>SUM(D27:J27)</f>
        <v>170</v>
      </c>
    </row>
    <row r="28" spans="1:11" ht="15" customHeight="1">
      <c r="A28" s="36"/>
      <c r="B28" s="37"/>
      <c r="C28" s="34" t="s">
        <v>33</v>
      </c>
      <c r="D28" s="86">
        <f>ROUND('계획(일최대)'!D28*변동부하율!$B$3,0)</f>
        <v>1069</v>
      </c>
      <c r="E28" s="86">
        <f>ROUND('계획(일최대)'!E28*변동부하율!$B$4,0)</f>
        <v>0</v>
      </c>
      <c r="F28" s="86">
        <f>ROUND('계획(일최대)'!F28*변동부하율!$B$5,0)</f>
        <v>0</v>
      </c>
      <c r="G28" s="86">
        <f>ROUND('계획(일최대)'!G28*변동부하율!$B$6,0)</f>
        <v>0</v>
      </c>
      <c r="H28" s="86">
        <f>ROUND('계획(일최대)'!H28*변동부하율!$B$7,0)</f>
        <v>0</v>
      </c>
      <c r="I28" s="86">
        <f>ROUND('계획(일최대)'!I28*변동부하율!$B$8,0)</f>
        <v>0</v>
      </c>
      <c r="J28" s="86">
        <f>ROUND('계획(일최대)'!J28*변동부하율!$B$9,0)</f>
        <v>134</v>
      </c>
      <c r="K28" s="87">
        <f>SUM(D28:J28)</f>
        <v>1203</v>
      </c>
    </row>
    <row r="29" spans="1:11" ht="15" customHeight="1">
      <c r="A29" s="36"/>
      <c r="B29" s="45"/>
      <c r="C29" s="34" t="s">
        <v>130</v>
      </c>
      <c r="D29" s="86">
        <f>ROUND('계획(일최대)'!D29*변동부하율!$B$3,0)</f>
        <v>0</v>
      </c>
      <c r="E29" s="86">
        <f>ROUND('계획(일최대)'!E29*변동부하율!$B$4,0)</f>
        <v>0</v>
      </c>
      <c r="F29" s="86">
        <f>ROUND('계획(일최대)'!F29*변동부하율!$B$5,0)</f>
        <v>0</v>
      </c>
      <c r="G29" s="86">
        <f>ROUND('계획(일최대)'!G29*변동부하율!$B$6,0)</f>
        <v>0</v>
      </c>
      <c r="H29" s="86">
        <f>ROUND('계획(일최대)'!H29*변동부하율!$B$7,0)</f>
        <v>0</v>
      </c>
      <c r="I29" s="86">
        <f>ROUND('계획(일최대)'!I29*변동부하율!$B$8,0)</f>
        <v>0</v>
      </c>
      <c r="J29" s="86">
        <f>ROUND('계획(일최대)'!J29*변동부하율!$B$9,0)</f>
        <v>0</v>
      </c>
      <c r="K29" s="87">
        <f>SUM(D29:J29)</f>
        <v>0</v>
      </c>
    </row>
    <row r="30" spans="1:11" ht="15" customHeight="1">
      <c r="A30" s="36"/>
      <c r="B30" s="33" t="s">
        <v>34</v>
      </c>
      <c r="C30" s="34" t="s">
        <v>8</v>
      </c>
      <c r="D30" s="86">
        <f t="shared" ref="D30:K30" si="8">SUM(D31:D32)</f>
        <v>548</v>
      </c>
      <c r="E30" s="86">
        <f t="shared" si="8"/>
        <v>0</v>
      </c>
      <c r="F30" s="86">
        <f t="shared" si="8"/>
        <v>0</v>
      </c>
      <c r="G30" s="86">
        <f t="shared" si="8"/>
        <v>0</v>
      </c>
      <c r="H30" s="86">
        <f t="shared" si="8"/>
        <v>0</v>
      </c>
      <c r="I30" s="86">
        <f t="shared" si="8"/>
        <v>0</v>
      </c>
      <c r="J30" s="86">
        <f t="shared" si="8"/>
        <v>69</v>
      </c>
      <c r="K30" s="87">
        <f t="shared" si="8"/>
        <v>617</v>
      </c>
    </row>
    <row r="31" spans="1:11" ht="15" customHeight="1">
      <c r="A31" s="36"/>
      <c r="B31" s="37"/>
      <c r="C31" s="34" t="s">
        <v>36</v>
      </c>
      <c r="D31" s="86">
        <f>ROUND('계획(일최대)'!D31*변동부하율!$B$3,0)</f>
        <v>464</v>
      </c>
      <c r="E31" s="86">
        <f>ROUND('계획(일최대)'!E31*변동부하율!$B$4,0)</f>
        <v>0</v>
      </c>
      <c r="F31" s="86">
        <f>ROUND('계획(일최대)'!F31*변동부하율!$B$5,0)</f>
        <v>0</v>
      </c>
      <c r="G31" s="86">
        <f>ROUND('계획(일최대)'!G31*변동부하율!$B$6,0)</f>
        <v>0</v>
      </c>
      <c r="H31" s="86">
        <f>ROUND('계획(일최대)'!H31*변동부하율!$B$7,0)</f>
        <v>0</v>
      </c>
      <c r="I31" s="86">
        <f>ROUND('계획(일최대)'!I31*변동부하율!$B$8,0)</f>
        <v>0</v>
      </c>
      <c r="J31" s="86">
        <f>ROUND('계획(일최대)'!J31*변동부하율!$B$9,0)</f>
        <v>58</v>
      </c>
      <c r="K31" s="87">
        <f>SUM(D31:J31)</f>
        <v>522</v>
      </c>
    </row>
    <row r="32" spans="1:11" ht="15" customHeight="1">
      <c r="A32" s="36"/>
      <c r="B32" s="37"/>
      <c r="C32" s="34" t="s">
        <v>37</v>
      </c>
      <c r="D32" s="86">
        <f>ROUND('계획(일최대)'!D32*변동부하율!$B$3,0)</f>
        <v>84</v>
      </c>
      <c r="E32" s="86">
        <f>ROUND('계획(일최대)'!E32*변동부하율!$B$4,0)</f>
        <v>0</v>
      </c>
      <c r="F32" s="86">
        <f>ROUND('계획(일최대)'!F32*변동부하율!$B$5,0)</f>
        <v>0</v>
      </c>
      <c r="G32" s="86">
        <f>ROUND('계획(일최대)'!G32*변동부하율!$B$6,0)</f>
        <v>0</v>
      </c>
      <c r="H32" s="86">
        <f>ROUND('계획(일최대)'!H32*변동부하율!$B$7,0)</f>
        <v>0</v>
      </c>
      <c r="I32" s="86">
        <f>ROUND('계획(일최대)'!I32*변동부하율!$B$8,0)</f>
        <v>0</v>
      </c>
      <c r="J32" s="86">
        <f>ROUND('계획(일최대)'!J32*변동부하율!$B$9,0)</f>
        <v>11</v>
      </c>
      <c r="K32" s="87">
        <f>SUM(D32:J32)</f>
        <v>95</v>
      </c>
    </row>
    <row r="33" spans="1:11" ht="15" customHeight="1">
      <c r="A33" s="36"/>
      <c r="B33" s="33" t="s">
        <v>41</v>
      </c>
      <c r="C33" s="34" t="s">
        <v>8</v>
      </c>
      <c r="D33" s="86">
        <f t="shared" ref="D33:K33" si="9">SUM(D34:D36)</f>
        <v>513</v>
      </c>
      <c r="E33" s="86">
        <f t="shared" si="9"/>
        <v>14</v>
      </c>
      <c r="F33" s="86">
        <f t="shared" si="9"/>
        <v>0</v>
      </c>
      <c r="G33" s="86">
        <f t="shared" si="9"/>
        <v>0</v>
      </c>
      <c r="H33" s="86">
        <f t="shared" si="9"/>
        <v>0</v>
      </c>
      <c r="I33" s="86">
        <f t="shared" si="9"/>
        <v>0</v>
      </c>
      <c r="J33" s="86">
        <f t="shared" si="9"/>
        <v>66</v>
      </c>
      <c r="K33" s="87">
        <f t="shared" si="9"/>
        <v>593</v>
      </c>
    </row>
    <row r="34" spans="1:11" ht="15" customHeight="1">
      <c r="A34" s="36"/>
      <c r="B34" s="37"/>
      <c r="C34" s="34" t="s">
        <v>225</v>
      </c>
      <c r="D34" s="86">
        <f>ROUND('계획(일최대)'!D34*변동부하율!$B$3,0)</f>
        <v>0</v>
      </c>
      <c r="E34" s="86">
        <f>ROUND('계획(일최대)'!E34*변동부하율!$B$4,0)</f>
        <v>0</v>
      </c>
      <c r="F34" s="86">
        <f>ROUND('계획(일최대)'!F34*변동부하율!$B$5,0)</f>
        <v>0</v>
      </c>
      <c r="G34" s="86">
        <f>ROUND('계획(일최대)'!G34*변동부하율!$B$6,0)</f>
        <v>0</v>
      </c>
      <c r="H34" s="86">
        <f>ROUND('계획(일최대)'!H34*변동부하율!$B$7,0)</f>
        <v>0</v>
      </c>
      <c r="I34" s="86">
        <f>ROUND('계획(일최대)'!I34*변동부하율!$B$8,0)</f>
        <v>0</v>
      </c>
      <c r="J34" s="86">
        <f>ROUND('계획(일최대)'!J34*변동부하율!$B$9,0)</f>
        <v>0</v>
      </c>
      <c r="K34" s="87">
        <f>SUM(D34:J34)</f>
        <v>0</v>
      </c>
    </row>
    <row r="35" spans="1:11" ht="15" customHeight="1">
      <c r="A35" s="36"/>
      <c r="B35" s="37"/>
      <c r="C35" s="34" t="s">
        <v>37</v>
      </c>
      <c r="D35" s="86">
        <f>ROUND('계획(일최대)'!D35*변동부하율!$B$3,0)</f>
        <v>365</v>
      </c>
      <c r="E35" s="86">
        <f>ROUND('계획(일최대)'!E35*변동부하율!$B$4,0)</f>
        <v>0</v>
      </c>
      <c r="F35" s="86">
        <f>ROUND('계획(일최대)'!F35*변동부하율!$B$5,0)</f>
        <v>0</v>
      </c>
      <c r="G35" s="86">
        <f>ROUND('계획(일최대)'!G35*변동부하율!$B$6,0)</f>
        <v>0</v>
      </c>
      <c r="H35" s="86">
        <f>ROUND('계획(일최대)'!H35*변동부하율!$B$7,0)</f>
        <v>0</v>
      </c>
      <c r="I35" s="86">
        <f>ROUND('계획(일최대)'!I35*변동부하율!$B$8,0)</f>
        <v>0</v>
      </c>
      <c r="J35" s="86">
        <f>ROUND('계획(일최대)'!J35*변동부하율!$B$9,0)</f>
        <v>46</v>
      </c>
      <c r="K35" s="87">
        <f>SUM(D35:J35)</f>
        <v>411</v>
      </c>
    </row>
    <row r="36" spans="1:11" ht="15" customHeight="1">
      <c r="A36" s="36"/>
      <c r="B36" s="37"/>
      <c r="C36" s="34" t="s">
        <v>38</v>
      </c>
      <c r="D36" s="86">
        <f>ROUND('계획(일최대)'!D36*변동부하율!$B$3,0)</f>
        <v>148</v>
      </c>
      <c r="E36" s="86">
        <f>ROUND('계획(일최대)'!E36*변동부하율!$B$4,0)</f>
        <v>14</v>
      </c>
      <c r="F36" s="86">
        <f>ROUND('계획(일최대)'!F36*변동부하율!$B$5,0)</f>
        <v>0</v>
      </c>
      <c r="G36" s="86">
        <f>ROUND('계획(일최대)'!G36*변동부하율!$B$6,0)</f>
        <v>0</v>
      </c>
      <c r="H36" s="86">
        <f>ROUND('계획(일최대)'!H36*변동부하율!$B$7,0)</f>
        <v>0</v>
      </c>
      <c r="I36" s="86">
        <f>ROUND('계획(일최대)'!I36*변동부하율!$B$8,0)</f>
        <v>0</v>
      </c>
      <c r="J36" s="86">
        <f>ROUND('계획(일최대)'!J36*변동부하율!$B$9,0)</f>
        <v>20</v>
      </c>
      <c r="K36" s="87">
        <f>SUM(D36:J36)</f>
        <v>182</v>
      </c>
    </row>
    <row r="37" spans="1:11" ht="15" customHeight="1">
      <c r="A37" s="138" t="s">
        <v>137</v>
      </c>
      <c r="B37" s="139"/>
      <c r="C37" s="140"/>
      <c r="D37" s="84">
        <f t="shared" ref="D37:K37" si="10">D38+D41+D46</f>
        <v>671</v>
      </c>
      <c r="E37" s="84">
        <f t="shared" si="10"/>
        <v>163</v>
      </c>
      <c r="F37" s="84">
        <f t="shared" si="10"/>
        <v>0</v>
      </c>
      <c r="G37" s="84">
        <f t="shared" si="10"/>
        <v>10313</v>
      </c>
      <c r="H37" s="84">
        <f t="shared" si="10"/>
        <v>0</v>
      </c>
      <c r="I37" s="84">
        <f t="shared" si="10"/>
        <v>0</v>
      </c>
      <c r="J37" s="84">
        <f t="shared" si="10"/>
        <v>647</v>
      </c>
      <c r="K37" s="85">
        <f t="shared" si="10"/>
        <v>11794</v>
      </c>
    </row>
    <row r="38" spans="1:11" ht="15" customHeight="1">
      <c r="A38" s="36"/>
      <c r="B38" s="33" t="s">
        <v>43</v>
      </c>
      <c r="C38" s="34" t="s">
        <v>8</v>
      </c>
      <c r="D38" s="86">
        <f t="shared" ref="D38:K38" si="11">SUM(D39:D40)</f>
        <v>0</v>
      </c>
      <c r="E38" s="86">
        <f t="shared" si="11"/>
        <v>0</v>
      </c>
      <c r="F38" s="86">
        <f t="shared" si="11"/>
        <v>0</v>
      </c>
      <c r="G38" s="86">
        <f t="shared" si="11"/>
        <v>10313</v>
      </c>
      <c r="H38" s="86">
        <f t="shared" si="11"/>
        <v>0</v>
      </c>
      <c r="I38" s="86">
        <f t="shared" si="11"/>
        <v>0</v>
      </c>
      <c r="J38" s="86">
        <f t="shared" si="11"/>
        <v>543</v>
      </c>
      <c r="K38" s="87">
        <f t="shared" si="11"/>
        <v>10856</v>
      </c>
    </row>
    <row r="39" spans="1:11" ht="15" customHeight="1">
      <c r="A39" s="36"/>
      <c r="B39" s="37"/>
      <c r="C39" s="34" t="s">
        <v>77</v>
      </c>
      <c r="D39" s="86">
        <f>ROUND('계획(일최대)'!D39*변동부하율!$B$3,0)</f>
        <v>0</v>
      </c>
      <c r="E39" s="86">
        <f>ROUND('계획(일최대)'!E39*변동부하율!$B$4,0)</f>
        <v>0</v>
      </c>
      <c r="F39" s="86">
        <f>ROUND('계획(일최대)'!F39*변동부하율!$B$5,0)</f>
        <v>0</v>
      </c>
      <c r="G39" s="86">
        <f>ROUND('계획(일최대)'!G39*변동부하율!$B$6,0)</f>
        <v>10313</v>
      </c>
      <c r="H39" s="86">
        <f>ROUND('계획(일최대)'!H39*변동부하율!$B$7,0)</f>
        <v>0</v>
      </c>
      <c r="I39" s="86">
        <f>ROUND('계획(일최대)'!I39*변동부하율!$B$8,0)</f>
        <v>0</v>
      </c>
      <c r="J39" s="86">
        <f>ROUND('계획(일최대)'!J39*변동부하율!$B$9,0)</f>
        <v>543</v>
      </c>
      <c r="K39" s="87">
        <f>SUM(D39:J39)</f>
        <v>10856</v>
      </c>
    </row>
    <row r="40" spans="1:11" ht="15" customHeight="1">
      <c r="A40" s="36"/>
      <c r="B40" s="45"/>
      <c r="C40" s="34" t="s">
        <v>76</v>
      </c>
      <c r="D40" s="86">
        <f>ROUND('계획(일최대)'!D40*변동부하율!$B$3,0)</f>
        <v>0</v>
      </c>
      <c r="E40" s="86">
        <f>ROUND('계획(일최대)'!E40*변동부하율!$B$4,0)</f>
        <v>0</v>
      </c>
      <c r="F40" s="86">
        <f>ROUND('계획(일최대)'!F40*변동부하율!$B$5,0)</f>
        <v>0</v>
      </c>
      <c r="G40" s="86">
        <f>ROUND('계획(일최대)'!G40*변동부하율!$B$6,0)</f>
        <v>0</v>
      </c>
      <c r="H40" s="86">
        <f>ROUND('계획(일최대)'!H40*변동부하율!$B$7,0)</f>
        <v>0</v>
      </c>
      <c r="I40" s="86">
        <f>ROUND('계획(일최대)'!I40*변동부하율!$B$8,0)</f>
        <v>0</v>
      </c>
      <c r="J40" s="86">
        <f>ROUND('계획(일최대)'!J40*변동부하율!$B$9,0)</f>
        <v>0</v>
      </c>
      <c r="K40" s="87">
        <f>SUM(D40:J40)</f>
        <v>0</v>
      </c>
    </row>
    <row r="41" spans="1:11" ht="15" customHeight="1">
      <c r="A41" s="36"/>
      <c r="B41" s="33" t="s">
        <v>7</v>
      </c>
      <c r="C41" s="34" t="s">
        <v>8</v>
      </c>
      <c r="D41" s="86">
        <f t="shared" ref="D41:K41" si="12">SUM(D42:D45)</f>
        <v>246</v>
      </c>
      <c r="E41" s="86">
        <f t="shared" si="12"/>
        <v>163</v>
      </c>
      <c r="F41" s="86">
        <f t="shared" si="12"/>
        <v>0</v>
      </c>
      <c r="G41" s="86">
        <f t="shared" si="12"/>
        <v>0</v>
      </c>
      <c r="H41" s="86">
        <f t="shared" si="12"/>
        <v>0</v>
      </c>
      <c r="I41" s="86">
        <f t="shared" si="12"/>
        <v>0</v>
      </c>
      <c r="J41" s="86">
        <f t="shared" si="12"/>
        <v>51</v>
      </c>
      <c r="K41" s="87">
        <f t="shared" si="12"/>
        <v>460</v>
      </c>
    </row>
    <row r="42" spans="1:11" ht="15" customHeight="1">
      <c r="A42" s="36"/>
      <c r="B42" s="37"/>
      <c r="C42" s="34" t="s">
        <v>10</v>
      </c>
      <c r="D42" s="86">
        <f>ROUND('계획(일최대)'!D42*변동부하율!$B$3,0)</f>
        <v>246</v>
      </c>
      <c r="E42" s="86">
        <f>ROUND('계획(일최대)'!E42*변동부하율!$B$4,0)</f>
        <v>163</v>
      </c>
      <c r="F42" s="86">
        <f>ROUND('계획(일최대)'!F42*변동부하율!$B$5,0)</f>
        <v>0</v>
      </c>
      <c r="G42" s="86">
        <f>ROUND('계획(일최대)'!G42*변동부하율!$B$6,0)</f>
        <v>0</v>
      </c>
      <c r="H42" s="86">
        <f>ROUND('계획(일최대)'!H42*변동부하율!$B$7,0)</f>
        <v>0</v>
      </c>
      <c r="I42" s="86">
        <f>ROUND('계획(일최대)'!I42*변동부하율!$B$8,0)</f>
        <v>0</v>
      </c>
      <c r="J42" s="86">
        <f>ROUND('계획(일최대)'!J42*변동부하율!$B$9,0)</f>
        <v>51</v>
      </c>
      <c r="K42" s="87">
        <f>SUM(D42:J42)</f>
        <v>460</v>
      </c>
    </row>
    <row r="43" spans="1:11" ht="15" customHeight="1">
      <c r="A43" s="36"/>
      <c r="B43" s="37"/>
      <c r="C43" s="34" t="s">
        <v>11</v>
      </c>
      <c r="D43" s="86">
        <f>ROUND('계획(일최대)'!D43*변동부하율!$B$3,0)</f>
        <v>0</v>
      </c>
      <c r="E43" s="86">
        <f>ROUND('계획(일최대)'!E43*변동부하율!$B$4,0)</f>
        <v>0</v>
      </c>
      <c r="F43" s="86">
        <f>ROUND('계획(일최대)'!F43*변동부하율!$B$5,0)</f>
        <v>0</v>
      </c>
      <c r="G43" s="86">
        <f>ROUND('계획(일최대)'!G43*변동부하율!$B$6,0)</f>
        <v>0</v>
      </c>
      <c r="H43" s="86">
        <f>ROUND('계획(일최대)'!H43*변동부하율!$B$7,0)</f>
        <v>0</v>
      </c>
      <c r="I43" s="86">
        <f>ROUND('계획(일최대)'!I43*변동부하율!$B$8,0)</f>
        <v>0</v>
      </c>
      <c r="J43" s="86">
        <f>ROUND('계획(일최대)'!J43*변동부하율!$B$9,0)</f>
        <v>0</v>
      </c>
      <c r="K43" s="87">
        <f>SUM(D43:J43)</f>
        <v>0</v>
      </c>
    </row>
    <row r="44" spans="1:11" ht="15" customHeight="1">
      <c r="A44" s="36"/>
      <c r="B44" s="37"/>
      <c r="C44" s="34" t="s">
        <v>74</v>
      </c>
      <c r="D44" s="86">
        <f>ROUND('계획(일최대)'!D44*변동부하율!$B$3,0)</f>
        <v>0</v>
      </c>
      <c r="E44" s="86">
        <f>ROUND('계획(일최대)'!E44*변동부하율!$B$4,0)</f>
        <v>0</v>
      </c>
      <c r="F44" s="86">
        <f>ROUND('계획(일최대)'!F44*변동부하율!$B$5,0)</f>
        <v>0</v>
      </c>
      <c r="G44" s="86">
        <f>ROUND('계획(일최대)'!G44*변동부하율!$B$6,0)</f>
        <v>0</v>
      </c>
      <c r="H44" s="86">
        <f>ROUND('계획(일최대)'!H44*변동부하율!$B$7,0)</f>
        <v>0</v>
      </c>
      <c r="I44" s="86">
        <f>ROUND('계획(일최대)'!I44*변동부하율!$B$8,0)</f>
        <v>0</v>
      </c>
      <c r="J44" s="86">
        <f>ROUND('계획(일최대)'!J44*변동부하율!$B$9,0)</f>
        <v>0</v>
      </c>
      <c r="K44" s="87">
        <f>SUM(D44:J44)</f>
        <v>0</v>
      </c>
    </row>
    <row r="45" spans="1:11" ht="15" customHeight="1">
      <c r="A45" s="36"/>
      <c r="B45" s="37"/>
      <c r="C45" s="34" t="s">
        <v>58</v>
      </c>
      <c r="D45" s="86">
        <f>ROUND('계획(일최대)'!D45*변동부하율!$B$3,0)</f>
        <v>0</v>
      </c>
      <c r="E45" s="86">
        <f>ROUND('계획(일최대)'!E45*변동부하율!$B$4,0)</f>
        <v>0</v>
      </c>
      <c r="F45" s="86">
        <f>ROUND('계획(일최대)'!F45*변동부하율!$B$5,0)</f>
        <v>0</v>
      </c>
      <c r="G45" s="86">
        <f>ROUND('계획(일최대)'!G45*변동부하율!$B$6,0)</f>
        <v>0</v>
      </c>
      <c r="H45" s="86">
        <f>ROUND('계획(일최대)'!H45*변동부하율!$B$7,0)</f>
        <v>0</v>
      </c>
      <c r="I45" s="86">
        <f>ROUND('계획(일최대)'!I45*변동부하율!$B$8,0)</f>
        <v>0</v>
      </c>
      <c r="J45" s="86">
        <f>ROUND('계획(일최대)'!J45*변동부하율!$B$9,0)</f>
        <v>0</v>
      </c>
      <c r="K45" s="87">
        <f>SUM(D45:J45)</f>
        <v>0</v>
      </c>
    </row>
    <row r="46" spans="1:11" ht="15" customHeight="1">
      <c r="A46" s="36"/>
      <c r="B46" s="34" t="s">
        <v>39</v>
      </c>
      <c r="C46" s="34" t="s">
        <v>40</v>
      </c>
      <c r="D46" s="86">
        <f>ROUND('계획(일최대)'!D46*변동부하율!$B$3,0)</f>
        <v>425</v>
      </c>
      <c r="E46" s="86">
        <f>ROUND('계획(일최대)'!E46*변동부하율!$B$4,0)</f>
        <v>0</v>
      </c>
      <c r="F46" s="86">
        <f>ROUND('계획(일최대)'!F46*변동부하율!$B$5,0)</f>
        <v>0</v>
      </c>
      <c r="G46" s="86">
        <f>ROUND('계획(일최대)'!G46*변동부하율!$B$6,0)</f>
        <v>0</v>
      </c>
      <c r="H46" s="86">
        <f>ROUND('계획(일최대)'!H46*변동부하율!$B$7,0)</f>
        <v>0</v>
      </c>
      <c r="I46" s="86">
        <f>ROUND('계획(일최대)'!I46*변동부하율!$B$8,0)</f>
        <v>0</v>
      </c>
      <c r="J46" s="86">
        <f>ROUND('계획(일최대)'!J46*변동부하율!$B$9,0)</f>
        <v>53</v>
      </c>
      <c r="K46" s="87">
        <f>SUM(D46:J46)</f>
        <v>478</v>
      </c>
    </row>
    <row r="47" spans="1:11" ht="15" customHeight="1">
      <c r="A47" s="30" t="s">
        <v>44</v>
      </c>
      <c r="B47" s="143" t="s">
        <v>6</v>
      </c>
      <c r="C47" s="143"/>
      <c r="D47" s="82">
        <f>D48+D49+D52</f>
        <v>1631</v>
      </c>
      <c r="E47" s="82">
        <f t="shared" ref="E47:K47" si="13">E48+E49+E52</f>
        <v>0</v>
      </c>
      <c r="F47" s="82">
        <f t="shared" si="13"/>
        <v>0</v>
      </c>
      <c r="G47" s="82">
        <f t="shared" si="13"/>
        <v>0</v>
      </c>
      <c r="H47" s="82">
        <f t="shared" si="13"/>
        <v>0</v>
      </c>
      <c r="I47" s="82">
        <f t="shared" si="13"/>
        <v>0</v>
      </c>
      <c r="J47" s="82">
        <f t="shared" si="13"/>
        <v>204</v>
      </c>
      <c r="K47" s="83">
        <f t="shared" si="13"/>
        <v>1835</v>
      </c>
    </row>
    <row r="48" spans="1:11" ht="15" customHeight="1">
      <c r="A48" s="36"/>
      <c r="B48" s="33" t="s">
        <v>234</v>
      </c>
      <c r="C48" s="34" t="s">
        <v>45</v>
      </c>
      <c r="D48" s="86">
        <f>ROUND('계획(일최대)'!D48*변동부하율!$B$3,0)</f>
        <v>1273</v>
      </c>
      <c r="E48" s="86">
        <f>ROUND('계획(일최대)'!E48*변동부하율!$B$4,0)</f>
        <v>0</v>
      </c>
      <c r="F48" s="86">
        <f>ROUND('계획(일최대)'!F48*변동부하율!$B$5,0)</f>
        <v>0</v>
      </c>
      <c r="G48" s="86">
        <f>ROUND('계획(일최대)'!G48*변동부하율!$B$6,0)</f>
        <v>0</v>
      </c>
      <c r="H48" s="86">
        <f>ROUND('계획(일최대)'!H48*변동부하율!$B$7,0)</f>
        <v>0</v>
      </c>
      <c r="I48" s="86">
        <f>ROUND('계획(일최대)'!I48*변동부하율!$B$8,0)</f>
        <v>0</v>
      </c>
      <c r="J48" s="86">
        <f>ROUND('계획(일최대)'!J48*변동부하율!$B$9,0)</f>
        <v>159</v>
      </c>
      <c r="K48" s="87">
        <f>SUM(D48:J48)</f>
        <v>1432</v>
      </c>
    </row>
    <row r="49" spans="1:11" ht="15" customHeight="1">
      <c r="A49" s="36"/>
      <c r="B49" s="33" t="s">
        <v>244</v>
      </c>
      <c r="C49" s="34" t="s">
        <v>8</v>
      </c>
      <c r="D49" s="86">
        <f>SUM(D50:D51)</f>
        <v>358</v>
      </c>
      <c r="E49" s="86">
        <f t="shared" ref="E49:K49" si="14">SUM(E50:E51)</f>
        <v>0</v>
      </c>
      <c r="F49" s="86">
        <f t="shared" si="14"/>
        <v>0</v>
      </c>
      <c r="G49" s="86">
        <f t="shared" si="14"/>
        <v>0</v>
      </c>
      <c r="H49" s="86">
        <f t="shared" si="14"/>
        <v>0</v>
      </c>
      <c r="I49" s="86">
        <f t="shared" si="14"/>
        <v>0</v>
      </c>
      <c r="J49" s="86">
        <f t="shared" si="14"/>
        <v>45</v>
      </c>
      <c r="K49" s="87">
        <f t="shared" si="14"/>
        <v>403</v>
      </c>
    </row>
    <row r="50" spans="1:11" ht="15" customHeight="1">
      <c r="A50" s="36"/>
      <c r="B50" s="37"/>
      <c r="C50" s="34" t="s">
        <v>45</v>
      </c>
      <c r="D50" s="86">
        <f>ROUND('계획(일최대)'!D50*변동부하율!$B$3,0)</f>
        <v>358</v>
      </c>
      <c r="E50" s="86">
        <f>ROUND('계획(일최대)'!E50*변동부하율!$B$4,0)</f>
        <v>0</v>
      </c>
      <c r="F50" s="86">
        <f>ROUND('계획(일최대)'!F50*변동부하율!$B$5,0)</f>
        <v>0</v>
      </c>
      <c r="G50" s="86">
        <f>ROUND('계획(일최대)'!G50*변동부하율!$B$6,0)</f>
        <v>0</v>
      </c>
      <c r="H50" s="86">
        <f>ROUND('계획(일최대)'!H50*변동부하율!$B$7,0)</f>
        <v>0</v>
      </c>
      <c r="I50" s="86">
        <f>ROUND('계획(일최대)'!I50*변동부하율!$B$8,0)</f>
        <v>0</v>
      </c>
      <c r="J50" s="86">
        <f>ROUND('계획(일최대)'!J50*변동부하율!$B$9,0)</f>
        <v>45</v>
      </c>
      <c r="K50" s="87">
        <f t="shared" ref="K50:K51" si="15">SUM(D50:J50)</f>
        <v>403</v>
      </c>
    </row>
    <row r="51" spans="1:11" ht="15" customHeight="1">
      <c r="A51" s="36"/>
      <c r="B51" s="45"/>
      <c r="C51" s="34" t="s">
        <v>238</v>
      </c>
      <c r="D51" s="86">
        <f>ROUND('계획(일최대)'!D51*변동부하율!$B$3,0)</f>
        <v>0</v>
      </c>
      <c r="E51" s="86">
        <f>ROUND('계획(일최대)'!E51*변동부하율!$B$4,0)</f>
        <v>0</v>
      </c>
      <c r="F51" s="86">
        <f>ROUND('계획(일최대)'!F51*변동부하율!$B$5,0)</f>
        <v>0</v>
      </c>
      <c r="G51" s="86">
        <f>ROUND('계획(일최대)'!G51*변동부하율!$B$6,0)</f>
        <v>0</v>
      </c>
      <c r="H51" s="86">
        <f>ROUND('계획(일최대)'!H51*변동부하율!$B$7,0)</f>
        <v>0</v>
      </c>
      <c r="I51" s="86">
        <f>ROUND('계획(일최대)'!I51*변동부하율!$B$8,0)</f>
        <v>0</v>
      </c>
      <c r="J51" s="86">
        <f>ROUND('계획(일최대)'!J51*변동부하율!$B$9,0)</f>
        <v>0</v>
      </c>
      <c r="K51" s="87">
        <f t="shared" si="15"/>
        <v>0</v>
      </c>
    </row>
    <row r="52" spans="1:11" ht="15" customHeight="1">
      <c r="A52" s="36"/>
      <c r="B52" s="33" t="s">
        <v>46</v>
      </c>
      <c r="C52" s="34" t="s">
        <v>8</v>
      </c>
      <c r="D52" s="86">
        <f>SUM(D53:D54)</f>
        <v>0</v>
      </c>
      <c r="E52" s="86">
        <f t="shared" ref="E52:K52" si="16">SUM(E53:E54)</f>
        <v>0</v>
      </c>
      <c r="F52" s="86">
        <f t="shared" si="16"/>
        <v>0</v>
      </c>
      <c r="G52" s="86">
        <f t="shared" si="16"/>
        <v>0</v>
      </c>
      <c r="H52" s="86">
        <f t="shared" si="16"/>
        <v>0</v>
      </c>
      <c r="I52" s="86">
        <f t="shared" si="16"/>
        <v>0</v>
      </c>
      <c r="J52" s="86">
        <f t="shared" si="16"/>
        <v>0</v>
      </c>
      <c r="K52" s="87">
        <f t="shared" si="16"/>
        <v>0</v>
      </c>
    </row>
    <row r="53" spans="1:11" ht="15" customHeight="1">
      <c r="A53" s="36"/>
      <c r="B53" s="37"/>
      <c r="C53" s="34" t="s">
        <v>45</v>
      </c>
      <c r="D53" s="86">
        <f>ROUND('계획(일최대)'!D53*변동부하율!$B$3,0)</f>
        <v>0</v>
      </c>
      <c r="E53" s="86">
        <f>ROUND('계획(일최대)'!E53*변동부하율!$B$4,0)</f>
        <v>0</v>
      </c>
      <c r="F53" s="86">
        <f>ROUND('계획(일최대)'!F53*변동부하율!$B$5,0)</f>
        <v>0</v>
      </c>
      <c r="G53" s="86">
        <f>ROUND('계획(일최대)'!G53*변동부하율!$B$6,0)</f>
        <v>0</v>
      </c>
      <c r="H53" s="86">
        <f>ROUND('계획(일최대)'!H53*변동부하율!$B$7,0)</f>
        <v>0</v>
      </c>
      <c r="I53" s="86">
        <f>ROUND('계획(일최대)'!I53*변동부하율!$B$8,0)</f>
        <v>0</v>
      </c>
      <c r="J53" s="86">
        <f>ROUND('계획(일최대)'!J53*변동부하율!$B$9,0)</f>
        <v>0</v>
      </c>
      <c r="K53" s="87">
        <f>SUM(D53:J53)</f>
        <v>0</v>
      </c>
    </row>
    <row r="54" spans="1:11" ht="15" customHeight="1">
      <c r="A54" s="49"/>
      <c r="B54" s="45"/>
      <c r="C54" s="34" t="s">
        <v>62</v>
      </c>
      <c r="D54" s="86">
        <f>ROUND('계획(일최대)'!D54*변동부하율!$B$3,0)</f>
        <v>0</v>
      </c>
      <c r="E54" s="86">
        <f>ROUND('계획(일최대)'!E54*변동부하율!$B$4,0)</f>
        <v>0</v>
      </c>
      <c r="F54" s="86">
        <f>ROUND('계획(일최대)'!F54*변동부하율!$B$5,0)</f>
        <v>0</v>
      </c>
      <c r="G54" s="86">
        <f>ROUND('계획(일최대)'!G54*변동부하율!$B$6,0)</f>
        <v>0</v>
      </c>
      <c r="H54" s="86">
        <f>ROUND('계획(일최대)'!H54*변동부하율!$B$7,0)</f>
        <v>0</v>
      </c>
      <c r="I54" s="86">
        <f>ROUND('계획(일최대)'!I54*변동부하율!$B$8,0)</f>
        <v>0</v>
      </c>
      <c r="J54" s="86">
        <f>ROUND('계획(일최대)'!J54*변동부하율!$B$9,0)</f>
        <v>0</v>
      </c>
      <c r="K54" s="87">
        <f>SUM(D54:J54)</f>
        <v>0</v>
      </c>
    </row>
    <row r="55" spans="1:11" ht="15" customHeight="1">
      <c r="A55" s="30" t="s">
        <v>138</v>
      </c>
      <c r="B55" s="143" t="s">
        <v>6</v>
      </c>
      <c r="C55" s="143"/>
      <c r="D55" s="82">
        <f>D56</f>
        <v>0</v>
      </c>
      <c r="E55" s="82">
        <f t="shared" ref="E55:K55" si="17">E56</f>
        <v>0</v>
      </c>
      <c r="F55" s="82">
        <f t="shared" si="17"/>
        <v>0</v>
      </c>
      <c r="G55" s="82">
        <f t="shared" si="17"/>
        <v>0</v>
      </c>
      <c r="H55" s="82">
        <f t="shared" si="17"/>
        <v>0</v>
      </c>
      <c r="I55" s="82">
        <f t="shared" si="17"/>
        <v>0</v>
      </c>
      <c r="J55" s="82">
        <f t="shared" si="17"/>
        <v>0</v>
      </c>
      <c r="K55" s="83">
        <f t="shared" si="17"/>
        <v>0</v>
      </c>
    </row>
    <row r="56" spans="1:11" ht="15" customHeight="1">
      <c r="A56" s="46"/>
      <c r="B56" s="40" t="s">
        <v>134</v>
      </c>
      <c r="C56" s="40" t="s">
        <v>45</v>
      </c>
      <c r="D56" s="91">
        <f>ROUND('계획(일최대)'!D56*변동부하율!$B$3,0)</f>
        <v>0</v>
      </c>
      <c r="E56" s="91">
        <f>ROUND('계획(일최대)'!E56*변동부하율!$B$4,0)</f>
        <v>0</v>
      </c>
      <c r="F56" s="91">
        <f>ROUND('계획(일최대)'!F56*변동부하율!$B$5,0)</f>
        <v>0</v>
      </c>
      <c r="G56" s="91">
        <f>ROUND('계획(일최대)'!G56*변동부하율!$B$6,0)</f>
        <v>0</v>
      </c>
      <c r="H56" s="91">
        <f>ROUND('계획(일최대)'!H56*변동부하율!$B$7,0)</f>
        <v>0</v>
      </c>
      <c r="I56" s="91">
        <f>ROUND('계획(일최대)'!I56*변동부하율!$B$8,0)</f>
        <v>0</v>
      </c>
      <c r="J56" s="91">
        <f>ROUND('계획(일최대)'!J56*변동부하율!$B$9,0)</f>
        <v>0</v>
      </c>
      <c r="K56" s="92">
        <f>SUM(D56:J56)</f>
        <v>0</v>
      </c>
    </row>
    <row r="57" spans="1:11" ht="15" customHeight="1"/>
    <row r="58" spans="1:11" s="5" customFormat="1" ht="15" customHeight="1">
      <c r="A58" s="24" t="s">
        <v>149</v>
      </c>
    </row>
    <row r="59" spans="1:11" ht="34.5" thickBot="1">
      <c r="A59" s="25" t="s">
        <v>0</v>
      </c>
      <c r="B59" s="26" t="s">
        <v>1</v>
      </c>
      <c r="C59" s="26" t="s">
        <v>73</v>
      </c>
      <c r="D59" s="26" t="s">
        <v>49</v>
      </c>
      <c r="E59" s="26" t="s">
        <v>53</v>
      </c>
      <c r="F59" s="26" t="s">
        <v>64</v>
      </c>
      <c r="G59" s="26" t="s">
        <v>65</v>
      </c>
      <c r="H59" s="26" t="s">
        <v>88</v>
      </c>
      <c r="I59" s="26" t="s">
        <v>185</v>
      </c>
      <c r="J59" s="26" t="s">
        <v>50</v>
      </c>
      <c r="K59" s="27" t="s">
        <v>66</v>
      </c>
    </row>
    <row r="60" spans="1:11" ht="15" customHeight="1" thickTop="1">
      <c r="A60" s="141" t="s">
        <v>4</v>
      </c>
      <c r="B60" s="142"/>
      <c r="C60" s="142"/>
      <c r="D60" s="80">
        <f t="shared" ref="D60:K60" si="18">D61+D103+D111</f>
        <v>28420</v>
      </c>
      <c r="E60" s="80">
        <f t="shared" si="18"/>
        <v>700</v>
      </c>
      <c r="F60" s="80">
        <f t="shared" si="18"/>
        <v>0</v>
      </c>
      <c r="G60" s="80">
        <f t="shared" si="18"/>
        <v>10313</v>
      </c>
      <c r="H60" s="80">
        <f t="shared" si="18"/>
        <v>140</v>
      </c>
      <c r="I60" s="80">
        <f t="shared" si="18"/>
        <v>0</v>
      </c>
      <c r="J60" s="80">
        <f t="shared" si="18"/>
        <v>4184</v>
      </c>
      <c r="K60" s="81">
        <f t="shared" si="18"/>
        <v>43757</v>
      </c>
    </row>
    <row r="61" spans="1:11" ht="15" customHeight="1">
      <c r="A61" s="30" t="s">
        <v>5</v>
      </c>
      <c r="B61" s="143" t="s">
        <v>6</v>
      </c>
      <c r="C61" s="143"/>
      <c r="D61" s="82">
        <f t="shared" ref="D61:K61" si="19">D62+D93</f>
        <v>26836</v>
      </c>
      <c r="E61" s="82">
        <f t="shared" si="19"/>
        <v>700</v>
      </c>
      <c r="F61" s="82">
        <f t="shared" si="19"/>
        <v>0</v>
      </c>
      <c r="G61" s="82">
        <f t="shared" si="19"/>
        <v>10313</v>
      </c>
      <c r="H61" s="82">
        <f t="shared" si="19"/>
        <v>140</v>
      </c>
      <c r="I61" s="82">
        <f t="shared" si="19"/>
        <v>0</v>
      </c>
      <c r="J61" s="82">
        <f t="shared" si="19"/>
        <v>3985</v>
      </c>
      <c r="K61" s="83">
        <f t="shared" si="19"/>
        <v>41974</v>
      </c>
    </row>
    <row r="62" spans="1:11" ht="15" customHeight="1">
      <c r="A62" s="138" t="s">
        <v>136</v>
      </c>
      <c r="B62" s="139"/>
      <c r="C62" s="140"/>
      <c r="D62" s="84">
        <f>D63+D67+D68+D72+D73+D77+D81+D82+D86+D89</f>
        <v>26184</v>
      </c>
      <c r="E62" s="84">
        <f t="shared" ref="E62:K62" si="20">E63+E67+E68+E72+E73+E77+E81+E82+E86+E89</f>
        <v>537</v>
      </c>
      <c r="F62" s="84">
        <f t="shared" si="20"/>
        <v>0</v>
      </c>
      <c r="G62" s="84">
        <f t="shared" si="20"/>
        <v>0</v>
      </c>
      <c r="H62" s="84">
        <f t="shared" si="20"/>
        <v>140</v>
      </c>
      <c r="I62" s="84">
        <f t="shared" si="20"/>
        <v>0</v>
      </c>
      <c r="J62" s="84">
        <f t="shared" si="20"/>
        <v>3340</v>
      </c>
      <c r="K62" s="85">
        <f t="shared" si="20"/>
        <v>30201</v>
      </c>
    </row>
    <row r="63" spans="1:11" ht="15" customHeight="1">
      <c r="A63" s="36"/>
      <c r="B63" s="33" t="s">
        <v>12</v>
      </c>
      <c r="C63" s="34" t="s">
        <v>8</v>
      </c>
      <c r="D63" s="86">
        <f t="shared" ref="D63:K63" si="21">SUM(D64:D66)</f>
        <v>5279</v>
      </c>
      <c r="E63" s="86">
        <f t="shared" si="21"/>
        <v>43</v>
      </c>
      <c r="F63" s="86">
        <f t="shared" si="21"/>
        <v>0</v>
      </c>
      <c r="G63" s="86">
        <f t="shared" si="21"/>
        <v>0</v>
      </c>
      <c r="H63" s="86">
        <f t="shared" si="21"/>
        <v>100</v>
      </c>
      <c r="I63" s="86">
        <f t="shared" si="21"/>
        <v>0</v>
      </c>
      <c r="J63" s="86">
        <f t="shared" si="21"/>
        <v>665</v>
      </c>
      <c r="K63" s="87">
        <f t="shared" si="21"/>
        <v>6087</v>
      </c>
    </row>
    <row r="64" spans="1:11" ht="15" customHeight="1">
      <c r="A64" s="36"/>
      <c r="B64" s="37"/>
      <c r="C64" s="34" t="s">
        <v>9</v>
      </c>
      <c r="D64" s="86">
        <f>ROUND('계획(일최대)'!D64*변동부하율!$B$3,0)</f>
        <v>5279</v>
      </c>
      <c r="E64" s="86">
        <f>ROUND('계획(일최대)'!E64*변동부하율!$B$4,0)</f>
        <v>43</v>
      </c>
      <c r="F64" s="86">
        <f>ROUND('계획(일최대)'!F64*변동부하율!$B$5,0)</f>
        <v>0</v>
      </c>
      <c r="G64" s="86">
        <f>ROUND('계획(일최대)'!G64*변동부하율!$B$6,0)</f>
        <v>0</v>
      </c>
      <c r="H64" s="86">
        <f>ROUND('계획(일최대)'!H64*변동부하율!$B$7,0)</f>
        <v>0</v>
      </c>
      <c r="I64" s="86">
        <f>ROUND('계획(일최대)'!I64*변동부하율!$B$8,0)</f>
        <v>0</v>
      </c>
      <c r="J64" s="86">
        <f>ROUND('계획(일최대)'!J64*변동부하율!$B$9,0)</f>
        <v>665</v>
      </c>
      <c r="K64" s="87">
        <f>SUM(D64:J64)</f>
        <v>5987</v>
      </c>
    </row>
    <row r="65" spans="1:11" ht="15" customHeight="1">
      <c r="A65" s="36"/>
      <c r="B65" s="37"/>
      <c r="C65" s="34" t="s">
        <v>79</v>
      </c>
      <c r="D65" s="86">
        <f>ROUND('계획(일최대)'!D65*변동부하율!$B$3,0)</f>
        <v>0</v>
      </c>
      <c r="E65" s="86">
        <f>ROUND('계획(일최대)'!E65*변동부하율!$B$4,0)</f>
        <v>0</v>
      </c>
      <c r="F65" s="86">
        <f>ROUND('계획(일최대)'!F65*변동부하율!$B$5,0)</f>
        <v>0</v>
      </c>
      <c r="G65" s="86">
        <f>ROUND('계획(일최대)'!G65*변동부하율!$B$6,0)</f>
        <v>0</v>
      </c>
      <c r="H65" s="86">
        <f>ROUND('계획(일최대)'!H65*변동부하율!$B$7,0)</f>
        <v>50</v>
      </c>
      <c r="I65" s="86">
        <f>ROUND('계획(일최대)'!I65*변동부하율!$B$8,0)</f>
        <v>0</v>
      </c>
      <c r="J65" s="86">
        <f>ROUND('계획(일최대)'!J65*변동부하율!$B$9,0)</f>
        <v>0</v>
      </c>
      <c r="K65" s="87">
        <f>SUM(D65:J65)</f>
        <v>50</v>
      </c>
    </row>
    <row r="66" spans="1:11" ht="15" customHeight="1">
      <c r="A66" s="36"/>
      <c r="B66" s="45"/>
      <c r="C66" s="34" t="s">
        <v>80</v>
      </c>
      <c r="D66" s="86">
        <f>ROUND('계획(일최대)'!D66*변동부하율!$B$3,0)</f>
        <v>0</v>
      </c>
      <c r="E66" s="86">
        <f>ROUND('계획(일최대)'!E66*변동부하율!$B$4,0)</f>
        <v>0</v>
      </c>
      <c r="F66" s="86">
        <f>ROUND('계획(일최대)'!F66*변동부하율!$B$5,0)</f>
        <v>0</v>
      </c>
      <c r="G66" s="86">
        <f>ROUND('계획(일최대)'!G66*변동부하율!$B$6,0)</f>
        <v>0</v>
      </c>
      <c r="H66" s="86">
        <f>ROUND('계획(일최대)'!H66*변동부하율!$B$7,0)</f>
        <v>50</v>
      </c>
      <c r="I66" s="86">
        <f>ROUND('계획(일최대)'!I66*변동부하율!$B$8,0)</f>
        <v>0</v>
      </c>
      <c r="J66" s="86">
        <f>ROUND('계획(일최대)'!J66*변동부하율!$B$9,0)</f>
        <v>0</v>
      </c>
      <c r="K66" s="87">
        <f>SUM(D66:J66)</f>
        <v>50</v>
      </c>
    </row>
    <row r="67" spans="1:11" ht="15" customHeight="1">
      <c r="A67" s="36"/>
      <c r="B67" s="34" t="s">
        <v>13</v>
      </c>
      <c r="C67" s="34" t="s">
        <v>9</v>
      </c>
      <c r="D67" s="86">
        <f>ROUND('계획(일최대)'!D67*변동부하율!$B$3,0)</f>
        <v>2026</v>
      </c>
      <c r="E67" s="86">
        <f>ROUND('계획(일최대)'!E67*변동부하율!$B$4,0)</f>
        <v>44</v>
      </c>
      <c r="F67" s="86">
        <f>ROUND('계획(일최대)'!F67*변동부하율!$B$5,0)</f>
        <v>0</v>
      </c>
      <c r="G67" s="86">
        <f>ROUND('계획(일최대)'!G67*변동부하율!$B$6,0)</f>
        <v>0</v>
      </c>
      <c r="H67" s="86">
        <f>ROUND('계획(일최대)'!H67*변동부하율!$B$7,0)</f>
        <v>0</v>
      </c>
      <c r="I67" s="86">
        <f>ROUND('계획(일최대)'!I67*변동부하율!$B$8,0)</f>
        <v>0</v>
      </c>
      <c r="J67" s="86">
        <f>ROUND('계획(일최대)'!J67*변동부하율!$B$9,0)</f>
        <v>259</v>
      </c>
      <c r="K67" s="87">
        <f>SUM(D67:J67)</f>
        <v>2329</v>
      </c>
    </row>
    <row r="68" spans="1:11" ht="15" customHeight="1">
      <c r="A68" s="36"/>
      <c r="B68" s="33" t="s">
        <v>14</v>
      </c>
      <c r="C68" s="34" t="s">
        <v>8</v>
      </c>
      <c r="D68" s="86">
        <f t="shared" ref="D68:K68" si="22">SUM(D69:D71)</f>
        <v>9488</v>
      </c>
      <c r="E68" s="86">
        <f t="shared" si="22"/>
        <v>221</v>
      </c>
      <c r="F68" s="86">
        <f t="shared" si="22"/>
        <v>0</v>
      </c>
      <c r="G68" s="86">
        <f t="shared" si="22"/>
        <v>0</v>
      </c>
      <c r="H68" s="86">
        <f t="shared" si="22"/>
        <v>0</v>
      </c>
      <c r="I68" s="86">
        <f t="shared" si="22"/>
        <v>0</v>
      </c>
      <c r="J68" s="86">
        <f t="shared" si="22"/>
        <v>1214</v>
      </c>
      <c r="K68" s="87">
        <f t="shared" si="22"/>
        <v>10923</v>
      </c>
    </row>
    <row r="69" spans="1:11" ht="15" customHeight="1">
      <c r="A69" s="36"/>
      <c r="B69" s="37"/>
      <c r="C69" s="34" t="s">
        <v>15</v>
      </c>
      <c r="D69" s="86">
        <f>ROUND('계획(일최대)'!D69*변동부하율!$B$3,0)</f>
        <v>689</v>
      </c>
      <c r="E69" s="86">
        <f>ROUND('계획(일최대)'!E69*변동부하율!$B$4,0)</f>
        <v>19</v>
      </c>
      <c r="F69" s="86">
        <f>ROUND('계획(일최대)'!F69*변동부하율!$B$5,0)</f>
        <v>0</v>
      </c>
      <c r="G69" s="86">
        <f>ROUND('계획(일최대)'!G69*변동부하율!$B$6,0)</f>
        <v>0</v>
      </c>
      <c r="H69" s="86">
        <f>ROUND('계획(일최대)'!H69*변동부하율!$B$7,0)</f>
        <v>0</v>
      </c>
      <c r="I69" s="86">
        <f>ROUND('계획(일최대)'!I69*변동부하율!$B$8,0)</f>
        <v>0</v>
      </c>
      <c r="J69" s="86">
        <f>ROUND('계획(일최대)'!J69*변동부하율!$B$9,0)</f>
        <v>89</v>
      </c>
      <c r="K69" s="87">
        <f>SUM(D69:J69)</f>
        <v>797</v>
      </c>
    </row>
    <row r="70" spans="1:11" ht="15" customHeight="1">
      <c r="A70" s="36"/>
      <c r="B70" s="37"/>
      <c r="C70" s="34" t="s">
        <v>16</v>
      </c>
      <c r="D70" s="86">
        <f>ROUND('계획(일최대)'!D70*변동부하율!$B$3,0)</f>
        <v>2185</v>
      </c>
      <c r="E70" s="86">
        <f>ROUND('계획(일최대)'!E70*변동부하율!$B$4,0)</f>
        <v>32</v>
      </c>
      <c r="F70" s="86">
        <f>ROUND('계획(일최대)'!F70*변동부하율!$B$5,0)</f>
        <v>0</v>
      </c>
      <c r="G70" s="86">
        <f>ROUND('계획(일최대)'!G70*변동부하율!$B$6,0)</f>
        <v>0</v>
      </c>
      <c r="H70" s="86">
        <f>ROUND('계획(일최대)'!H70*변동부하율!$B$7,0)</f>
        <v>0</v>
      </c>
      <c r="I70" s="86">
        <f>ROUND('계획(일최대)'!I70*변동부하율!$B$8,0)</f>
        <v>0</v>
      </c>
      <c r="J70" s="86">
        <f>ROUND('계획(일최대)'!J70*변동부하율!$B$9,0)</f>
        <v>277</v>
      </c>
      <c r="K70" s="87">
        <f>SUM(D70:J70)</f>
        <v>2494</v>
      </c>
    </row>
    <row r="71" spans="1:11" ht="15" customHeight="1">
      <c r="A71" s="36"/>
      <c r="B71" s="45"/>
      <c r="C71" s="34" t="s">
        <v>17</v>
      </c>
      <c r="D71" s="86">
        <f>ROUND('계획(일최대)'!D71*변동부하율!$B$3,0)</f>
        <v>6614</v>
      </c>
      <c r="E71" s="86">
        <f>ROUND('계획(일최대)'!E71*변동부하율!$B$4,0)</f>
        <v>170</v>
      </c>
      <c r="F71" s="86">
        <f>ROUND('계획(일최대)'!F71*변동부하율!$B$5,0)</f>
        <v>0</v>
      </c>
      <c r="G71" s="86">
        <f>ROUND('계획(일최대)'!G71*변동부하율!$B$6,0)</f>
        <v>0</v>
      </c>
      <c r="H71" s="86">
        <f>ROUND('계획(일최대)'!H71*변동부하율!$B$7,0)</f>
        <v>0</v>
      </c>
      <c r="I71" s="86">
        <f>ROUND('계획(일최대)'!I71*변동부하율!$B$8,0)</f>
        <v>0</v>
      </c>
      <c r="J71" s="86">
        <f>ROUND('계획(일최대)'!J71*변동부하율!$B$9,0)</f>
        <v>848</v>
      </c>
      <c r="K71" s="87">
        <f>SUM(D71:J71)</f>
        <v>7632</v>
      </c>
    </row>
    <row r="72" spans="1:11" ht="15" customHeight="1">
      <c r="A72" s="36"/>
      <c r="B72" s="34" t="s">
        <v>18</v>
      </c>
      <c r="C72" s="34" t="s">
        <v>19</v>
      </c>
      <c r="D72" s="86">
        <f>ROUND('계획(일최대)'!D72*변동부하율!$B$3,0)</f>
        <v>207</v>
      </c>
      <c r="E72" s="86">
        <f>ROUND('계획(일최대)'!E72*변동부하율!$B$4,0)</f>
        <v>0</v>
      </c>
      <c r="F72" s="86">
        <f>ROUND('계획(일최대)'!F72*변동부하율!$B$5,0)</f>
        <v>0</v>
      </c>
      <c r="G72" s="86">
        <f>ROUND('계획(일최대)'!G72*변동부하율!$B$6,0)</f>
        <v>0</v>
      </c>
      <c r="H72" s="86">
        <f>ROUND('계획(일최대)'!H72*변동부하율!$B$7,0)</f>
        <v>0</v>
      </c>
      <c r="I72" s="86">
        <f>ROUND('계획(일최대)'!I72*변동부하율!$B$8,0)</f>
        <v>0</v>
      </c>
      <c r="J72" s="86">
        <f>ROUND('계획(일최대)'!J72*변동부하율!$B$9,0)</f>
        <v>26</v>
      </c>
      <c r="K72" s="87">
        <f>SUM(D72:J72)</f>
        <v>233</v>
      </c>
    </row>
    <row r="73" spans="1:11" ht="15" customHeight="1">
      <c r="A73" s="36"/>
      <c r="B73" s="33" t="s">
        <v>20</v>
      </c>
      <c r="C73" s="34" t="s">
        <v>8</v>
      </c>
      <c r="D73" s="86">
        <f t="shared" ref="D73:K73" si="23">SUM(D74:D76)</f>
        <v>3961</v>
      </c>
      <c r="E73" s="86">
        <f t="shared" si="23"/>
        <v>154</v>
      </c>
      <c r="F73" s="86">
        <f t="shared" si="23"/>
        <v>0</v>
      </c>
      <c r="G73" s="86">
        <f t="shared" si="23"/>
        <v>0</v>
      </c>
      <c r="H73" s="86">
        <f t="shared" si="23"/>
        <v>0</v>
      </c>
      <c r="I73" s="86">
        <f t="shared" si="23"/>
        <v>0</v>
      </c>
      <c r="J73" s="86">
        <f t="shared" si="23"/>
        <v>514</v>
      </c>
      <c r="K73" s="87">
        <f t="shared" si="23"/>
        <v>4629</v>
      </c>
    </row>
    <row r="74" spans="1:11" ht="15" customHeight="1">
      <c r="A74" s="36"/>
      <c r="B74" s="37"/>
      <c r="C74" s="34" t="s">
        <v>15</v>
      </c>
      <c r="D74" s="86">
        <f>ROUND('계획(일최대)'!D74*변동부하율!$B$3,0)</f>
        <v>1913</v>
      </c>
      <c r="E74" s="86">
        <f>ROUND('계획(일최대)'!E74*변동부하율!$B$4,0)</f>
        <v>103</v>
      </c>
      <c r="F74" s="86">
        <f>ROUND('계획(일최대)'!F74*변동부하율!$B$5,0)</f>
        <v>0</v>
      </c>
      <c r="G74" s="86">
        <f>ROUND('계획(일최대)'!G74*변동부하율!$B$6,0)</f>
        <v>0</v>
      </c>
      <c r="H74" s="86">
        <f>ROUND('계획(일최대)'!H74*변동부하율!$B$7,0)</f>
        <v>0</v>
      </c>
      <c r="I74" s="86">
        <f>ROUND('계획(일최대)'!I74*변동부하율!$B$8,0)</f>
        <v>0</v>
      </c>
      <c r="J74" s="86">
        <f>ROUND('계획(일최대)'!J74*변동부하율!$B$9,0)</f>
        <v>252</v>
      </c>
      <c r="K74" s="87">
        <f>SUM(D74:J74)</f>
        <v>2268</v>
      </c>
    </row>
    <row r="75" spans="1:11" ht="15" customHeight="1">
      <c r="A75" s="36"/>
      <c r="B75" s="37"/>
      <c r="C75" s="34" t="s">
        <v>16</v>
      </c>
      <c r="D75" s="86">
        <f>ROUND('계획(일최대)'!D75*변동부하율!$B$3,0)</f>
        <v>818</v>
      </c>
      <c r="E75" s="86">
        <f>ROUND('계획(일최대)'!E75*변동부하율!$B$4,0)</f>
        <v>1</v>
      </c>
      <c r="F75" s="86">
        <f>ROUND('계획(일최대)'!F75*변동부하율!$B$5,0)</f>
        <v>0</v>
      </c>
      <c r="G75" s="86">
        <f>ROUND('계획(일최대)'!G75*변동부하율!$B$6,0)</f>
        <v>0</v>
      </c>
      <c r="H75" s="86">
        <f>ROUND('계획(일최대)'!H75*변동부하율!$B$7,0)</f>
        <v>0</v>
      </c>
      <c r="I75" s="86">
        <f>ROUND('계획(일최대)'!I75*변동부하율!$B$8,0)</f>
        <v>0</v>
      </c>
      <c r="J75" s="86">
        <f>ROUND('계획(일최대)'!J75*변동부하율!$B$9,0)</f>
        <v>102</v>
      </c>
      <c r="K75" s="87">
        <f>SUM(D75:J75)</f>
        <v>921</v>
      </c>
    </row>
    <row r="76" spans="1:11" ht="15" customHeight="1">
      <c r="A76" s="36"/>
      <c r="B76" s="45"/>
      <c r="C76" s="34" t="s">
        <v>24</v>
      </c>
      <c r="D76" s="86">
        <f>ROUND('계획(일최대)'!D76*변동부하율!$B$3,0)</f>
        <v>1230</v>
      </c>
      <c r="E76" s="86">
        <f>ROUND('계획(일최대)'!E76*변동부하율!$B$4,0)</f>
        <v>50</v>
      </c>
      <c r="F76" s="86">
        <f>ROUND('계획(일최대)'!F76*변동부하율!$B$5,0)</f>
        <v>0</v>
      </c>
      <c r="G76" s="86">
        <f>ROUND('계획(일최대)'!G76*변동부하율!$B$6,0)</f>
        <v>0</v>
      </c>
      <c r="H76" s="86">
        <f>ROUND('계획(일최대)'!H76*변동부하율!$B$7,0)</f>
        <v>0</v>
      </c>
      <c r="I76" s="86">
        <f>ROUND('계획(일최대)'!I76*변동부하율!$B$8,0)</f>
        <v>0</v>
      </c>
      <c r="J76" s="86">
        <f>ROUND('계획(일최대)'!J76*변동부하율!$B$9,0)</f>
        <v>160</v>
      </c>
      <c r="K76" s="87">
        <f>SUM(D76:J76)</f>
        <v>1440</v>
      </c>
    </row>
    <row r="77" spans="1:11" ht="15" customHeight="1">
      <c r="A77" s="36"/>
      <c r="B77" s="33" t="s">
        <v>25</v>
      </c>
      <c r="C77" s="34" t="s">
        <v>8</v>
      </c>
      <c r="D77" s="86">
        <f t="shared" ref="D77:K77" si="24">SUM(D78:D80)</f>
        <v>2706</v>
      </c>
      <c r="E77" s="86">
        <f t="shared" si="24"/>
        <v>61</v>
      </c>
      <c r="F77" s="86">
        <f t="shared" si="24"/>
        <v>0</v>
      </c>
      <c r="G77" s="86">
        <f t="shared" si="24"/>
        <v>0</v>
      </c>
      <c r="H77" s="86">
        <f t="shared" si="24"/>
        <v>40</v>
      </c>
      <c r="I77" s="86">
        <f t="shared" si="24"/>
        <v>0</v>
      </c>
      <c r="J77" s="86">
        <f t="shared" si="24"/>
        <v>346</v>
      </c>
      <c r="K77" s="87">
        <f t="shared" si="24"/>
        <v>3153</v>
      </c>
    </row>
    <row r="78" spans="1:11" ht="15" customHeight="1">
      <c r="A78" s="36"/>
      <c r="B78" s="37"/>
      <c r="C78" s="34" t="s">
        <v>27</v>
      </c>
      <c r="D78" s="86">
        <f>ROUND('계획(일최대)'!D78*변동부하율!$B$3,0)</f>
        <v>2706</v>
      </c>
      <c r="E78" s="86">
        <f>ROUND('계획(일최대)'!E78*변동부하율!$B$4,0)</f>
        <v>61</v>
      </c>
      <c r="F78" s="86">
        <f>ROUND('계획(일최대)'!F78*변동부하율!$B$5,0)</f>
        <v>0</v>
      </c>
      <c r="G78" s="86">
        <f>ROUND('계획(일최대)'!G78*변동부하율!$B$6,0)</f>
        <v>0</v>
      </c>
      <c r="H78" s="86">
        <f>ROUND('계획(일최대)'!H78*변동부하율!$B$7,0)</f>
        <v>0</v>
      </c>
      <c r="I78" s="86">
        <f>ROUND('계획(일최대)'!I78*변동부하율!$B$8,0)</f>
        <v>0</v>
      </c>
      <c r="J78" s="86">
        <f>ROUND('계획(일최대)'!J78*변동부하율!$B$9,0)</f>
        <v>346</v>
      </c>
      <c r="K78" s="87">
        <f>SUM(D78:J78)</f>
        <v>3113</v>
      </c>
    </row>
    <row r="79" spans="1:11" ht="15" customHeight="1">
      <c r="A79" s="36"/>
      <c r="B79" s="37"/>
      <c r="C79" s="34" t="s">
        <v>28</v>
      </c>
      <c r="D79" s="86">
        <f>ROUND('계획(일최대)'!D79*변동부하율!$B$3,0)</f>
        <v>0</v>
      </c>
      <c r="E79" s="86">
        <f>ROUND('계획(일최대)'!E79*변동부하율!$B$4,0)</f>
        <v>0</v>
      </c>
      <c r="F79" s="86">
        <f>ROUND('계획(일최대)'!F79*변동부하율!$B$5,0)</f>
        <v>0</v>
      </c>
      <c r="G79" s="86">
        <f>ROUND('계획(일최대)'!G79*변동부하율!$B$6,0)</f>
        <v>0</v>
      </c>
      <c r="H79" s="86">
        <f>ROUND('계획(일최대)'!H79*변동부하율!$B$7,0)</f>
        <v>0</v>
      </c>
      <c r="I79" s="86">
        <f>ROUND('계획(일최대)'!I79*변동부하율!$B$8,0)</f>
        <v>0</v>
      </c>
      <c r="J79" s="86">
        <f>ROUND('계획(일최대)'!J79*변동부하율!$B$9,0)</f>
        <v>0</v>
      </c>
      <c r="K79" s="87">
        <f>SUM(D79:J79)</f>
        <v>0</v>
      </c>
    </row>
    <row r="80" spans="1:11" ht="15" customHeight="1">
      <c r="A80" s="36"/>
      <c r="B80" s="45"/>
      <c r="C80" s="34" t="s">
        <v>78</v>
      </c>
      <c r="D80" s="86">
        <f>ROUND('계획(일최대)'!D80*변동부하율!$B$3,0)</f>
        <v>0</v>
      </c>
      <c r="E80" s="86">
        <f>ROUND('계획(일최대)'!E80*변동부하율!$B$4,0)</f>
        <v>0</v>
      </c>
      <c r="F80" s="86">
        <f>ROUND('계획(일최대)'!F80*변동부하율!$B$5,0)</f>
        <v>0</v>
      </c>
      <c r="G80" s="86">
        <f>ROUND('계획(일최대)'!G80*변동부하율!$B$6,0)</f>
        <v>0</v>
      </c>
      <c r="H80" s="86">
        <f>ROUND('계획(일최대)'!H80*변동부하율!$B$7,0)</f>
        <v>40</v>
      </c>
      <c r="I80" s="86">
        <f>ROUND('계획(일최대)'!I80*변동부하율!$B$8,0)</f>
        <v>0</v>
      </c>
      <c r="J80" s="86">
        <f>ROUND('계획(일최대)'!J80*변동부하율!$B$9,0)</f>
        <v>0</v>
      </c>
      <c r="K80" s="87">
        <f>SUM(D80:J80)</f>
        <v>40</v>
      </c>
    </row>
    <row r="81" spans="1:11" ht="15" customHeight="1">
      <c r="A81" s="36"/>
      <c r="B81" s="34" t="s">
        <v>29</v>
      </c>
      <c r="C81" s="34" t="s">
        <v>30</v>
      </c>
      <c r="D81" s="86">
        <f>ROUND('계획(일최대)'!D81*변동부하율!$B$3,0)</f>
        <v>302</v>
      </c>
      <c r="E81" s="86">
        <f>ROUND('계획(일최대)'!E81*변동부하율!$B$4,0)</f>
        <v>0</v>
      </c>
      <c r="F81" s="86">
        <f>ROUND('계획(일최대)'!F81*변동부하율!$B$5,0)</f>
        <v>0</v>
      </c>
      <c r="G81" s="86">
        <f>ROUND('계획(일최대)'!G81*변동부하율!$B$6,0)</f>
        <v>0</v>
      </c>
      <c r="H81" s="86">
        <f>ROUND('계획(일최대)'!H81*변동부하율!$B$7,0)</f>
        <v>0</v>
      </c>
      <c r="I81" s="86">
        <f>ROUND('계획(일최대)'!I81*변동부하율!$B$8,0)</f>
        <v>0</v>
      </c>
      <c r="J81" s="86">
        <f>ROUND('계획(일최대)'!J81*변동부하율!$B$9,0)</f>
        <v>38</v>
      </c>
      <c r="K81" s="87">
        <f>SUM(D81:J81)</f>
        <v>340</v>
      </c>
    </row>
    <row r="82" spans="1:11" ht="15" customHeight="1">
      <c r="A82" s="36"/>
      <c r="B82" s="33" t="s">
        <v>31</v>
      </c>
      <c r="C82" s="34" t="s">
        <v>8</v>
      </c>
      <c r="D82" s="86">
        <f t="shared" ref="D82:K82" si="25">SUM(D83:D85)</f>
        <v>1184</v>
      </c>
      <c r="E82" s="86">
        <f t="shared" si="25"/>
        <v>0</v>
      </c>
      <c r="F82" s="86">
        <f t="shared" si="25"/>
        <v>0</v>
      </c>
      <c r="G82" s="86">
        <f t="shared" si="25"/>
        <v>0</v>
      </c>
      <c r="H82" s="86">
        <f t="shared" si="25"/>
        <v>0</v>
      </c>
      <c r="I82" s="86">
        <f t="shared" si="25"/>
        <v>0</v>
      </c>
      <c r="J82" s="86">
        <f t="shared" si="25"/>
        <v>148</v>
      </c>
      <c r="K82" s="87">
        <f t="shared" si="25"/>
        <v>1332</v>
      </c>
    </row>
    <row r="83" spans="1:11" ht="15" customHeight="1">
      <c r="A83" s="36"/>
      <c r="B83" s="37"/>
      <c r="C83" s="34" t="s">
        <v>32</v>
      </c>
      <c r="D83" s="86">
        <f>ROUND('계획(일최대)'!D83*변동부하율!$B$3,0)</f>
        <v>147</v>
      </c>
      <c r="E83" s="86">
        <f>ROUND('계획(일최대)'!E83*변동부하율!$B$4,0)</f>
        <v>0</v>
      </c>
      <c r="F83" s="86">
        <f>ROUND('계획(일최대)'!F83*변동부하율!$B$5,0)</f>
        <v>0</v>
      </c>
      <c r="G83" s="86">
        <f>ROUND('계획(일최대)'!G83*변동부하율!$B$6,0)</f>
        <v>0</v>
      </c>
      <c r="H83" s="86">
        <f>ROUND('계획(일최대)'!H83*변동부하율!$B$7,0)</f>
        <v>0</v>
      </c>
      <c r="I83" s="86">
        <f>ROUND('계획(일최대)'!I83*변동부하율!$B$8,0)</f>
        <v>0</v>
      </c>
      <c r="J83" s="86">
        <f>ROUND('계획(일최대)'!J83*변동부하율!$B$9,0)</f>
        <v>18</v>
      </c>
      <c r="K83" s="87">
        <f>SUM(D83:J83)</f>
        <v>165</v>
      </c>
    </row>
    <row r="84" spans="1:11" ht="15" customHeight="1">
      <c r="A84" s="36"/>
      <c r="B84" s="37"/>
      <c r="C84" s="34" t="s">
        <v>33</v>
      </c>
      <c r="D84" s="86">
        <f>ROUND('계획(일최대)'!D84*변동부하율!$B$3,0)</f>
        <v>1037</v>
      </c>
      <c r="E84" s="86">
        <f>ROUND('계획(일최대)'!E84*변동부하율!$B$4,0)</f>
        <v>0</v>
      </c>
      <c r="F84" s="86">
        <f>ROUND('계획(일최대)'!F84*변동부하율!$B$5,0)</f>
        <v>0</v>
      </c>
      <c r="G84" s="86">
        <f>ROUND('계획(일최대)'!G84*변동부하율!$B$6,0)</f>
        <v>0</v>
      </c>
      <c r="H84" s="86">
        <f>ROUND('계획(일최대)'!H84*변동부하율!$B$7,0)</f>
        <v>0</v>
      </c>
      <c r="I84" s="86">
        <f>ROUND('계획(일최대)'!I84*변동부하율!$B$8,0)</f>
        <v>0</v>
      </c>
      <c r="J84" s="86">
        <f>ROUND('계획(일최대)'!J84*변동부하율!$B$9,0)</f>
        <v>130</v>
      </c>
      <c r="K84" s="87">
        <f>SUM(D84:J84)</f>
        <v>1167</v>
      </c>
    </row>
    <row r="85" spans="1:11" ht="15" customHeight="1">
      <c r="A85" s="36"/>
      <c r="B85" s="45"/>
      <c r="C85" s="34" t="s">
        <v>130</v>
      </c>
      <c r="D85" s="86">
        <f>ROUND('계획(일최대)'!D85*변동부하율!$B$3,0)</f>
        <v>0</v>
      </c>
      <c r="E85" s="86">
        <f>ROUND('계획(일최대)'!E85*변동부하율!$B$4,0)</f>
        <v>0</v>
      </c>
      <c r="F85" s="86">
        <f>ROUND('계획(일최대)'!F85*변동부하율!$B$5,0)</f>
        <v>0</v>
      </c>
      <c r="G85" s="86">
        <f>ROUND('계획(일최대)'!G85*변동부하율!$B$6,0)</f>
        <v>0</v>
      </c>
      <c r="H85" s="86">
        <f>ROUND('계획(일최대)'!H85*변동부하율!$B$7,0)</f>
        <v>0</v>
      </c>
      <c r="I85" s="86">
        <f>ROUND('계획(일최대)'!I85*변동부하율!$B$8,0)</f>
        <v>0</v>
      </c>
      <c r="J85" s="86">
        <f>ROUND('계획(일최대)'!J85*변동부하율!$B$9,0)</f>
        <v>0</v>
      </c>
      <c r="K85" s="87">
        <f>SUM(D85:J85)</f>
        <v>0</v>
      </c>
    </row>
    <row r="86" spans="1:11" ht="15" customHeight="1">
      <c r="A86" s="36"/>
      <c r="B86" s="33" t="s">
        <v>34</v>
      </c>
      <c r="C86" s="34" t="s">
        <v>8</v>
      </c>
      <c r="D86" s="86">
        <f t="shared" ref="D86:K86" si="26">SUM(D87:D88)</f>
        <v>531</v>
      </c>
      <c r="E86" s="86">
        <f t="shared" si="26"/>
        <v>0</v>
      </c>
      <c r="F86" s="86">
        <f t="shared" si="26"/>
        <v>0</v>
      </c>
      <c r="G86" s="86">
        <f t="shared" si="26"/>
        <v>0</v>
      </c>
      <c r="H86" s="86">
        <f t="shared" si="26"/>
        <v>0</v>
      </c>
      <c r="I86" s="86">
        <f t="shared" si="26"/>
        <v>0</v>
      </c>
      <c r="J86" s="86">
        <f t="shared" si="26"/>
        <v>66</v>
      </c>
      <c r="K86" s="87">
        <f t="shared" si="26"/>
        <v>597</v>
      </c>
    </row>
    <row r="87" spans="1:11" ht="15" customHeight="1">
      <c r="A87" s="36"/>
      <c r="B87" s="37"/>
      <c r="C87" s="34" t="s">
        <v>27</v>
      </c>
      <c r="D87" s="86">
        <f>ROUND('계획(일최대)'!D87*변동부하율!$B$3,0)</f>
        <v>450</v>
      </c>
      <c r="E87" s="86">
        <f>ROUND('계획(일최대)'!E87*변동부하율!$B$4,0)</f>
        <v>0</v>
      </c>
      <c r="F87" s="86">
        <f>ROUND('계획(일최대)'!F87*변동부하율!$B$5,0)</f>
        <v>0</v>
      </c>
      <c r="G87" s="86">
        <f>ROUND('계획(일최대)'!G87*변동부하율!$B$6,0)</f>
        <v>0</v>
      </c>
      <c r="H87" s="86">
        <f>ROUND('계획(일최대)'!H87*변동부하율!$B$7,0)</f>
        <v>0</v>
      </c>
      <c r="I87" s="86">
        <f>ROUND('계획(일최대)'!I87*변동부하율!$B$8,0)</f>
        <v>0</v>
      </c>
      <c r="J87" s="86">
        <f>ROUND('계획(일최대)'!J87*변동부하율!$B$9,0)</f>
        <v>56</v>
      </c>
      <c r="K87" s="87">
        <f>SUM(D87:J87)</f>
        <v>506</v>
      </c>
    </row>
    <row r="88" spans="1:11" ht="15" customHeight="1">
      <c r="A88" s="36"/>
      <c r="B88" s="37"/>
      <c r="C88" s="34" t="s">
        <v>37</v>
      </c>
      <c r="D88" s="86">
        <f>ROUND('계획(일최대)'!D88*변동부하율!$B$3,0)</f>
        <v>81</v>
      </c>
      <c r="E88" s="86">
        <f>ROUND('계획(일최대)'!E88*변동부하율!$B$4,0)</f>
        <v>0</v>
      </c>
      <c r="F88" s="86">
        <f>ROUND('계획(일최대)'!F88*변동부하율!$B$5,0)</f>
        <v>0</v>
      </c>
      <c r="G88" s="86">
        <f>ROUND('계획(일최대)'!G88*변동부하율!$B$6,0)</f>
        <v>0</v>
      </c>
      <c r="H88" s="86">
        <f>ROUND('계획(일최대)'!H88*변동부하율!$B$7,0)</f>
        <v>0</v>
      </c>
      <c r="I88" s="86">
        <f>ROUND('계획(일최대)'!I88*변동부하율!$B$8,0)</f>
        <v>0</v>
      </c>
      <c r="J88" s="86">
        <f>ROUND('계획(일최대)'!J88*변동부하율!$B$9,0)</f>
        <v>10</v>
      </c>
      <c r="K88" s="87">
        <f>SUM(D88:J88)</f>
        <v>91</v>
      </c>
    </row>
    <row r="89" spans="1:11" ht="15" customHeight="1">
      <c r="A89" s="36"/>
      <c r="B89" s="33" t="s">
        <v>41</v>
      </c>
      <c r="C89" s="34" t="s">
        <v>8</v>
      </c>
      <c r="D89" s="86">
        <f t="shared" ref="D89:K89" si="27">SUM(D90:D92)</f>
        <v>500</v>
      </c>
      <c r="E89" s="86">
        <f t="shared" si="27"/>
        <v>14</v>
      </c>
      <c r="F89" s="86">
        <f t="shared" si="27"/>
        <v>0</v>
      </c>
      <c r="G89" s="86">
        <f t="shared" si="27"/>
        <v>0</v>
      </c>
      <c r="H89" s="86">
        <f t="shared" si="27"/>
        <v>0</v>
      </c>
      <c r="I89" s="86">
        <f t="shared" si="27"/>
        <v>0</v>
      </c>
      <c r="J89" s="86">
        <f t="shared" si="27"/>
        <v>64</v>
      </c>
      <c r="K89" s="87">
        <f t="shared" si="27"/>
        <v>578</v>
      </c>
    </row>
    <row r="90" spans="1:11" ht="15" customHeight="1">
      <c r="A90" s="36"/>
      <c r="B90" s="37"/>
      <c r="C90" s="34" t="s">
        <v>225</v>
      </c>
      <c r="D90" s="86">
        <f>ROUND('계획(일최대)'!D90*변동부하율!$B$3,0)</f>
        <v>0</v>
      </c>
      <c r="E90" s="86">
        <f>ROUND('계획(일최대)'!E90*변동부하율!$B$4,0)</f>
        <v>0</v>
      </c>
      <c r="F90" s="86">
        <f>ROUND('계획(일최대)'!F90*변동부하율!$B$5,0)</f>
        <v>0</v>
      </c>
      <c r="G90" s="86">
        <f>ROUND('계획(일최대)'!G90*변동부하율!$B$6,0)</f>
        <v>0</v>
      </c>
      <c r="H90" s="86">
        <f>ROUND('계획(일최대)'!H90*변동부하율!$B$7,0)</f>
        <v>0</v>
      </c>
      <c r="I90" s="86">
        <f>ROUND('계획(일최대)'!I90*변동부하율!$B$8,0)</f>
        <v>0</v>
      </c>
      <c r="J90" s="86">
        <f>ROUND('계획(일최대)'!J90*변동부하율!$B$9,0)</f>
        <v>0</v>
      </c>
      <c r="K90" s="87">
        <f>SUM(D90:J90)</f>
        <v>0</v>
      </c>
    </row>
    <row r="91" spans="1:11" ht="15" customHeight="1">
      <c r="A91" s="36"/>
      <c r="B91" s="37"/>
      <c r="C91" s="34" t="s">
        <v>37</v>
      </c>
      <c r="D91" s="86">
        <f>ROUND('계획(일최대)'!D91*변동부하율!$B$3,0)</f>
        <v>355</v>
      </c>
      <c r="E91" s="86">
        <f>ROUND('계획(일최대)'!E91*변동부하율!$B$4,0)</f>
        <v>0</v>
      </c>
      <c r="F91" s="86">
        <f>ROUND('계획(일최대)'!F91*변동부하율!$B$5,0)</f>
        <v>0</v>
      </c>
      <c r="G91" s="86">
        <f>ROUND('계획(일최대)'!G91*변동부하율!$B$6,0)</f>
        <v>0</v>
      </c>
      <c r="H91" s="86">
        <f>ROUND('계획(일최대)'!H91*변동부하율!$B$7,0)</f>
        <v>0</v>
      </c>
      <c r="I91" s="86">
        <f>ROUND('계획(일최대)'!I91*변동부하율!$B$8,0)</f>
        <v>0</v>
      </c>
      <c r="J91" s="86">
        <f>ROUND('계획(일최대)'!J91*변동부하율!$B$9,0)</f>
        <v>44</v>
      </c>
      <c r="K91" s="87">
        <f>SUM(D91:J91)</f>
        <v>399</v>
      </c>
    </row>
    <row r="92" spans="1:11" ht="15" customHeight="1">
      <c r="A92" s="36"/>
      <c r="B92" s="37"/>
      <c r="C92" s="34" t="s">
        <v>38</v>
      </c>
      <c r="D92" s="86">
        <f>ROUND('계획(일최대)'!D92*변동부하율!$B$3,0)</f>
        <v>145</v>
      </c>
      <c r="E92" s="86">
        <f>ROUND('계획(일최대)'!E92*변동부하율!$B$4,0)</f>
        <v>14</v>
      </c>
      <c r="F92" s="86">
        <f>ROUND('계획(일최대)'!F92*변동부하율!$B$5,0)</f>
        <v>0</v>
      </c>
      <c r="G92" s="86">
        <f>ROUND('계획(일최대)'!G92*변동부하율!$B$6,0)</f>
        <v>0</v>
      </c>
      <c r="H92" s="86">
        <f>ROUND('계획(일최대)'!H92*변동부하율!$B$7,0)</f>
        <v>0</v>
      </c>
      <c r="I92" s="86">
        <f>ROUND('계획(일최대)'!I92*변동부하율!$B$8,0)</f>
        <v>0</v>
      </c>
      <c r="J92" s="86">
        <f>ROUND('계획(일최대)'!J92*변동부하율!$B$9,0)</f>
        <v>20</v>
      </c>
      <c r="K92" s="87">
        <f>SUM(D92:J92)</f>
        <v>179</v>
      </c>
    </row>
    <row r="93" spans="1:11" ht="15" customHeight="1">
      <c r="A93" s="138" t="s">
        <v>132</v>
      </c>
      <c r="B93" s="139"/>
      <c r="C93" s="140"/>
      <c r="D93" s="84">
        <f t="shared" ref="D93:K93" si="28">D94+D97+D102</f>
        <v>652</v>
      </c>
      <c r="E93" s="84">
        <f t="shared" si="28"/>
        <v>163</v>
      </c>
      <c r="F93" s="84">
        <f t="shared" si="28"/>
        <v>0</v>
      </c>
      <c r="G93" s="84">
        <f t="shared" si="28"/>
        <v>10313</v>
      </c>
      <c r="H93" s="84">
        <f t="shared" si="28"/>
        <v>0</v>
      </c>
      <c r="I93" s="84">
        <f t="shared" si="28"/>
        <v>0</v>
      </c>
      <c r="J93" s="84">
        <f t="shared" si="28"/>
        <v>645</v>
      </c>
      <c r="K93" s="85">
        <f t="shared" si="28"/>
        <v>11773</v>
      </c>
    </row>
    <row r="94" spans="1:11" ht="15" customHeight="1">
      <c r="A94" s="36"/>
      <c r="B94" s="33" t="s">
        <v>43</v>
      </c>
      <c r="C94" s="34" t="s">
        <v>8</v>
      </c>
      <c r="D94" s="86">
        <f t="shared" ref="D94:K94" si="29">SUM(D95:D96)</f>
        <v>0</v>
      </c>
      <c r="E94" s="86">
        <f t="shared" si="29"/>
        <v>0</v>
      </c>
      <c r="F94" s="86">
        <f t="shared" si="29"/>
        <v>0</v>
      </c>
      <c r="G94" s="86">
        <f t="shared" si="29"/>
        <v>10313</v>
      </c>
      <c r="H94" s="86">
        <f t="shared" si="29"/>
        <v>0</v>
      </c>
      <c r="I94" s="86">
        <f t="shared" si="29"/>
        <v>0</v>
      </c>
      <c r="J94" s="86">
        <f t="shared" si="29"/>
        <v>543</v>
      </c>
      <c r="K94" s="87">
        <f t="shared" si="29"/>
        <v>10856</v>
      </c>
    </row>
    <row r="95" spans="1:11" ht="15" customHeight="1">
      <c r="A95" s="36"/>
      <c r="B95" s="37"/>
      <c r="C95" s="34" t="s">
        <v>77</v>
      </c>
      <c r="D95" s="86">
        <f>ROUND('계획(일최대)'!D95*변동부하율!$B$3,0)</f>
        <v>0</v>
      </c>
      <c r="E95" s="86">
        <f>ROUND('계획(일최대)'!E95*변동부하율!$B$4,0)</f>
        <v>0</v>
      </c>
      <c r="F95" s="86">
        <f>ROUND('계획(일최대)'!F95*변동부하율!$B$5,0)</f>
        <v>0</v>
      </c>
      <c r="G95" s="86">
        <f>ROUND('계획(일최대)'!G95*변동부하율!$B$6,0)</f>
        <v>10313</v>
      </c>
      <c r="H95" s="86">
        <f>ROUND('계획(일최대)'!H95*변동부하율!$B$7,0)</f>
        <v>0</v>
      </c>
      <c r="I95" s="86">
        <f>ROUND('계획(일최대)'!I95*변동부하율!$B$8,0)</f>
        <v>0</v>
      </c>
      <c r="J95" s="86">
        <f>ROUND('계획(일최대)'!J95*변동부하율!$B$9,0)</f>
        <v>543</v>
      </c>
      <c r="K95" s="87">
        <f>SUM(D95:J95)</f>
        <v>10856</v>
      </c>
    </row>
    <row r="96" spans="1:11" ht="15" customHeight="1">
      <c r="A96" s="36"/>
      <c r="B96" s="45"/>
      <c r="C96" s="34" t="s">
        <v>76</v>
      </c>
      <c r="D96" s="86">
        <f>ROUND('계획(일최대)'!D96*변동부하율!$B$3,0)</f>
        <v>0</v>
      </c>
      <c r="E96" s="86">
        <f>ROUND('계획(일최대)'!E96*변동부하율!$B$4,0)</f>
        <v>0</v>
      </c>
      <c r="F96" s="86">
        <f>ROUND('계획(일최대)'!F96*변동부하율!$B$5,0)</f>
        <v>0</v>
      </c>
      <c r="G96" s="86">
        <f>ROUND('계획(일최대)'!G96*변동부하율!$B$6,0)</f>
        <v>0</v>
      </c>
      <c r="H96" s="86">
        <f>ROUND('계획(일최대)'!H96*변동부하율!$B$7,0)</f>
        <v>0</v>
      </c>
      <c r="I96" s="86">
        <f>ROUND('계획(일최대)'!I96*변동부하율!$B$8,0)</f>
        <v>0</v>
      </c>
      <c r="J96" s="86">
        <f>ROUND('계획(일최대)'!J96*변동부하율!$B$9,0)</f>
        <v>0</v>
      </c>
      <c r="K96" s="87">
        <f>SUM(D96:J96)</f>
        <v>0</v>
      </c>
    </row>
    <row r="97" spans="1:11" ht="15" customHeight="1">
      <c r="A97" s="36"/>
      <c r="B97" s="33" t="s">
        <v>7</v>
      </c>
      <c r="C97" s="34" t="s">
        <v>8</v>
      </c>
      <c r="D97" s="86">
        <f t="shared" ref="D97:K97" si="30">SUM(D98:D101)</f>
        <v>238</v>
      </c>
      <c r="E97" s="86">
        <f t="shared" si="30"/>
        <v>163</v>
      </c>
      <c r="F97" s="86">
        <f t="shared" si="30"/>
        <v>0</v>
      </c>
      <c r="G97" s="86">
        <f t="shared" si="30"/>
        <v>0</v>
      </c>
      <c r="H97" s="86">
        <f t="shared" si="30"/>
        <v>0</v>
      </c>
      <c r="I97" s="86">
        <f t="shared" si="30"/>
        <v>0</v>
      </c>
      <c r="J97" s="86">
        <f t="shared" si="30"/>
        <v>50</v>
      </c>
      <c r="K97" s="87">
        <f t="shared" si="30"/>
        <v>451</v>
      </c>
    </row>
    <row r="98" spans="1:11" ht="15" customHeight="1">
      <c r="A98" s="36"/>
      <c r="B98" s="37"/>
      <c r="C98" s="34" t="s">
        <v>10</v>
      </c>
      <c r="D98" s="86">
        <f>ROUND('계획(일최대)'!D98*변동부하율!$B$3,0)</f>
        <v>238</v>
      </c>
      <c r="E98" s="86">
        <f>ROUND('계획(일최대)'!E98*변동부하율!$B$4,0)</f>
        <v>163</v>
      </c>
      <c r="F98" s="86">
        <f>ROUND('계획(일최대)'!F98*변동부하율!$B$5,0)</f>
        <v>0</v>
      </c>
      <c r="G98" s="86">
        <f>ROUND('계획(일최대)'!G98*변동부하율!$B$6,0)</f>
        <v>0</v>
      </c>
      <c r="H98" s="86">
        <f>ROUND('계획(일최대)'!H98*변동부하율!$B$7,0)</f>
        <v>0</v>
      </c>
      <c r="I98" s="86">
        <f>ROUND('계획(일최대)'!I98*변동부하율!$B$8,0)</f>
        <v>0</v>
      </c>
      <c r="J98" s="86">
        <f>ROUND('계획(일최대)'!J98*변동부하율!$B$9,0)</f>
        <v>50</v>
      </c>
      <c r="K98" s="87">
        <f>SUM(D98:J98)</f>
        <v>451</v>
      </c>
    </row>
    <row r="99" spans="1:11" ht="15" customHeight="1">
      <c r="A99" s="36"/>
      <c r="B99" s="37"/>
      <c r="C99" s="34" t="s">
        <v>11</v>
      </c>
      <c r="D99" s="86">
        <f>ROUND('계획(일최대)'!D99*변동부하율!$B$3,0)</f>
        <v>0</v>
      </c>
      <c r="E99" s="86">
        <f>ROUND('계획(일최대)'!E99*변동부하율!$B$4,0)</f>
        <v>0</v>
      </c>
      <c r="F99" s="86">
        <f>ROUND('계획(일최대)'!F99*변동부하율!$B$5,0)</f>
        <v>0</v>
      </c>
      <c r="G99" s="86">
        <f>ROUND('계획(일최대)'!G99*변동부하율!$B$6,0)</f>
        <v>0</v>
      </c>
      <c r="H99" s="86">
        <f>ROUND('계획(일최대)'!H99*변동부하율!$B$7,0)</f>
        <v>0</v>
      </c>
      <c r="I99" s="86">
        <f>ROUND('계획(일최대)'!I99*변동부하율!$B$8,0)</f>
        <v>0</v>
      </c>
      <c r="J99" s="86">
        <f>ROUND('계획(일최대)'!J99*변동부하율!$B$9,0)</f>
        <v>0</v>
      </c>
      <c r="K99" s="87">
        <f>SUM(D99:J99)</f>
        <v>0</v>
      </c>
    </row>
    <row r="100" spans="1:11" ht="15" customHeight="1">
      <c r="A100" s="36"/>
      <c r="B100" s="37"/>
      <c r="C100" s="34" t="s">
        <v>74</v>
      </c>
      <c r="D100" s="86">
        <f>ROUND('계획(일최대)'!D100*변동부하율!$B$3,0)</f>
        <v>0</v>
      </c>
      <c r="E100" s="86">
        <f>ROUND('계획(일최대)'!E100*변동부하율!$B$4,0)</f>
        <v>0</v>
      </c>
      <c r="F100" s="86">
        <f>ROUND('계획(일최대)'!F100*변동부하율!$B$5,0)</f>
        <v>0</v>
      </c>
      <c r="G100" s="86">
        <f>ROUND('계획(일최대)'!G100*변동부하율!$B$6,0)</f>
        <v>0</v>
      </c>
      <c r="H100" s="86">
        <f>ROUND('계획(일최대)'!H100*변동부하율!$B$7,0)</f>
        <v>0</v>
      </c>
      <c r="I100" s="86">
        <f>ROUND('계획(일최대)'!I100*변동부하율!$B$8,0)</f>
        <v>0</v>
      </c>
      <c r="J100" s="86">
        <f>ROUND('계획(일최대)'!J100*변동부하율!$B$9,0)</f>
        <v>0</v>
      </c>
      <c r="K100" s="87">
        <f>SUM(D100:J100)</f>
        <v>0</v>
      </c>
    </row>
    <row r="101" spans="1:11" ht="15" customHeight="1">
      <c r="A101" s="36"/>
      <c r="B101" s="37"/>
      <c r="C101" s="34" t="s">
        <v>58</v>
      </c>
      <c r="D101" s="86">
        <f>ROUND('계획(일최대)'!D101*변동부하율!$B$3,0)</f>
        <v>0</v>
      </c>
      <c r="E101" s="86">
        <f>ROUND('계획(일최대)'!E101*변동부하율!$B$4,0)</f>
        <v>0</v>
      </c>
      <c r="F101" s="86">
        <f>ROUND('계획(일최대)'!F101*변동부하율!$B$5,0)</f>
        <v>0</v>
      </c>
      <c r="G101" s="86">
        <f>ROUND('계획(일최대)'!G101*변동부하율!$B$6,0)</f>
        <v>0</v>
      </c>
      <c r="H101" s="86">
        <f>ROUND('계획(일최대)'!H101*변동부하율!$B$7,0)</f>
        <v>0</v>
      </c>
      <c r="I101" s="86">
        <f>ROUND('계획(일최대)'!I101*변동부하율!$B$8,0)</f>
        <v>0</v>
      </c>
      <c r="J101" s="86">
        <f>ROUND('계획(일최대)'!J101*변동부하율!$B$9,0)</f>
        <v>0</v>
      </c>
      <c r="K101" s="87">
        <f>SUM(D101:J101)</f>
        <v>0</v>
      </c>
    </row>
    <row r="102" spans="1:11" ht="15" customHeight="1">
      <c r="A102" s="36"/>
      <c r="B102" s="34" t="s">
        <v>39</v>
      </c>
      <c r="C102" s="34" t="s">
        <v>40</v>
      </c>
      <c r="D102" s="86">
        <f>ROUND('계획(일최대)'!D102*변동부하율!$B$3,0)</f>
        <v>414</v>
      </c>
      <c r="E102" s="86">
        <f>ROUND('계획(일최대)'!E102*변동부하율!$B$4,0)</f>
        <v>0</v>
      </c>
      <c r="F102" s="86">
        <f>ROUND('계획(일최대)'!F102*변동부하율!$B$5,0)</f>
        <v>0</v>
      </c>
      <c r="G102" s="86">
        <f>ROUND('계획(일최대)'!G102*변동부하율!$B$6,0)</f>
        <v>0</v>
      </c>
      <c r="H102" s="86">
        <f>ROUND('계획(일최대)'!H102*변동부하율!$B$7,0)</f>
        <v>0</v>
      </c>
      <c r="I102" s="86">
        <f>ROUND('계획(일최대)'!I102*변동부하율!$B$8,0)</f>
        <v>0</v>
      </c>
      <c r="J102" s="86">
        <f>ROUND('계획(일최대)'!J102*변동부하율!$B$9,0)</f>
        <v>52</v>
      </c>
      <c r="K102" s="87">
        <f>SUM(D102:J102)</f>
        <v>466</v>
      </c>
    </row>
    <row r="103" spans="1:11" ht="15" customHeight="1">
      <c r="A103" s="30" t="s">
        <v>44</v>
      </c>
      <c r="B103" s="143" t="s">
        <v>6</v>
      </c>
      <c r="C103" s="143"/>
      <c r="D103" s="82">
        <f>D104+D105+D108</f>
        <v>1584</v>
      </c>
      <c r="E103" s="82">
        <f t="shared" ref="E103:K103" si="31">E104+E105+E108</f>
        <v>0</v>
      </c>
      <c r="F103" s="82">
        <f t="shared" si="31"/>
        <v>0</v>
      </c>
      <c r="G103" s="82">
        <f t="shared" si="31"/>
        <v>0</v>
      </c>
      <c r="H103" s="82">
        <f t="shared" si="31"/>
        <v>0</v>
      </c>
      <c r="I103" s="82">
        <f t="shared" si="31"/>
        <v>0</v>
      </c>
      <c r="J103" s="82">
        <f t="shared" si="31"/>
        <v>199</v>
      </c>
      <c r="K103" s="83">
        <f t="shared" si="31"/>
        <v>1783</v>
      </c>
    </row>
    <row r="104" spans="1:11" ht="15" customHeight="1">
      <c r="A104" s="36"/>
      <c r="B104" s="33" t="s">
        <v>234</v>
      </c>
      <c r="C104" s="34" t="s">
        <v>45</v>
      </c>
      <c r="D104" s="86">
        <f>ROUND('계획(일최대)'!D104*변동부하율!$B$3,0)</f>
        <v>1236</v>
      </c>
      <c r="E104" s="86">
        <f>ROUND('계획(일최대)'!E104*변동부하율!$B$4,0)</f>
        <v>0</v>
      </c>
      <c r="F104" s="86">
        <f>ROUND('계획(일최대)'!F104*변동부하율!$B$5,0)</f>
        <v>0</v>
      </c>
      <c r="G104" s="86">
        <f>ROUND('계획(일최대)'!G104*변동부하율!$B$6,0)</f>
        <v>0</v>
      </c>
      <c r="H104" s="86">
        <f>ROUND('계획(일최대)'!H104*변동부하율!$B$7,0)</f>
        <v>0</v>
      </c>
      <c r="I104" s="86">
        <f>ROUND('계획(일최대)'!I104*변동부하율!$B$8,0)</f>
        <v>0</v>
      </c>
      <c r="J104" s="86">
        <f>ROUND('계획(일최대)'!J104*변동부하율!$B$9,0)</f>
        <v>155</v>
      </c>
      <c r="K104" s="87">
        <f>SUM(D104:J104)</f>
        <v>1391</v>
      </c>
    </row>
    <row r="105" spans="1:11" ht="15" customHeight="1">
      <c r="A105" s="36"/>
      <c r="B105" s="33" t="s">
        <v>244</v>
      </c>
      <c r="C105" s="34" t="s">
        <v>8</v>
      </c>
      <c r="D105" s="86">
        <f>SUM(D106:D107)</f>
        <v>348</v>
      </c>
      <c r="E105" s="86">
        <f t="shared" ref="E105:K105" si="32">SUM(E106:E107)</f>
        <v>0</v>
      </c>
      <c r="F105" s="86">
        <f t="shared" si="32"/>
        <v>0</v>
      </c>
      <c r="G105" s="86">
        <f t="shared" si="32"/>
        <v>0</v>
      </c>
      <c r="H105" s="86">
        <f t="shared" si="32"/>
        <v>0</v>
      </c>
      <c r="I105" s="86">
        <f t="shared" si="32"/>
        <v>0</v>
      </c>
      <c r="J105" s="86">
        <f t="shared" si="32"/>
        <v>44</v>
      </c>
      <c r="K105" s="87">
        <f t="shared" si="32"/>
        <v>392</v>
      </c>
    </row>
    <row r="106" spans="1:11" ht="15" customHeight="1">
      <c r="A106" s="36"/>
      <c r="B106" s="37"/>
      <c r="C106" s="34" t="s">
        <v>45</v>
      </c>
      <c r="D106" s="86">
        <f>ROUND('계획(일최대)'!D106*변동부하율!$B$3,0)</f>
        <v>348</v>
      </c>
      <c r="E106" s="86">
        <f>ROUND('계획(일최대)'!E106*변동부하율!$B$4,0)</f>
        <v>0</v>
      </c>
      <c r="F106" s="86">
        <f>ROUND('계획(일최대)'!F106*변동부하율!$B$5,0)</f>
        <v>0</v>
      </c>
      <c r="G106" s="86">
        <f>ROUND('계획(일최대)'!G106*변동부하율!$B$6,0)</f>
        <v>0</v>
      </c>
      <c r="H106" s="86">
        <f>ROUND('계획(일최대)'!H106*변동부하율!$B$7,0)</f>
        <v>0</v>
      </c>
      <c r="I106" s="86">
        <f>ROUND('계획(일최대)'!I106*변동부하율!$B$8,0)</f>
        <v>0</v>
      </c>
      <c r="J106" s="86">
        <f>ROUND('계획(일최대)'!J106*변동부하율!$B$9,0)</f>
        <v>44</v>
      </c>
      <c r="K106" s="87">
        <f t="shared" ref="K106:K107" si="33">SUM(D106:J106)</f>
        <v>392</v>
      </c>
    </row>
    <row r="107" spans="1:11" ht="15" customHeight="1">
      <c r="A107" s="36"/>
      <c r="B107" s="45"/>
      <c r="C107" s="34" t="s">
        <v>238</v>
      </c>
      <c r="D107" s="86">
        <f>ROUND('계획(일최대)'!D107*변동부하율!$B$3,0)</f>
        <v>0</v>
      </c>
      <c r="E107" s="86">
        <f>ROUND('계획(일최대)'!E107*변동부하율!$B$4,0)</f>
        <v>0</v>
      </c>
      <c r="F107" s="86">
        <f>ROUND('계획(일최대)'!F107*변동부하율!$B$5,0)</f>
        <v>0</v>
      </c>
      <c r="G107" s="86">
        <f>ROUND('계획(일최대)'!G107*변동부하율!$B$6,0)</f>
        <v>0</v>
      </c>
      <c r="H107" s="86">
        <f>ROUND('계획(일최대)'!H107*변동부하율!$B$7,0)</f>
        <v>0</v>
      </c>
      <c r="I107" s="86">
        <f>ROUND('계획(일최대)'!I107*변동부하율!$B$8,0)</f>
        <v>0</v>
      </c>
      <c r="J107" s="86">
        <f>ROUND('계획(일최대)'!J107*변동부하율!$B$9,0)</f>
        <v>0</v>
      </c>
      <c r="K107" s="87">
        <f t="shared" si="33"/>
        <v>0</v>
      </c>
    </row>
    <row r="108" spans="1:11" ht="15" customHeight="1">
      <c r="A108" s="36"/>
      <c r="B108" s="33" t="s">
        <v>46</v>
      </c>
      <c r="C108" s="34" t="s">
        <v>8</v>
      </c>
      <c r="D108" s="86">
        <f>SUM(D109:D110)</f>
        <v>0</v>
      </c>
      <c r="E108" s="86">
        <f t="shared" ref="E108:K108" si="34">SUM(E109:E110)</f>
        <v>0</v>
      </c>
      <c r="F108" s="86">
        <f t="shared" si="34"/>
        <v>0</v>
      </c>
      <c r="G108" s="86">
        <f t="shared" si="34"/>
        <v>0</v>
      </c>
      <c r="H108" s="86">
        <f t="shared" si="34"/>
        <v>0</v>
      </c>
      <c r="I108" s="86">
        <f t="shared" si="34"/>
        <v>0</v>
      </c>
      <c r="J108" s="86">
        <f t="shared" si="34"/>
        <v>0</v>
      </c>
      <c r="K108" s="87">
        <f t="shared" si="34"/>
        <v>0</v>
      </c>
    </row>
    <row r="109" spans="1:11" ht="15" customHeight="1">
      <c r="A109" s="36"/>
      <c r="B109" s="37"/>
      <c r="C109" s="34" t="s">
        <v>45</v>
      </c>
      <c r="D109" s="86">
        <f>ROUND('계획(일최대)'!D109*변동부하율!$B$3,0)</f>
        <v>0</v>
      </c>
      <c r="E109" s="86">
        <f>ROUND('계획(일최대)'!E109*변동부하율!$B$4,0)</f>
        <v>0</v>
      </c>
      <c r="F109" s="86">
        <f>ROUND('계획(일최대)'!F109*변동부하율!$B$5,0)</f>
        <v>0</v>
      </c>
      <c r="G109" s="86">
        <f>ROUND('계획(일최대)'!G109*변동부하율!$B$6,0)</f>
        <v>0</v>
      </c>
      <c r="H109" s="86">
        <f>ROUND('계획(일최대)'!H109*변동부하율!$B$7,0)</f>
        <v>0</v>
      </c>
      <c r="I109" s="86">
        <f>ROUND('계획(일최대)'!I109*변동부하율!$B$8,0)</f>
        <v>0</v>
      </c>
      <c r="J109" s="86">
        <f>ROUND('계획(일최대)'!J109*변동부하율!$B$9,0)</f>
        <v>0</v>
      </c>
      <c r="K109" s="87">
        <f>SUM(D109:J109)</f>
        <v>0</v>
      </c>
    </row>
    <row r="110" spans="1:11" ht="15" customHeight="1">
      <c r="A110" s="49"/>
      <c r="B110" s="45"/>
      <c r="C110" s="34" t="s">
        <v>62</v>
      </c>
      <c r="D110" s="86">
        <f>ROUND('계획(일최대)'!D110*변동부하율!$B$3,0)</f>
        <v>0</v>
      </c>
      <c r="E110" s="86">
        <f>ROUND('계획(일최대)'!E110*변동부하율!$B$4,0)</f>
        <v>0</v>
      </c>
      <c r="F110" s="86">
        <f>ROUND('계획(일최대)'!F110*변동부하율!$B$5,0)</f>
        <v>0</v>
      </c>
      <c r="G110" s="86">
        <f>ROUND('계획(일최대)'!G110*변동부하율!$B$6,0)</f>
        <v>0</v>
      </c>
      <c r="H110" s="86">
        <f>ROUND('계획(일최대)'!H110*변동부하율!$B$7,0)</f>
        <v>0</v>
      </c>
      <c r="I110" s="86">
        <f>ROUND('계획(일최대)'!I110*변동부하율!$B$8,0)</f>
        <v>0</v>
      </c>
      <c r="J110" s="86">
        <f>ROUND('계획(일최대)'!J110*변동부하율!$B$9,0)</f>
        <v>0</v>
      </c>
      <c r="K110" s="87">
        <f>SUM(D110:J110)</f>
        <v>0</v>
      </c>
    </row>
    <row r="111" spans="1:11" ht="15" customHeight="1">
      <c r="A111" s="30" t="s">
        <v>138</v>
      </c>
      <c r="B111" s="143" t="s">
        <v>6</v>
      </c>
      <c r="C111" s="143"/>
      <c r="D111" s="82">
        <f>D112</f>
        <v>0</v>
      </c>
      <c r="E111" s="82">
        <f t="shared" ref="E111:K111" si="35">E112</f>
        <v>0</v>
      </c>
      <c r="F111" s="82">
        <f t="shared" si="35"/>
        <v>0</v>
      </c>
      <c r="G111" s="82">
        <f t="shared" si="35"/>
        <v>0</v>
      </c>
      <c r="H111" s="82">
        <f t="shared" si="35"/>
        <v>0</v>
      </c>
      <c r="I111" s="82">
        <f t="shared" si="35"/>
        <v>0</v>
      </c>
      <c r="J111" s="82">
        <f t="shared" si="35"/>
        <v>0</v>
      </c>
      <c r="K111" s="83">
        <f t="shared" si="35"/>
        <v>0</v>
      </c>
    </row>
    <row r="112" spans="1:11" ht="15" customHeight="1">
      <c r="A112" s="46"/>
      <c r="B112" s="40" t="s">
        <v>134</v>
      </c>
      <c r="C112" s="40" t="s">
        <v>45</v>
      </c>
      <c r="D112" s="91">
        <f>ROUND('계획(일최대)'!D112*변동부하율!$B$3,0)</f>
        <v>0</v>
      </c>
      <c r="E112" s="91">
        <f>ROUND('계획(일최대)'!E112*변동부하율!$B$4,0)</f>
        <v>0</v>
      </c>
      <c r="F112" s="91">
        <f>ROUND('계획(일최대)'!F112*변동부하율!$B$5,0)</f>
        <v>0</v>
      </c>
      <c r="G112" s="91">
        <f>ROUND('계획(일최대)'!G112*변동부하율!$B$6,0)</f>
        <v>0</v>
      </c>
      <c r="H112" s="91">
        <f>ROUND('계획(일최대)'!H112*변동부하율!$B$7,0)</f>
        <v>0</v>
      </c>
      <c r="I112" s="91">
        <f>ROUND('계획(일최대)'!I112*변동부하율!$B$8,0)</f>
        <v>0</v>
      </c>
      <c r="J112" s="91">
        <f>ROUND('계획(일최대)'!J112*변동부하율!$B$9,0)</f>
        <v>0</v>
      </c>
      <c r="K112" s="92">
        <f>SUM(D112:J112)</f>
        <v>0</v>
      </c>
    </row>
    <row r="113" spans="1:11" ht="15" customHeight="1"/>
    <row r="114" spans="1:11" s="5" customFormat="1" ht="15" customHeight="1">
      <c r="A114" s="24" t="s">
        <v>150</v>
      </c>
    </row>
    <row r="115" spans="1:11" ht="34.5" thickBot="1">
      <c r="A115" s="25" t="s">
        <v>0</v>
      </c>
      <c r="B115" s="26" t="s">
        <v>1</v>
      </c>
      <c r="C115" s="26" t="s">
        <v>73</v>
      </c>
      <c r="D115" s="26" t="s">
        <v>49</v>
      </c>
      <c r="E115" s="26" t="s">
        <v>53</v>
      </c>
      <c r="F115" s="26" t="s">
        <v>64</v>
      </c>
      <c r="G115" s="26" t="s">
        <v>65</v>
      </c>
      <c r="H115" s="26" t="s">
        <v>88</v>
      </c>
      <c r="I115" s="26" t="s">
        <v>185</v>
      </c>
      <c r="J115" s="26" t="s">
        <v>50</v>
      </c>
      <c r="K115" s="27" t="s">
        <v>66</v>
      </c>
    </row>
    <row r="116" spans="1:11" ht="15" customHeight="1" thickTop="1">
      <c r="A116" s="141" t="s">
        <v>4</v>
      </c>
      <c r="B116" s="142"/>
      <c r="C116" s="142"/>
      <c r="D116" s="80">
        <f t="shared" ref="D116:K116" si="36">D117+D159+D167</f>
        <v>29257</v>
      </c>
      <c r="E116" s="80">
        <f t="shared" si="36"/>
        <v>700</v>
      </c>
      <c r="F116" s="80">
        <f t="shared" si="36"/>
        <v>4789</v>
      </c>
      <c r="G116" s="80">
        <f t="shared" si="36"/>
        <v>11957</v>
      </c>
      <c r="H116" s="80">
        <f t="shared" si="36"/>
        <v>140</v>
      </c>
      <c r="I116" s="80">
        <f t="shared" si="36"/>
        <v>139</v>
      </c>
      <c r="J116" s="80">
        <f t="shared" si="36"/>
        <v>4975</v>
      </c>
      <c r="K116" s="81">
        <f t="shared" si="36"/>
        <v>51957</v>
      </c>
    </row>
    <row r="117" spans="1:11" ht="15" customHeight="1">
      <c r="A117" s="30" t="s">
        <v>5</v>
      </c>
      <c r="B117" s="143" t="s">
        <v>6</v>
      </c>
      <c r="C117" s="143"/>
      <c r="D117" s="82">
        <f t="shared" ref="D117:K117" si="37">D118+D149</f>
        <v>27665</v>
      </c>
      <c r="E117" s="82">
        <f t="shared" si="37"/>
        <v>700</v>
      </c>
      <c r="F117" s="82">
        <f t="shared" si="37"/>
        <v>4789</v>
      </c>
      <c r="G117" s="82">
        <f t="shared" si="37"/>
        <v>11957</v>
      </c>
      <c r="H117" s="82">
        <f t="shared" si="37"/>
        <v>140</v>
      </c>
      <c r="I117" s="82">
        <f t="shared" si="37"/>
        <v>139</v>
      </c>
      <c r="J117" s="82">
        <f t="shared" si="37"/>
        <v>4776</v>
      </c>
      <c r="K117" s="83">
        <f t="shared" si="37"/>
        <v>50166</v>
      </c>
    </row>
    <row r="118" spans="1:11" ht="15" customHeight="1">
      <c r="A118" s="138" t="s">
        <v>136</v>
      </c>
      <c r="B118" s="139"/>
      <c r="C118" s="140"/>
      <c r="D118" s="84">
        <f>D119+D123+D124+D128+D129+D133+D137+D138+D142+D145</f>
        <v>26478</v>
      </c>
      <c r="E118" s="84">
        <f t="shared" ref="E118:K118" si="38">E119+E123+E124+E128+E129+E133+E137+E138+E142+E145</f>
        <v>537</v>
      </c>
      <c r="F118" s="84">
        <f t="shared" si="38"/>
        <v>4640</v>
      </c>
      <c r="G118" s="84">
        <f t="shared" si="38"/>
        <v>0</v>
      </c>
      <c r="H118" s="84">
        <f t="shared" si="38"/>
        <v>140</v>
      </c>
      <c r="I118" s="84">
        <f t="shared" si="38"/>
        <v>139</v>
      </c>
      <c r="J118" s="84">
        <f t="shared" si="38"/>
        <v>3971</v>
      </c>
      <c r="K118" s="85">
        <f t="shared" si="38"/>
        <v>35905</v>
      </c>
    </row>
    <row r="119" spans="1:11" ht="15" customHeight="1">
      <c r="A119" s="36"/>
      <c r="B119" s="33" t="s">
        <v>12</v>
      </c>
      <c r="C119" s="34" t="s">
        <v>8</v>
      </c>
      <c r="D119" s="86">
        <f t="shared" ref="D119:K119" si="39">SUM(D120:D122)</f>
        <v>5219</v>
      </c>
      <c r="E119" s="86">
        <f t="shared" si="39"/>
        <v>43</v>
      </c>
      <c r="F119" s="86">
        <f t="shared" si="39"/>
        <v>0</v>
      </c>
      <c r="G119" s="86">
        <f t="shared" si="39"/>
        <v>0</v>
      </c>
      <c r="H119" s="86">
        <f t="shared" si="39"/>
        <v>100</v>
      </c>
      <c r="I119" s="86">
        <f t="shared" si="39"/>
        <v>0</v>
      </c>
      <c r="J119" s="86">
        <f t="shared" si="39"/>
        <v>658</v>
      </c>
      <c r="K119" s="87">
        <f t="shared" si="39"/>
        <v>6020</v>
      </c>
    </row>
    <row r="120" spans="1:11" ht="15" customHeight="1">
      <c r="A120" s="36"/>
      <c r="B120" s="37"/>
      <c r="C120" s="34" t="s">
        <v>9</v>
      </c>
      <c r="D120" s="86">
        <f>ROUND('계획(일최대)'!D120*변동부하율!$B$3,0)</f>
        <v>5219</v>
      </c>
      <c r="E120" s="86">
        <f>ROUND('계획(일최대)'!E120*변동부하율!$B$4,0)</f>
        <v>43</v>
      </c>
      <c r="F120" s="86">
        <f>ROUND('계획(일최대)'!F120*변동부하율!$B$5,0)</f>
        <v>0</v>
      </c>
      <c r="G120" s="86">
        <f>ROUND('계획(일최대)'!G120*변동부하율!$B$6,0)</f>
        <v>0</v>
      </c>
      <c r="H120" s="86">
        <f>ROUND('계획(일최대)'!H120*변동부하율!$B$7,0)</f>
        <v>0</v>
      </c>
      <c r="I120" s="86">
        <f>ROUND('계획(일최대)'!I120*변동부하율!$B$8,0)</f>
        <v>0</v>
      </c>
      <c r="J120" s="86">
        <f>ROUND('계획(일최대)'!J120*변동부하율!$B$9,0)</f>
        <v>658</v>
      </c>
      <c r="K120" s="87">
        <f>SUM(D120:J120)</f>
        <v>5920</v>
      </c>
    </row>
    <row r="121" spans="1:11" ht="15" customHeight="1">
      <c r="A121" s="36"/>
      <c r="B121" s="37"/>
      <c r="C121" s="34" t="s">
        <v>79</v>
      </c>
      <c r="D121" s="86">
        <f>ROUND('계획(일최대)'!D121*변동부하율!$B$3,0)</f>
        <v>0</v>
      </c>
      <c r="E121" s="86">
        <f>ROUND('계획(일최대)'!E121*변동부하율!$B$4,0)</f>
        <v>0</v>
      </c>
      <c r="F121" s="86">
        <f>ROUND('계획(일최대)'!F121*변동부하율!$B$5,0)</f>
        <v>0</v>
      </c>
      <c r="G121" s="86">
        <f>ROUND('계획(일최대)'!G121*변동부하율!$B$6,0)</f>
        <v>0</v>
      </c>
      <c r="H121" s="86">
        <f>ROUND('계획(일최대)'!H121*변동부하율!$B$7,0)</f>
        <v>50</v>
      </c>
      <c r="I121" s="86">
        <f>ROUND('계획(일최대)'!I121*변동부하율!$B$8,0)</f>
        <v>0</v>
      </c>
      <c r="J121" s="86">
        <f>ROUND('계획(일최대)'!J121*변동부하율!$B$9,0)</f>
        <v>0</v>
      </c>
      <c r="K121" s="87">
        <f>SUM(D121:J121)</f>
        <v>50</v>
      </c>
    </row>
    <row r="122" spans="1:11" ht="15" customHeight="1">
      <c r="A122" s="36"/>
      <c r="B122" s="45"/>
      <c r="C122" s="34" t="s">
        <v>80</v>
      </c>
      <c r="D122" s="86">
        <f>ROUND('계획(일최대)'!D122*변동부하율!$B$3,0)</f>
        <v>0</v>
      </c>
      <c r="E122" s="86">
        <f>ROUND('계획(일최대)'!E122*변동부하율!$B$4,0)</f>
        <v>0</v>
      </c>
      <c r="F122" s="86">
        <f>ROUND('계획(일최대)'!F122*변동부하율!$B$5,0)</f>
        <v>0</v>
      </c>
      <c r="G122" s="86">
        <f>ROUND('계획(일최대)'!G122*변동부하율!$B$6,0)</f>
        <v>0</v>
      </c>
      <c r="H122" s="86">
        <f>ROUND('계획(일최대)'!H122*변동부하율!$B$7,0)</f>
        <v>50</v>
      </c>
      <c r="I122" s="86">
        <f>ROUND('계획(일최대)'!I122*변동부하율!$B$8,0)</f>
        <v>0</v>
      </c>
      <c r="J122" s="86">
        <f>ROUND('계획(일최대)'!J122*변동부하율!$B$9,0)</f>
        <v>0</v>
      </c>
      <c r="K122" s="87">
        <f>SUM(D122:J122)</f>
        <v>50</v>
      </c>
    </row>
    <row r="123" spans="1:11" ht="15" customHeight="1">
      <c r="A123" s="36"/>
      <c r="B123" s="34" t="s">
        <v>13</v>
      </c>
      <c r="C123" s="34" t="s">
        <v>9</v>
      </c>
      <c r="D123" s="86">
        <f>ROUND('계획(일최대)'!D123*변동부하율!$B$3,0)</f>
        <v>2044</v>
      </c>
      <c r="E123" s="86">
        <f>ROUND('계획(일최대)'!E123*변동부하율!$B$4,0)</f>
        <v>44</v>
      </c>
      <c r="F123" s="86">
        <f>ROUND('계획(일최대)'!F123*변동부하율!$B$5,0)</f>
        <v>0</v>
      </c>
      <c r="G123" s="86">
        <f>ROUND('계획(일최대)'!G123*변동부하율!$B$6,0)</f>
        <v>0</v>
      </c>
      <c r="H123" s="86">
        <f>ROUND('계획(일최대)'!H123*변동부하율!$B$7,0)</f>
        <v>0</v>
      </c>
      <c r="I123" s="86">
        <f>ROUND('계획(일최대)'!I123*변동부하율!$B$8,0)</f>
        <v>0</v>
      </c>
      <c r="J123" s="86">
        <f>ROUND('계획(일최대)'!J123*변동부하율!$B$9,0)</f>
        <v>261</v>
      </c>
      <c r="K123" s="87">
        <f>SUM(D123:J123)</f>
        <v>2349</v>
      </c>
    </row>
    <row r="124" spans="1:11" ht="15" customHeight="1">
      <c r="A124" s="36"/>
      <c r="B124" s="33" t="s">
        <v>14</v>
      </c>
      <c r="C124" s="34" t="s">
        <v>8</v>
      </c>
      <c r="D124" s="86">
        <f t="shared" ref="D124:K124" si="40">SUM(D125:D127)</f>
        <v>9380</v>
      </c>
      <c r="E124" s="86">
        <f t="shared" si="40"/>
        <v>221</v>
      </c>
      <c r="F124" s="86">
        <f t="shared" si="40"/>
        <v>0</v>
      </c>
      <c r="G124" s="86">
        <f t="shared" si="40"/>
        <v>0</v>
      </c>
      <c r="H124" s="86">
        <f t="shared" si="40"/>
        <v>0</v>
      </c>
      <c r="I124" s="86">
        <f t="shared" si="40"/>
        <v>0</v>
      </c>
      <c r="J124" s="86">
        <f t="shared" si="40"/>
        <v>1201</v>
      </c>
      <c r="K124" s="87">
        <f t="shared" si="40"/>
        <v>10802</v>
      </c>
    </row>
    <row r="125" spans="1:11" ht="15" customHeight="1">
      <c r="A125" s="36"/>
      <c r="B125" s="37"/>
      <c r="C125" s="34" t="s">
        <v>15</v>
      </c>
      <c r="D125" s="86">
        <f>ROUND('계획(일최대)'!D125*변동부하율!$B$3,0)</f>
        <v>681</v>
      </c>
      <c r="E125" s="86">
        <f>ROUND('계획(일최대)'!E125*변동부하율!$B$4,0)</f>
        <v>19</v>
      </c>
      <c r="F125" s="86">
        <f>ROUND('계획(일최대)'!F125*변동부하율!$B$5,0)</f>
        <v>0</v>
      </c>
      <c r="G125" s="86">
        <f>ROUND('계획(일최대)'!G125*변동부하율!$B$6,0)</f>
        <v>0</v>
      </c>
      <c r="H125" s="86">
        <f>ROUND('계획(일최대)'!H125*변동부하율!$B$7,0)</f>
        <v>0</v>
      </c>
      <c r="I125" s="86">
        <f>ROUND('계획(일최대)'!I125*변동부하율!$B$8,0)</f>
        <v>0</v>
      </c>
      <c r="J125" s="86">
        <f>ROUND('계획(일최대)'!J125*변동부하율!$B$9,0)</f>
        <v>88</v>
      </c>
      <c r="K125" s="87">
        <f>SUM(D125:J125)</f>
        <v>788</v>
      </c>
    </row>
    <row r="126" spans="1:11" ht="15" customHeight="1">
      <c r="A126" s="36"/>
      <c r="B126" s="37"/>
      <c r="C126" s="34" t="s">
        <v>16</v>
      </c>
      <c r="D126" s="86">
        <f>ROUND('계획(일최대)'!D126*변동부하율!$B$3,0)</f>
        <v>2160</v>
      </c>
      <c r="E126" s="86">
        <f>ROUND('계획(일최대)'!E126*변동부하율!$B$4,0)</f>
        <v>32</v>
      </c>
      <c r="F126" s="86">
        <f>ROUND('계획(일최대)'!F126*변동부하율!$B$5,0)</f>
        <v>0</v>
      </c>
      <c r="G126" s="86">
        <f>ROUND('계획(일최대)'!G126*변동부하율!$B$6,0)</f>
        <v>0</v>
      </c>
      <c r="H126" s="86">
        <f>ROUND('계획(일최대)'!H126*변동부하율!$B$7,0)</f>
        <v>0</v>
      </c>
      <c r="I126" s="86">
        <f>ROUND('계획(일최대)'!I126*변동부하율!$B$8,0)</f>
        <v>0</v>
      </c>
      <c r="J126" s="86">
        <f>ROUND('계획(일최대)'!J126*변동부하율!$B$9,0)</f>
        <v>274</v>
      </c>
      <c r="K126" s="87">
        <f>SUM(D126:J126)</f>
        <v>2466</v>
      </c>
    </row>
    <row r="127" spans="1:11" ht="15" customHeight="1">
      <c r="A127" s="36"/>
      <c r="B127" s="45"/>
      <c r="C127" s="34" t="s">
        <v>17</v>
      </c>
      <c r="D127" s="86">
        <f>ROUND('계획(일최대)'!D127*변동부하율!$B$3,0)</f>
        <v>6539</v>
      </c>
      <c r="E127" s="86">
        <f>ROUND('계획(일최대)'!E127*변동부하율!$B$4,0)</f>
        <v>170</v>
      </c>
      <c r="F127" s="86">
        <f>ROUND('계획(일최대)'!F127*변동부하율!$B$5,0)</f>
        <v>0</v>
      </c>
      <c r="G127" s="86">
        <f>ROUND('계획(일최대)'!G127*변동부하율!$B$6,0)</f>
        <v>0</v>
      </c>
      <c r="H127" s="86">
        <f>ROUND('계획(일최대)'!H127*변동부하율!$B$7,0)</f>
        <v>0</v>
      </c>
      <c r="I127" s="86">
        <f>ROUND('계획(일최대)'!I127*변동부하율!$B$8,0)</f>
        <v>0</v>
      </c>
      <c r="J127" s="86">
        <f>ROUND('계획(일최대)'!J127*변동부하율!$B$9,0)</f>
        <v>839</v>
      </c>
      <c r="K127" s="87">
        <f>SUM(D127:J127)</f>
        <v>7548</v>
      </c>
    </row>
    <row r="128" spans="1:11" ht="15" customHeight="1">
      <c r="A128" s="36"/>
      <c r="B128" s="34" t="s">
        <v>18</v>
      </c>
      <c r="C128" s="34" t="s">
        <v>19</v>
      </c>
      <c r="D128" s="86">
        <f>ROUND('계획(일최대)'!D128*변동부하율!$B$3,0)</f>
        <v>205</v>
      </c>
      <c r="E128" s="86">
        <f>ROUND('계획(일최대)'!E128*변동부하율!$B$4,0)</f>
        <v>0</v>
      </c>
      <c r="F128" s="86">
        <f>ROUND('계획(일최대)'!F128*변동부하율!$B$5,0)</f>
        <v>0</v>
      </c>
      <c r="G128" s="86">
        <f>ROUND('계획(일최대)'!G128*변동부하율!$B$6,0)</f>
        <v>0</v>
      </c>
      <c r="H128" s="86">
        <f>ROUND('계획(일최대)'!H128*변동부하율!$B$7,0)</f>
        <v>0</v>
      </c>
      <c r="I128" s="86">
        <f>ROUND('계획(일최대)'!I128*변동부하율!$B$8,0)</f>
        <v>0</v>
      </c>
      <c r="J128" s="86">
        <f>ROUND('계획(일최대)'!J128*변동부하율!$B$9,0)</f>
        <v>26</v>
      </c>
      <c r="K128" s="87">
        <f>SUM(D128:J128)</f>
        <v>231</v>
      </c>
    </row>
    <row r="129" spans="1:11" ht="15" customHeight="1">
      <c r="A129" s="36"/>
      <c r="B129" s="33" t="s">
        <v>20</v>
      </c>
      <c r="C129" s="34" t="s">
        <v>8</v>
      </c>
      <c r="D129" s="86">
        <f t="shared" ref="D129:K129" si="41">SUM(D130:D132)</f>
        <v>3917</v>
      </c>
      <c r="E129" s="86">
        <f t="shared" si="41"/>
        <v>154</v>
      </c>
      <c r="F129" s="86">
        <f t="shared" si="41"/>
        <v>0</v>
      </c>
      <c r="G129" s="86">
        <f t="shared" si="41"/>
        <v>0</v>
      </c>
      <c r="H129" s="86">
        <f t="shared" si="41"/>
        <v>0</v>
      </c>
      <c r="I129" s="86">
        <f t="shared" si="41"/>
        <v>0</v>
      </c>
      <c r="J129" s="86">
        <f t="shared" si="41"/>
        <v>508</v>
      </c>
      <c r="K129" s="87">
        <f t="shared" si="41"/>
        <v>4579</v>
      </c>
    </row>
    <row r="130" spans="1:11" ht="15" customHeight="1">
      <c r="A130" s="36"/>
      <c r="B130" s="37"/>
      <c r="C130" s="34" t="s">
        <v>15</v>
      </c>
      <c r="D130" s="86">
        <f>ROUND('계획(일최대)'!D130*변동부하율!$B$3,0)</f>
        <v>1891</v>
      </c>
      <c r="E130" s="86">
        <f>ROUND('계획(일최대)'!E130*변동부하율!$B$4,0)</f>
        <v>103</v>
      </c>
      <c r="F130" s="86">
        <f>ROUND('계획(일최대)'!F130*변동부하율!$B$5,0)</f>
        <v>0</v>
      </c>
      <c r="G130" s="86">
        <f>ROUND('계획(일최대)'!G130*변동부하율!$B$6,0)</f>
        <v>0</v>
      </c>
      <c r="H130" s="86">
        <f>ROUND('계획(일최대)'!H130*변동부하율!$B$7,0)</f>
        <v>0</v>
      </c>
      <c r="I130" s="86">
        <f>ROUND('계획(일최대)'!I130*변동부하율!$B$8,0)</f>
        <v>0</v>
      </c>
      <c r="J130" s="86">
        <f>ROUND('계획(일최대)'!J130*변동부하율!$B$9,0)</f>
        <v>249</v>
      </c>
      <c r="K130" s="87">
        <f>SUM(D130:J130)</f>
        <v>2243</v>
      </c>
    </row>
    <row r="131" spans="1:11" ht="15" customHeight="1">
      <c r="A131" s="36"/>
      <c r="B131" s="37"/>
      <c r="C131" s="34" t="s">
        <v>16</v>
      </c>
      <c r="D131" s="86">
        <f>ROUND('계획(일최대)'!D131*변동부하율!$B$3,0)</f>
        <v>810</v>
      </c>
      <c r="E131" s="86">
        <f>ROUND('계획(일최대)'!E131*변동부하율!$B$4,0)</f>
        <v>1</v>
      </c>
      <c r="F131" s="86">
        <f>ROUND('계획(일최대)'!F131*변동부하율!$B$5,0)</f>
        <v>0</v>
      </c>
      <c r="G131" s="86">
        <f>ROUND('계획(일최대)'!G131*변동부하율!$B$6,0)</f>
        <v>0</v>
      </c>
      <c r="H131" s="86">
        <f>ROUND('계획(일최대)'!H131*변동부하율!$B$7,0)</f>
        <v>0</v>
      </c>
      <c r="I131" s="86">
        <f>ROUND('계획(일최대)'!I131*변동부하율!$B$8,0)</f>
        <v>0</v>
      </c>
      <c r="J131" s="86">
        <f>ROUND('계획(일최대)'!J131*변동부하율!$B$9,0)</f>
        <v>101</v>
      </c>
      <c r="K131" s="87">
        <f>SUM(D131:J131)</f>
        <v>912</v>
      </c>
    </row>
    <row r="132" spans="1:11" ht="15" customHeight="1">
      <c r="A132" s="36"/>
      <c r="B132" s="45"/>
      <c r="C132" s="34" t="s">
        <v>24</v>
      </c>
      <c r="D132" s="86">
        <f>ROUND('계획(일최대)'!D132*변동부하율!$B$3,0)</f>
        <v>1216</v>
      </c>
      <c r="E132" s="86">
        <f>ROUND('계획(일최대)'!E132*변동부하율!$B$4,0)</f>
        <v>50</v>
      </c>
      <c r="F132" s="86">
        <f>ROUND('계획(일최대)'!F132*변동부하율!$B$5,0)</f>
        <v>0</v>
      </c>
      <c r="G132" s="86">
        <f>ROUND('계획(일최대)'!G132*변동부하율!$B$6,0)</f>
        <v>0</v>
      </c>
      <c r="H132" s="86">
        <f>ROUND('계획(일최대)'!H132*변동부하율!$B$7,0)</f>
        <v>0</v>
      </c>
      <c r="I132" s="86">
        <f>ROUND('계획(일최대)'!I132*변동부하율!$B$8,0)</f>
        <v>0</v>
      </c>
      <c r="J132" s="86">
        <f>ROUND('계획(일최대)'!J132*변동부하율!$B$9,0)</f>
        <v>158</v>
      </c>
      <c r="K132" s="87">
        <f>SUM(D132:J132)</f>
        <v>1424</v>
      </c>
    </row>
    <row r="133" spans="1:11" ht="15" customHeight="1">
      <c r="A133" s="36"/>
      <c r="B133" s="33" t="s">
        <v>25</v>
      </c>
      <c r="C133" s="34" t="s">
        <v>8</v>
      </c>
      <c r="D133" s="86">
        <f t="shared" ref="D133:K133" si="42">SUM(D134:D136)</f>
        <v>2772</v>
      </c>
      <c r="E133" s="86">
        <f t="shared" si="42"/>
        <v>61</v>
      </c>
      <c r="F133" s="86">
        <f t="shared" si="42"/>
        <v>0</v>
      </c>
      <c r="G133" s="86">
        <f t="shared" si="42"/>
        <v>0</v>
      </c>
      <c r="H133" s="86">
        <f t="shared" si="42"/>
        <v>40</v>
      </c>
      <c r="I133" s="86">
        <f t="shared" si="42"/>
        <v>0</v>
      </c>
      <c r="J133" s="86">
        <f t="shared" si="42"/>
        <v>354</v>
      </c>
      <c r="K133" s="87">
        <f t="shared" si="42"/>
        <v>3227</v>
      </c>
    </row>
    <row r="134" spans="1:11" ht="15" customHeight="1">
      <c r="A134" s="36"/>
      <c r="B134" s="37"/>
      <c r="C134" s="34" t="s">
        <v>27</v>
      </c>
      <c r="D134" s="86">
        <f>ROUND('계획(일최대)'!D134*변동부하율!$B$3,0)</f>
        <v>2707</v>
      </c>
      <c r="E134" s="86">
        <f>ROUND('계획(일최대)'!E134*변동부하율!$B$4,0)</f>
        <v>61</v>
      </c>
      <c r="F134" s="86">
        <f>ROUND('계획(일최대)'!F134*변동부하율!$B$5,0)</f>
        <v>0</v>
      </c>
      <c r="G134" s="86">
        <f>ROUND('계획(일최대)'!G134*변동부하율!$B$6,0)</f>
        <v>0</v>
      </c>
      <c r="H134" s="86">
        <f>ROUND('계획(일최대)'!H134*변동부하율!$B$7,0)</f>
        <v>0</v>
      </c>
      <c r="I134" s="86">
        <f>ROUND('계획(일최대)'!I134*변동부하율!$B$8,0)</f>
        <v>0</v>
      </c>
      <c r="J134" s="86">
        <f>ROUND('계획(일최대)'!J134*변동부하율!$B$9,0)</f>
        <v>346</v>
      </c>
      <c r="K134" s="87">
        <f>SUM(D134:J134)</f>
        <v>3114</v>
      </c>
    </row>
    <row r="135" spans="1:11" ht="15" customHeight="1">
      <c r="A135" s="36"/>
      <c r="B135" s="37"/>
      <c r="C135" s="34" t="s">
        <v>28</v>
      </c>
      <c r="D135" s="86">
        <f>ROUND('계획(일최대)'!D135*변동부하율!$B$3,0)</f>
        <v>65</v>
      </c>
      <c r="E135" s="86">
        <f>ROUND('계획(일최대)'!E135*변동부하율!$B$4,0)</f>
        <v>0</v>
      </c>
      <c r="F135" s="86">
        <f>ROUND('계획(일최대)'!F135*변동부하율!$B$5,0)</f>
        <v>0</v>
      </c>
      <c r="G135" s="86">
        <f>ROUND('계획(일최대)'!G135*변동부하율!$B$6,0)</f>
        <v>0</v>
      </c>
      <c r="H135" s="86">
        <f>ROUND('계획(일최대)'!H135*변동부하율!$B$7,0)</f>
        <v>0</v>
      </c>
      <c r="I135" s="86">
        <f>ROUND('계획(일최대)'!I135*변동부하율!$B$8,0)</f>
        <v>0</v>
      </c>
      <c r="J135" s="86">
        <f>ROUND('계획(일최대)'!J135*변동부하율!$B$9,0)</f>
        <v>8</v>
      </c>
      <c r="K135" s="87">
        <f>SUM(D135:J135)</f>
        <v>73</v>
      </c>
    </row>
    <row r="136" spans="1:11" ht="15" customHeight="1">
      <c r="A136" s="36"/>
      <c r="B136" s="45"/>
      <c r="C136" s="34" t="s">
        <v>78</v>
      </c>
      <c r="D136" s="86">
        <f>ROUND('계획(일최대)'!D136*변동부하율!$B$3,0)</f>
        <v>0</v>
      </c>
      <c r="E136" s="86">
        <f>ROUND('계획(일최대)'!E136*변동부하율!$B$4,0)</f>
        <v>0</v>
      </c>
      <c r="F136" s="86">
        <f>ROUND('계획(일최대)'!F136*변동부하율!$B$5,0)</f>
        <v>0</v>
      </c>
      <c r="G136" s="86">
        <f>ROUND('계획(일최대)'!G136*변동부하율!$B$6,0)</f>
        <v>0</v>
      </c>
      <c r="H136" s="86">
        <f>ROUND('계획(일최대)'!H136*변동부하율!$B$7,0)</f>
        <v>40</v>
      </c>
      <c r="I136" s="86">
        <f>ROUND('계획(일최대)'!I136*변동부하율!$B$8,0)</f>
        <v>0</v>
      </c>
      <c r="J136" s="86">
        <f>ROUND('계획(일최대)'!J136*변동부하율!$B$9,0)</f>
        <v>0</v>
      </c>
      <c r="K136" s="87">
        <f>SUM(D136:J136)</f>
        <v>40</v>
      </c>
    </row>
    <row r="137" spans="1:11" ht="15" customHeight="1">
      <c r="A137" s="36"/>
      <c r="B137" s="34" t="s">
        <v>29</v>
      </c>
      <c r="C137" s="34" t="s">
        <v>30</v>
      </c>
      <c r="D137" s="86">
        <f>ROUND('계획(일최대)'!D137*변동부하율!$B$3,0)</f>
        <v>355</v>
      </c>
      <c r="E137" s="86">
        <f>ROUND('계획(일최대)'!E137*변동부하율!$B$4,0)</f>
        <v>0</v>
      </c>
      <c r="F137" s="86">
        <f>ROUND('계획(일최대)'!F137*변동부하율!$B$5,0)</f>
        <v>0</v>
      </c>
      <c r="G137" s="86">
        <f>ROUND('계획(일최대)'!G137*변동부하율!$B$6,0)</f>
        <v>0</v>
      </c>
      <c r="H137" s="86">
        <f>ROUND('계획(일최대)'!H137*변동부하율!$B$7,0)</f>
        <v>0</v>
      </c>
      <c r="I137" s="86">
        <f>ROUND('계획(일최대)'!I137*변동부하율!$B$8,0)</f>
        <v>0</v>
      </c>
      <c r="J137" s="86">
        <f>ROUND('계획(일최대)'!J137*변동부하율!$B$9,0)</f>
        <v>44</v>
      </c>
      <c r="K137" s="87">
        <f>SUM(D137:J137)</f>
        <v>399</v>
      </c>
    </row>
    <row r="138" spans="1:11" ht="15" customHeight="1">
      <c r="A138" s="36"/>
      <c r="B138" s="33" t="s">
        <v>31</v>
      </c>
      <c r="C138" s="34" t="s">
        <v>8</v>
      </c>
      <c r="D138" s="86">
        <f t="shared" ref="D138:K138" si="43">SUM(D139:D141)</f>
        <v>1171</v>
      </c>
      <c r="E138" s="86">
        <f t="shared" si="43"/>
        <v>0</v>
      </c>
      <c r="F138" s="86">
        <f t="shared" si="43"/>
        <v>0</v>
      </c>
      <c r="G138" s="86">
        <f t="shared" si="43"/>
        <v>0</v>
      </c>
      <c r="H138" s="86">
        <f t="shared" si="43"/>
        <v>0</v>
      </c>
      <c r="I138" s="86">
        <f t="shared" si="43"/>
        <v>139</v>
      </c>
      <c r="J138" s="86">
        <f t="shared" si="43"/>
        <v>160</v>
      </c>
      <c r="K138" s="87">
        <f t="shared" si="43"/>
        <v>1470</v>
      </c>
    </row>
    <row r="139" spans="1:11" ht="15" customHeight="1">
      <c r="A139" s="36"/>
      <c r="B139" s="37"/>
      <c r="C139" s="34" t="s">
        <v>32</v>
      </c>
      <c r="D139" s="86">
        <f>ROUND('계획(일최대)'!D139*변동부하율!$B$3,0)</f>
        <v>145</v>
      </c>
      <c r="E139" s="86">
        <f>ROUND('계획(일최대)'!E139*변동부하율!$B$4,0)</f>
        <v>0</v>
      </c>
      <c r="F139" s="86">
        <f>ROUND('계획(일최대)'!F139*변동부하율!$B$5,0)</f>
        <v>0</v>
      </c>
      <c r="G139" s="86">
        <f>ROUND('계획(일최대)'!G139*변동부하율!$B$6,0)</f>
        <v>0</v>
      </c>
      <c r="H139" s="86">
        <f>ROUND('계획(일최대)'!H139*변동부하율!$B$7,0)</f>
        <v>0</v>
      </c>
      <c r="I139" s="86">
        <f>ROUND('계획(일최대)'!I139*변동부하율!$B$8,0)</f>
        <v>0</v>
      </c>
      <c r="J139" s="86">
        <f>ROUND('계획(일최대)'!J139*변동부하율!$B$9,0)</f>
        <v>18</v>
      </c>
      <c r="K139" s="87">
        <f>SUM(D139:J139)</f>
        <v>163</v>
      </c>
    </row>
    <row r="140" spans="1:11" ht="15" customHeight="1">
      <c r="A140" s="36"/>
      <c r="B140" s="37"/>
      <c r="C140" s="34" t="s">
        <v>33</v>
      </c>
      <c r="D140" s="86">
        <f>ROUND('계획(일최대)'!D140*변동부하율!$B$3,0)</f>
        <v>1026</v>
      </c>
      <c r="E140" s="86">
        <f>ROUND('계획(일최대)'!E140*변동부하율!$B$4,0)</f>
        <v>0</v>
      </c>
      <c r="F140" s="86">
        <f>ROUND('계획(일최대)'!F140*변동부하율!$B$5,0)</f>
        <v>0</v>
      </c>
      <c r="G140" s="86">
        <f>ROUND('계획(일최대)'!G140*변동부하율!$B$6,0)</f>
        <v>0</v>
      </c>
      <c r="H140" s="86">
        <f>ROUND('계획(일최대)'!H140*변동부하율!$B$7,0)</f>
        <v>0</v>
      </c>
      <c r="I140" s="86">
        <f>ROUND('계획(일최대)'!I140*변동부하율!$B$8,0)</f>
        <v>0</v>
      </c>
      <c r="J140" s="86">
        <f>ROUND('계획(일최대)'!J140*변동부하율!$B$9,0)</f>
        <v>128</v>
      </c>
      <c r="K140" s="87">
        <f>SUM(D140:J140)</f>
        <v>1154</v>
      </c>
    </row>
    <row r="141" spans="1:11" ht="15" customHeight="1">
      <c r="A141" s="36"/>
      <c r="B141" s="45"/>
      <c r="C141" s="34" t="s">
        <v>130</v>
      </c>
      <c r="D141" s="86">
        <f>ROUND('계획(일최대)'!D141*변동부하율!$B$3,0)</f>
        <v>0</v>
      </c>
      <c r="E141" s="86">
        <f>ROUND('계획(일최대)'!E141*변동부하율!$B$4,0)</f>
        <v>0</v>
      </c>
      <c r="F141" s="86">
        <f>ROUND('계획(일최대)'!F141*변동부하율!$B$5,0)</f>
        <v>0</v>
      </c>
      <c r="G141" s="86">
        <f>ROUND('계획(일최대)'!G141*변동부하율!$B$6,0)</f>
        <v>0</v>
      </c>
      <c r="H141" s="86">
        <f>ROUND('계획(일최대)'!H141*변동부하율!$B$7,0)</f>
        <v>0</v>
      </c>
      <c r="I141" s="86">
        <f>ROUND('계획(일최대)'!I141*변동부하율!$B$8,0)</f>
        <v>139</v>
      </c>
      <c r="J141" s="86">
        <f>ROUND('계획(일최대)'!J141*변동부하율!$B$9,0)</f>
        <v>14</v>
      </c>
      <c r="K141" s="87">
        <f>SUM(D141:J141)</f>
        <v>153</v>
      </c>
    </row>
    <row r="142" spans="1:11" ht="15" customHeight="1">
      <c r="A142" s="36"/>
      <c r="B142" s="33" t="s">
        <v>34</v>
      </c>
      <c r="C142" s="34" t="s">
        <v>8</v>
      </c>
      <c r="D142" s="86">
        <f t="shared" ref="D142:K142" si="44">SUM(D143:D144)</f>
        <v>526</v>
      </c>
      <c r="E142" s="86">
        <f t="shared" si="44"/>
        <v>0</v>
      </c>
      <c r="F142" s="86">
        <f t="shared" si="44"/>
        <v>0</v>
      </c>
      <c r="G142" s="86">
        <f t="shared" si="44"/>
        <v>0</v>
      </c>
      <c r="H142" s="86">
        <f t="shared" si="44"/>
        <v>0</v>
      </c>
      <c r="I142" s="86">
        <f t="shared" si="44"/>
        <v>0</v>
      </c>
      <c r="J142" s="86">
        <f t="shared" si="44"/>
        <v>66</v>
      </c>
      <c r="K142" s="87">
        <f t="shared" si="44"/>
        <v>592</v>
      </c>
    </row>
    <row r="143" spans="1:11" ht="15" customHeight="1">
      <c r="A143" s="36"/>
      <c r="B143" s="37"/>
      <c r="C143" s="34" t="s">
        <v>27</v>
      </c>
      <c r="D143" s="86">
        <f>ROUND('계획(일최대)'!D143*변동부하율!$B$3,0)</f>
        <v>445</v>
      </c>
      <c r="E143" s="86">
        <f>ROUND('계획(일최대)'!E143*변동부하율!$B$4,0)</f>
        <v>0</v>
      </c>
      <c r="F143" s="86">
        <f>ROUND('계획(일최대)'!F143*변동부하율!$B$5,0)</f>
        <v>0</v>
      </c>
      <c r="G143" s="86">
        <f>ROUND('계획(일최대)'!G143*변동부하율!$B$6,0)</f>
        <v>0</v>
      </c>
      <c r="H143" s="86">
        <f>ROUND('계획(일최대)'!H143*변동부하율!$B$7,0)</f>
        <v>0</v>
      </c>
      <c r="I143" s="86">
        <f>ROUND('계획(일최대)'!I143*변동부하율!$B$8,0)</f>
        <v>0</v>
      </c>
      <c r="J143" s="86">
        <f>ROUND('계획(일최대)'!J143*변동부하율!$B$9,0)</f>
        <v>56</v>
      </c>
      <c r="K143" s="87">
        <f>SUM(D143:J143)</f>
        <v>501</v>
      </c>
    </row>
    <row r="144" spans="1:11" ht="15" customHeight="1">
      <c r="A144" s="36"/>
      <c r="B144" s="37"/>
      <c r="C144" s="34" t="s">
        <v>37</v>
      </c>
      <c r="D144" s="86">
        <f>ROUND('계획(일최대)'!D144*변동부하율!$B$3,0)</f>
        <v>81</v>
      </c>
      <c r="E144" s="86">
        <f>ROUND('계획(일최대)'!E144*변동부하율!$B$4,0)</f>
        <v>0</v>
      </c>
      <c r="F144" s="86">
        <f>ROUND('계획(일최대)'!F144*변동부하율!$B$5,0)</f>
        <v>0</v>
      </c>
      <c r="G144" s="86">
        <f>ROUND('계획(일최대)'!G144*변동부하율!$B$6,0)</f>
        <v>0</v>
      </c>
      <c r="H144" s="86">
        <f>ROUND('계획(일최대)'!H144*변동부하율!$B$7,0)</f>
        <v>0</v>
      </c>
      <c r="I144" s="86">
        <f>ROUND('계획(일최대)'!I144*변동부하율!$B$8,0)</f>
        <v>0</v>
      </c>
      <c r="J144" s="86">
        <f>ROUND('계획(일최대)'!J144*변동부하율!$B$9,0)</f>
        <v>10</v>
      </c>
      <c r="K144" s="87">
        <f>SUM(D144:J144)</f>
        <v>91</v>
      </c>
    </row>
    <row r="145" spans="1:11" ht="15" customHeight="1">
      <c r="A145" s="36"/>
      <c r="B145" s="33" t="s">
        <v>41</v>
      </c>
      <c r="C145" s="34" t="s">
        <v>8</v>
      </c>
      <c r="D145" s="86">
        <f t="shared" ref="D145:K145" si="45">SUM(D146:D148)</f>
        <v>889</v>
      </c>
      <c r="E145" s="86">
        <f t="shared" si="45"/>
        <v>14</v>
      </c>
      <c r="F145" s="86">
        <f t="shared" si="45"/>
        <v>4640</v>
      </c>
      <c r="G145" s="86">
        <f t="shared" si="45"/>
        <v>0</v>
      </c>
      <c r="H145" s="86">
        <f t="shared" si="45"/>
        <v>0</v>
      </c>
      <c r="I145" s="86">
        <f t="shared" si="45"/>
        <v>0</v>
      </c>
      <c r="J145" s="86">
        <f t="shared" si="45"/>
        <v>693</v>
      </c>
      <c r="K145" s="87">
        <f t="shared" si="45"/>
        <v>6236</v>
      </c>
    </row>
    <row r="146" spans="1:11" ht="15" customHeight="1">
      <c r="A146" s="36"/>
      <c r="B146" s="37"/>
      <c r="C146" s="34" t="s">
        <v>225</v>
      </c>
      <c r="D146" s="86">
        <f>ROUND('계획(일최대)'!D146*변동부하율!$B$3,0)</f>
        <v>0</v>
      </c>
      <c r="E146" s="86">
        <f>ROUND('계획(일최대)'!E146*변동부하율!$B$4,0)</f>
        <v>0</v>
      </c>
      <c r="F146" s="86">
        <f>ROUND('계획(일최대)'!F146*변동부하율!$B$5,0)</f>
        <v>4640</v>
      </c>
      <c r="G146" s="86">
        <f>ROUND('계획(일최대)'!G146*변동부하율!$B$6,0)</f>
        <v>0</v>
      </c>
      <c r="H146" s="86">
        <f>ROUND('계획(일최대)'!H146*변동부하율!$B$7,0)</f>
        <v>0</v>
      </c>
      <c r="I146" s="86">
        <f>ROUND('계획(일최대)'!I146*변동부하율!$B$8,0)</f>
        <v>0</v>
      </c>
      <c r="J146" s="86">
        <f>ROUND('계획(일최대)'!J146*변동부하율!$B$9,0)</f>
        <v>580</v>
      </c>
      <c r="K146" s="87">
        <f>SUM(D146:J146)</f>
        <v>5220</v>
      </c>
    </row>
    <row r="147" spans="1:11" ht="15" customHeight="1">
      <c r="A147" s="36"/>
      <c r="B147" s="37"/>
      <c r="C147" s="34" t="s">
        <v>37</v>
      </c>
      <c r="D147" s="86">
        <f>ROUND('계획(일최대)'!D147*변동부하율!$B$3,0)</f>
        <v>467</v>
      </c>
      <c r="E147" s="86">
        <f>ROUND('계획(일최대)'!E147*변동부하율!$B$4,0)</f>
        <v>0</v>
      </c>
      <c r="F147" s="86">
        <f>ROUND('계획(일최대)'!F147*변동부하율!$B$5,0)</f>
        <v>0</v>
      </c>
      <c r="G147" s="86">
        <f>ROUND('계획(일최대)'!G147*변동부하율!$B$6,0)</f>
        <v>0</v>
      </c>
      <c r="H147" s="86">
        <f>ROUND('계획(일최대)'!H147*변동부하율!$B$7,0)</f>
        <v>0</v>
      </c>
      <c r="I147" s="86">
        <f>ROUND('계획(일최대)'!I147*변동부하율!$B$8,0)</f>
        <v>0</v>
      </c>
      <c r="J147" s="86">
        <f>ROUND('계획(일최대)'!J147*변동부하율!$B$9,0)</f>
        <v>58</v>
      </c>
      <c r="K147" s="87">
        <f>SUM(D147:J147)</f>
        <v>525</v>
      </c>
    </row>
    <row r="148" spans="1:11" ht="15" customHeight="1">
      <c r="A148" s="36"/>
      <c r="B148" s="37"/>
      <c r="C148" s="34" t="s">
        <v>38</v>
      </c>
      <c r="D148" s="86">
        <f>ROUND('계획(일최대)'!D148*변동부하율!$B$3,0)</f>
        <v>422</v>
      </c>
      <c r="E148" s="86">
        <f>ROUND('계획(일최대)'!E148*변동부하율!$B$4,0)</f>
        <v>14</v>
      </c>
      <c r="F148" s="86">
        <f>ROUND('계획(일최대)'!F148*변동부하율!$B$5,0)</f>
        <v>0</v>
      </c>
      <c r="G148" s="86">
        <f>ROUND('계획(일최대)'!G148*변동부하율!$B$6,0)</f>
        <v>0</v>
      </c>
      <c r="H148" s="86">
        <f>ROUND('계획(일최대)'!H148*변동부하율!$B$7,0)</f>
        <v>0</v>
      </c>
      <c r="I148" s="86">
        <f>ROUND('계획(일최대)'!I148*변동부하율!$B$8,0)</f>
        <v>0</v>
      </c>
      <c r="J148" s="86">
        <f>ROUND('계획(일최대)'!J148*변동부하율!$B$9,0)</f>
        <v>55</v>
      </c>
      <c r="K148" s="87">
        <f>SUM(D148:J148)</f>
        <v>491</v>
      </c>
    </row>
    <row r="149" spans="1:11" ht="15" customHeight="1">
      <c r="A149" s="138" t="s">
        <v>132</v>
      </c>
      <c r="B149" s="139"/>
      <c r="C149" s="140"/>
      <c r="D149" s="84">
        <f t="shared" ref="D149:K149" si="46">D150+D153+D158</f>
        <v>1187</v>
      </c>
      <c r="E149" s="84">
        <f t="shared" si="46"/>
        <v>163</v>
      </c>
      <c r="F149" s="84">
        <f t="shared" si="46"/>
        <v>149</v>
      </c>
      <c r="G149" s="84">
        <f t="shared" si="46"/>
        <v>11957</v>
      </c>
      <c r="H149" s="84">
        <f t="shared" si="46"/>
        <v>0</v>
      </c>
      <c r="I149" s="84">
        <f t="shared" si="46"/>
        <v>0</v>
      </c>
      <c r="J149" s="84">
        <f t="shared" si="46"/>
        <v>805</v>
      </c>
      <c r="K149" s="85">
        <f t="shared" si="46"/>
        <v>14261</v>
      </c>
    </row>
    <row r="150" spans="1:11" ht="15" customHeight="1">
      <c r="A150" s="36"/>
      <c r="B150" s="33" t="s">
        <v>43</v>
      </c>
      <c r="C150" s="34" t="s">
        <v>8</v>
      </c>
      <c r="D150" s="86">
        <f t="shared" ref="D150:K150" si="47">SUM(D151:D152)</f>
        <v>205</v>
      </c>
      <c r="E150" s="86">
        <f t="shared" si="47"/>
        <v>0</v>
      </c>
      <c r="F150" s="86">
        <f t="shared" si="47"/>
        <v>0</v>
      </c>
      <c r="G150" s="86">
        <f t="shared" si="47"/>
        <v>11957</v>
      </c>
      <c r="H150" s="86">
        <f t="shared" si="47"/>
        <v>0</v>
      </c>
      <c r="I150" s="86">
        <f t="shared" si="47"/>
        <v>0</v>
      </c>
      <c r="J150" s="86">
        <f t="shared" si="47"/>
        <v>643</v>
      </c>
      <c r="K150" s="87">
        <f t="shared" si="47"/>
        <v>12805</v>
      </c>
    </row>
    <row r="151" spans="1:11" ht="15" customHeight="1">
      <c r="A151" s="36"/>
      <c r="B151" s="37"/>
      <c r="C151" s="34" t="s">
        <v>77</v>
      </c>
      <c r="D151" s="86">
        <f>ROUND('계획(일최대)'!D151*변동부하율!$B$3,0)</f>
        <v>0</v>
      </c>
      <c r="E151" s="86">
        <f>ROUND('계획(일최대)'!E151*변동부하율!$B$4,0)</f>
        <v>0</v>
      </c>
      <c r="F151" s="86">
        <f>ROUND('계획(일최대)'!F151*변동부하율!$B$5,0)</f>
        <v>0</v>
      </c>
      <c r="G151" s="86">
        <f>ROUND('계획(일최대)'!G151*변동부하율!$B$6,0)</f>
        <v>10313</v>
      </c>
      <c r="H151" s="86">
        <f>ROUND('계획(일최대)'!H151*변동부하율!$B$7,0)</f>
        <v>0</v>
      </c>
      <c r="I151" s="86">
        <f>ROUND('계획(일최대)'!I151*변동부하율!$B$8,0)</f>
        <v>0</v>
      </c>
      <c r="J151" s="86">
        <f>ROUND('계획(일최대)'!J151*변동부하율!$B$9,0)</f>
        <v>543</v>
      </c>
      <c r="K151" s="87">
        <f>SUM(D151:J151)</f>
        <v>10856</v>
      </c>
    </row>
    <row r="152" spans="1:11" ht="15" customHeight="1">
      <c r="A152" s="36"/>
      <c r="B152" s="45"/>
      <c r="C152" s="34" t="s">
        <v>76</v>
      </c>
      <c r="D152" s="86">
        <f>ROUND('계획(일최대)'!D152*변동부하율!$B$3,0)</f>
        <v>205</v>
      </c>
      <c r="E152" s="86">
        <f>ROUND('계획(일최대)'!E152*변동부하율!$B$4,0)</f>
        <v>0</v>
      </c>
      <c r="F152" s="86">
        <f>ROUND('계획(일최대)'!F152*변동부하율!$B$5,0)</f>
        <v>0</v>
      </c>
      <c r="G152" s="86">
        <f>ROUND('계획(일최대)'!G152*변동부하율!$B$6,0)</f>
        <v>1644</v>
      </c>
      <c r="H152" s="86">
        <f>ROUND('계획(일최대)'!H152*변동부하율!$B$7,0)</f>
        <v>0</v>
      </c>
      <c r="I152" s="86">
        <f>ROUND('계획(일최대)'!I152*변동부하율!$B$8,0)</f>
        <v>0</v>
      </c>
      <c r="J152" s="86">
        <f>ROUND('계획(일최대)'!J152*변동부하율!$B$9,0)</f>
        <v>100</v>
      </c>
      <c r="K152" s="87">
        <f>SUM(D152:J152)</f>
        <v>1949</v>
      </c>
    </row>
    <row r="153" spans="1:11" ht="15" customHeight="1">
      <c r="A153" s="36"/>
      <c r="B153" s="33" t="s">
        <v>7</v>
      </c>
      <c r="C153" s="34" t="s">
        <v>8</v>
      </c>
      <c r="D153" s="86">
        <f t="shared" ref="D153:K153" si="48">SUM(D154:D157)</f>
        <v>471</v>
      </c>
      <c r="E153" s="86">
        <f t="shared" si="48"/>
        <v>163</v>
      </c>
      <c r="F153" s="86">
        <f t="shared" si="48"/>
        <v>149</v>
      </c>
      <c r="G153" s="86">
        <f t="shared" si="48"/>
        <v>0</v>
      </c>
      <c r="H153" s="86">
        <f t="shared" si="48"/>
        <v>0</v>
      </c>
      <c r="I153" s="86">
        <f t="shared" si="48"/>
        <v>0</v>
      </c>
      <c r="J153" s="86">
        <f t="shared" si="48"/>
        <v>98</v>
      </c>
      <c r="K153" s="87">
        <f t="shared" si="48"/>
        <v>881</v>
      </c>
    </row>
    <row r="154" spans="1:11" ht="15" customHeight="1">
      <c r="A154" s="36"/>
      <c r="B154" s="37"/>
      <c r="C154" s="34" t="s">
        <v>10</v>
      </c>
      <c r="D154" s="86">
        <f>ROUND('계획(일최대)'!D154*변동부하율!$B$3,0)</f>
        <v>236</v>
      </c>
      <c r="E154" s="86">
        <f>ROUND('계획(일최대)'!E154*변동부하율!$B$4,0)</f>
        <v>163</v>
      </c>
      <c r="F154" s="86">
        <f>ROUND('계획(일최대)'!F154*변동부하율!$B$5,0)</f>
        <v>0</v>
      </c>
      <c r="G154" s="86">
        <f>ROUND('계획(일최대)'!G154*변동부하율!$B$6,0)</f>
        <v>0</v>
      </c>
      <c r="H154" s="86">
        <f>ROUND('계획(일최대)'!H154*변동부하율!$B$7,0)</f>
        <v>0</v>
      </c>
      <c r="I154" s="86">
        <f>ROUND('계획(일최대)'!I154*변동부하율!$B$8,0)</f>
        <v>0</v>
      </c>
      <c r="J154" s="86">
        <f>ROUND('계획(일최대)'!J154*변동부하율!$B$9,0)</f>
        <v>50</v>
      </c>
      <c r="K154" s="87">
        <f>SUM(D154:J154)</f>
        <v>449</v>
      </c>
    </row>
    <row r="155" spans="1:11" ht="15" customHeight="1">
      <c r="A155" s="36"/>
      <c r="B155" s="37"/>
      <c r="C155" s="34" t="s">
        <v>11</v>
      </c>
      <c r="D155" s="86">
        <f>ROUND('계획(일최대)'!D155*변동부하율!$B$3,0)</f>
        <v>235</v>
      </c>
      <c r="E155" s="86">
        <f>ROUND('계획(일최대)'!E155*변동부하율!$B$4,0)</f>
        <v>0</v>
      </c>
      <c r="F155" s="86">
        <f>ROUND('계획(일최대)'!F155*변동부하율!$B$5,0)</f>
        <v>0</v>
      </c>
      <c r="G155" s="86">
        <f>ROUND('계획(일최대)'!G155*변동부하율!$B$6,0)</f>
        <v>0</v>
      </c>
      <c r="H155" s="86">
        <f>ROUND('계획(일최대)'!H155*변동부하율!$B$7,0)</f>
        <v>0</v>
      </c>
      <c r="I155" s="86">
        <f>ROUND('계획(일최대)'!I155*변동부하율!$B$8,0)</f>
        <v>0</v>
      </c>
      <c r="J155" s="86">
        <f>ROUND('계획(일최대)'!J155*변동부하율!$B$9,0)</f>
        <v>29</v>
      </c>
      <c r="K155" s="87">
        <f>SUM(D155:J155)</f>
        <v>264</v>
      </c>
    </row>
    <row r="156" spans="1:11" ht="15" customHeight="1">
      <c r="A156" s="36"/>
      <c r="B156" s="37"/>
      <c r="C156" s="34" t="s">
        <v>74</v>
      </c>
      <c r="D156" s="86">
        <f>ROUND('계획(일최대)'!D156*변동부하율!$B$3,0)</f>
        <v>0</v>
      </c>
      <c r="E156" s="86">
        <f>ROUND('계획(일최대)'!E156*변동부하율!$B$4,0)</f>
        <v>0</v>
      </c>
      <c r="F156" s="86">
        <f>ROUND('계획(일최대)'!F156*변동부하율!$B$5,0)</f>
        <v>124</v>
      </c>
      <c r="G156" s="86">
        <f>ROUND('계획(일최대)'!G156*변동부하율!$B$6,0)</f>
        <v>0</v>
      </c>
      <c r="H156" s="86">
        <f>ROUND('계획(일최대)'!H156*변동부하율!$B$7,0)</f>
        <v>0</v>
      </c>
      <c r="I156" s="86">
        <f>ROUND('계획(일최대)'!I156*변동부하율!$B$8,0)</f>
        <v>0</v>
      </c>
      <c r="J156" s="86">
        <f>ROUND('계획(일최대)'!J156*변동부하율!$B$9,0)</f>
        <v>16</v>
      </c>
      <c r="K156" s="87">
        <f>SUM(D156:J156)</f>
        <v>140</v>
      </c>
    </row>
    <row r="157" spans="1:11" ht="15" customHeight="1">
      <c r="A157" s="36"/>
      <c r="B157" s="37"/>
      <c r="C157" s="34" t="s">
        <v>58</v>
      </c>
      <c r="D157" s="86">
        <f>ROUND('계획(일최대)'!D157*변동부하율!$B$3,0)</f>
        <v>0</v>
      </c>
      <c r="E157" s="86">
        <f>ROUND('계획(일최대)'!E157*변동부하율!$B$4,0)</f>
        <v>0</v>
      </c>
      <c r="F157" s="86">
        <f>ROUND('계획(일최대)'!F157*변동부하율!$B$5,0)</f>
        <v>25</v>
      </c>
      <c r="G157" s="86">
        <f>ROUND('계획(일최대)'!G157*변동부하율!$B$6,0)</f>
        <v>0</v>
      </c>
      <c r="H157" s="86">
        <f>ROUND('계획(일최대)'!H157*변동부하율!$B$7,0)</f>
        <v>0</v>
      </c>
      <c r="I157" s="86">
        <f>ROUND('계획(일최대)'!I157*변동부하율!$B$8,0)</f>
        <v>0</v>
      </c>
      <c r="J157" s="86">
        <f>ROUND('계획(일최대)'!J157*변동부하율!$B$9,0)</f>
        <v>3</v>
      </c>
      <c r="K157" s="87">
        <f>SUM(D157:J157)</f>
        <v>28</v>
      </c>
    </row>
    <row r="158" spans="1:11" ht="15" customHeight="1">
      <c r="A158" s="36"/>
      <c r="B158" s="34" t="s">
        <v>39</v>
      </c>
      <c r="C158" s="34" t="s">
        <v>40</v>
      </c>
      <c r="D158" s="86">
        <f>ROUND('계획(일최대)'!D158*변동부하율!$B$3,0)</f>
        <v>511</v>
      </c>
      <c r="E158" s="86">
        <f>ROUND('계획(일최대)'!E158*변동부하율!$B$4,0)</f>
        <v>0</v>
      </c>
      <c r="F158" s="86">
        <f>ROUND('계획(일최대)'!F158*변동부하율!$B$5,0)</f>
        <v>0</v>
      </c>
      <c r="G158" s="86">
        <f>ROUND('계획(일최대)'!G158*변동부하율!$B$6,0)</f>
        <v>0</v>
      </c>
      <c r="H158" s="86">
        <f>ROUND('계획(일최대)'!H158*변동부하율!$B$7,0)</f>
        <v>0</v>
      </c>
      <c r="I158" s="86">
        <f>ROUND('계획(일최대)'!I158*변동부하율!$B$8,0)</f>
        <v>0</v>
      </c>
      <c r="J158" s="86">
        <f>ROUND('계획(일최대)'!J158*변동부하율!$B$9,0)</f>
        <v>64</v>
      </c>
      <c r="K158" s="87">
        <f>SUM(D158:J158)</f>
        <v>575</v>
      </c>
    </row>
    <row r="159" spans="1:11" ht="15" customHeight="1">
      <c r="A159" s="30" t="s">
        <v>44</v>
      </c>
      <c r="B159" s="143" t="s">
        <v>6</v>
      </c>
      <c r="C159" s="143"/>
      <c r="D159" s="82">
        <f>D160+D161+D164</f>
        <v>1566</v>
      </c>
      <c r="E159" s="82">
        <f t="shared" ref="E159:K159" si="49">E160+E161+E164</f>
        <v>0</v>
      </c>
      <c r="F159" s="82">
        <f t="shared" si="49"/>
        <v>0</v>
      </c>
      <c r="G159" s="82">
        <f t="shared" si="49"/>
        <v>0</v>
      </c>
      <c r="H159" s="82">
        <f t="shared" si="49"/>
        <v>0</v>
      </c>
      <c r="I159" s="82">
        <f t="shared" si="49"/>
        <v>0</v>
      </c>
      <c r="J159" s="82">
        <f t="shared" si="49"/>
        <v>196</v>
      </c>
      <c r="K159" s="83">
        <f t="shared" si="49"/>
        <v>1762</v>
      </c>
    </row>
    <row r="160" spans="1:11" ht="15" customHeight="1">
      <c r="A160" s="36"/>
      <c r="B160" s="33" t="s">
        <v>234</v>
      </c>
      <c r="C160" s="34" t="s">
        <v>45</v>
      </c>
      <c r="D160" s="86">
        <f>ROUND('계획(일최대)'!D160*변동부하율!$B$3,0)</f>
        <v>1222</v>
      </c>
      <c r="E160" s="86">
        <f>ROUND('계획(일최대)'!E160*변동부하율!$B$4,0)</f>
        <v>0</v>
      </c>
      <c r="F160" s="86">
        <f>ROUND('계획(일최대)'!F160*변동부하율!$B$5,0)</f>
        <v>0</v>
      </c>
      <c r="G160" s="86">
        <f>ROUND('계획(일최대)'!G160*변동부하율!$B$6,0)</f>
        <v>0</v>
      </c>
      <c r="H160" s="86">
        <f>ROUND('계획(일최대)'!H160*변동부하율!$B$7,0)</f>
        <v>0</v>
      </c>
      <c r="I160" s="86">
        <f>ROUND('계획(일최대)'!I160*변동부하율!$B$8,0)</f>
        <v>0</v>
      </c>
      <c r="J160" s="86">
        <f>ROUND('계획(일최대)'!J160*변동부하율!$B$9,0)</f>
        <v>153</v>
      </c>
      <c r="K160" s="87">
        <f>SUM(D160:J160)</f>
        <v>1375</v>
      </c>
    </row>
    <row r="161" spans="1:11" ht="15" customHeight="1">
      <c r="A161" s="36"/>
      <c r="B161" s="33" t="s">
        <v>244</v>
      </c>
      <c r="C161" s="34" t="s">
        <v>8</v>
      </c>
      <c r="D161" s="86">
        <f>SUM(D162:D163)</f>
        <v>344</v>
      </c>
      <c r="E161" s="86">
        <f t="shared" ref="E161:K161" si="50">SUM(E162:E163)</f>
        <v>0</v>
      </c>
      <c r="F161" s="86">
        <f t="shared" si="50"/>
        <v>0</v>
      </c>
      <c r="G161" s="86">
        <f t="shared" si="50"/>
        <v>0</v>
      </c>
      <c r="H161" s="86">
        <f t="shared" si="50"/>
        <v>0</v>
      </c>
      <c r="I161" s="86">
        <f t="shared" si="50"/>
        <v>0</v>
      </c>
      <c r="J161" s="86">
        <f t="shared" si="50"/>
        <v>43</v>
      </c>
      <c r="K161" s="87">
        <f t="shared" si="50"/>
        <v>387</v>
      </c>
    </row>
    <row r="162" spans="1:11" ht="15" customHeight="1">
      <c r="A162" s="36"/>
      <c r="B162" s="37"/>
      <c r="C162" s="34" t="s">
        <v>45</v>
      </c>
      <c r="D162" s="86">
        <f>ROUND('계획(일최대)'!D162*변동부하율!$B$3,0)</f>
        <v>344</v>
      </c>
      <c r="E162" s="86">
        <f>ROUND('계획(일최대)'!E162*변동부하율!$B$4,0)</f>
        <v>0</v>
      </c>
      <c r="F162" s="86">
        <f>ROUND('계획(일최대)'!F162*변동부하율!$B$5,0)</f>
        <v>0</v>
      </c>
      <c r="G162" s="86">
        <f>ROUND('계획(일최대)'!G162*변동부하율!$B$6,0)</f>
        <v>0</v>
      </c>
      <c r="H162" s="86">
        <f>ROUND('계획(일최대)'!H162*변동부하율!$B$7,0)</f>
        <v>0</v>
      </c>
      <c r="I162" s="86">
        <f>ROUND('계획(일최대)'!I162*변동부하율!$B$8,0)</f>
        <v>0</v>
      </c>
      <c r="J162" s="86">
        <f>ROUND('계획(일최대)'!J162*변동부하율!$B$9,0)</f>
        <v>43</v>
      </c>
      <c r="K162" s="87">
        <f t="shared" ref="K162:K163" si="51">SUM(D162:J162)</f>
        <v>387</v>
      </c>
    </row>
    <row r="163" spans="1:11" ht="15" customHeight="1">
      <c r="A163" s="36"/>
      <c r="B163" s="37"/>
      <c r="C163" s="33" t="s">
        <v>238</v>
      </c>
      <c r="D163" s="86">
        <f>ROUND('계획(일최대)'!D163*변동부하율!$B$3,0)</f>
        <v>0</v>
      </c>
      <c r="E163" s="86">
        <f>ROUND('계획(일최대)'!E163*변동부하율!$B$4,0)</f>
        <v>0</v>
      </c>
      <c r="F163" s="86">
        <f>ROUND('계획(일최대)'!F163*변동부하율!$B$5,0)</f>
        <v>0</v>
      </c>
      <c r="G163" s="86">
        <f>ROUND('계획(일최대)'!G163*변동부하율!$B$6,0)</f>
        <v>0</v>
      </c>
      <c r="H163" s="86">
        <f>ROUND('계획(일최대)'!H163*변동부하율!$B$7,0)</f>
        <v>0</v>
      </c>
      <c r="I163" s="86">
        <f>ROUND('계획(일최대)'!I163*변동부하율!$B$8,0)</f>
        <v>0</v>
      </c>
      <c r="J163" s="86">
        <f>ROUND('계획(일최대)'!J163*변동부하율!$B$9,0)</f>
        <v>0</v>
      </c>
      <c r="K163" s="87">
        <f t="shared" si="51"/>
        <v>0</v>
      </c>
    </row>
    <row r="164" spans="1:11" ht="15" customHeight="1">
      <c r="A164" s="36"/>
      <c r="B164" s="33" t="s">
        <v>46</v>
      </c>
      <c r="C164" s="34" t="s">
        <v>8</v>
      </c>
      <c r="D164" s="86">
        <f>SUM(D165:D166)</f>
        <v>0</v>
      </c>
      <c r="E164" s="86">
        <f t="shared" ref="E164:K164" si="52">SUM(E165:E166)</f>
        <v>0</v>
      </c>
      <c r="F164" s="86">
        <f t="shared" si="52"/>
        <v>0</v>
      </c>
      <c r="G164" s="86">
        <f t="shared" si="52"/>
        <v>0</v>
      </c>
      <c r="H164" s="86">
        <f t="shared" si="52"/>
        <v>0</v>
      </c>
      <c r="I164" s="86">
        <f t="shared" si="52"/>
        <v>0</v>
      </c>
      <c r="J164" s="86">
        <f t="shared" si="52"/>
        <v>0</v>
      </c>
      <c r="K164" s="87">
        <f t="shared" si="52"/>
        <v>0</v>
      </c>
    </row>
    <row r="165" spans="1:11" ht="15" customHeight="1">
      <c r="A165" s="36"/>
      <c r="B165" s="37"/>
      <c r="C165" s="34" t="s">
        <v>45</v>
      </c>
      <c r="D165" s="86">
        <f>ROUND('계획(일최대)'!D165*변동부하율!$B$3,0)</f>
        <v>0</v>
      </c>
      <c r="E165" s="86">
        <f>ROUND('계획(일최대)'!E165*변동부하율!$B$4,0)</f>
        <v>0</v>
      </c>
      <c r="F165" s="86">
        <f>ROUND('계획(일최대)'!F165*변동부하율!$B$5,0)</f>
        <v>0</v>
      </c>
      <c r="G165" s="86">
        <f>ROUND('계획(일최대)'!G165*변동부하율!$B$6,0)</f>
        <v>0</v>
      </c>
      <c r="H165" s="86">
        <f>ROUND('계획(일최대)'!H165*변동부하율!$B$7,0)</f>
        <v>0</v>
      </c>
      <c r="I165" s="86">
        <f>ROUND('계획(일최대)'!I165*변동부하율!$B$8,0)</f>
        <v>0</v>
      </c>
      <c r="J165" s="86">
        <f>ROUND('계획(일최대)'!J165*변동부하율!$B$9,0)</f>
        <v>0</v>
      </c>
      <c r="K165" s="87">
        <f>SUM(D165:J165)</f>
        <v>0</v>
      </c>
    </row>
    <row r="166" spans="1:11" ht="15" customHeight="1">
      <c r="A166" s="36"/>
      <c r="B166" s="37"/>
      <c r="C166" s="33" t="s">
        <v>62</v>
      </c>
      <c r="D166" s="86">
        <f>ROUND('계획(일최대)'!D166*변동부하율!$B$3,0)</f>
        <v>0</v>
      </c>
      <c r="E166" s="86">
        <f>ROUND('계획(일최대)'!E166*변동부하율!$B$4,0)</f>
        <v>0</v>
      </c>
      <c r="F166" s="86">
        <f>ROUND('계획(일최대)'!F166*변동부하율!$B$5,0)</f>
        <v>0</v>
      </c>
      <c r="G166" s="86">
        <f>ROUND('계획(일최대)'!G166*변동부하율!$B$6,0)</f>
        <v>0</v>
      </c>
      <c r="H166" s="86">
        <f>ROUND('계획(일최대)'!H166*변동부하율!$B$7,0)</f>
        <v>0</v>
      </c>
      <c r="I166" s="86">
        <f>ROUND('계획(일최대)'!I166*변동부하율!$B$8,0)</f>
        <v>0</v>
      </c>
      <c r="J166" s="86">
        <f>ROUND('계획(일최대)'!J166*변동부하율!$B$9,0)</f>
        <v>0</v>
      </c>
      <c r="K166" s="87">
        <f>SUM(D166:J166)</f>
        <v>0</v>
      </c>
    </row>
    <row r="167" spans="1:11" ht="15" customHeight="1">
      <c r="A167" s="30" t="s">
        <v>138</v>
      </c>
      <c r="B167" s="143" t="s">
        <v>6</v>
      </c>
      <c r="C167" s="143"/>
      <c r="D167" s="82">
        <f>D168</f>
        <v>26</v>
      </c>
      <c r="E167" s="82">
        <f t="shared" ref="E167:K167" si="53">E168</f>
        <v>0</v>
      </c>
      <c r="F167" s="82">
        <f t="shared" si="53"/>
        <v>0</v>
      </c>
      <c r="G167" s="82">
        <f t="shared" si="53"/>
        <v>0</v>
      </c>
      <c r="H167" s="82">
        <f t="shared" si="53"/>
        <v>0</v>
      </c>
      <c r="I167" s="82">
        <f t="shared" si="53"/>
        <v>0</v>
      </c>
      <c r="J167" s="82">
        <f t="shared" si="53"/>
        <v>3</v>
      </c>
      <c r="K167" s="83">
        <f t="shared" si="53"/>
        <v>29</v>
      </c>
    </row>
    <row r="168" spans="1:11" ht="15" customHeight="1">
      <c r="A168" s="46"/>
      <c r="B168" s="40" t="s">
        <v>134</v>
      </c>
      <c r="C168" s="40" t="s">
        <v>45</v>
      </c>
      <c r="D168" s="91">
        <f>ROUND('계획(일최대)'!D168*변동부하율!$B$3,0)</f>
        <v>26</v>
      </c>
      <c r="E168" s="91">
        <f>ROUND('계획(일최대)'!E168*변동부하율!$B$4,0)</f>
        <v>0</v>
      </c>
      <c r="F168" s="91">
        <f>ROUND('계획(일최대)'!F168*변동부하율!$B$5,0)</f>
        <v>0</v>
      </c>
      <c r="G168" s="91">
        <f>ROUND('계획(일최대)'!G168*변동부하율!$B$6,0)</f>
        <v>0</v>
      </c>
      <c r="H168" s="91">
        <f>ROUND('계획(일최대)'!H168*변동부하율!$B$7,0)</f>
        <v>0</v>
      </c>
      <c r="I168" s="91">
        <f>ROUND('계획(일최대)'!I168*변동부하율!$B$8,0)</f>
        <v>0</v>
      </c>
      <c r="J168" s="91">
        <f>ROUND('계획(일최대)'!J168*변동부하율!$B$9,0)</f>
        <v>3</v>
      </c>
      <c r="K168" s="92">
        <f>SUM(D168:J168)</f>
        <v>29</v>
      </c>
    </row>
    <row r="169" spans="1:11" ht="15" customHeight="1"/>
    <row r="170" spans="1:11" s="5" customFormat="1" ht="15" customHeight="1">
      <c r="A170" s="24" t="s">
        <v>151</v>
      </c>
    </row>
    <row r="171" spans="1:11" ht="34.5" thickBot="1">
      <c r="A171" s="25" t="s">
        <v>0</v>
      </c>
      <c r="B171" s="26" t="s">
        <v>1</v>
      </c>
      <c r="C171" s="26" t="s">
        <v>73</v>
      </c>
      <c r="D171" s="26" t="s">
        <v>49</v>
      </c>
      <c r="E171" s="26" t="s">
        <v>53</v>
      </c>
      <c r="F171" s="26" t="s">
        <v>64</v>
      </c>
      <c r="G171" s="26" t="s">
        <v>65</v>
      </c>
      <c r="H171" s="26" t="s">
        <v>88</v>
      </c>
      <c r="I171" s="26" t="s">
        <v>185</v>
      </c>
      <c r="J171" s="26" t="s">
        <v>50</v>
      </c>
      <c r="K171" s="27" t="s">
        <v>66</v>
      </c>
    </row>
    <row r="172" spans="1:11" ht="15" customHeight="1" thickTop="1">
      <c r="A172" s="141" t="s">
        <v>4</v>
      </c>
      <c r="B172" s="142"/>
      <c r="C172" s="142"/>
      <c r="D172" s="80">
        <f t="shared" ref="D172:K172" si="54">D173+D215+D223</f>
        <v>29561</v>
      </c>
      <c r="E172" s="80">
        <f t="shared" si="54"/>
        <v>700</v>
      </c>
      <c r="F172" s="80">
        <f t="shared" si="54"/>
        <v>6319</v>
      </c>
      <c r="G172" s="80">
        <f t="shared" si="54"/>
        <v>11957</v>
      </c>
      <c r="H172" s="80">
        <f t="shared" si="54"/>
        <v>140</v>
      </c>
      <c r="I172" s="80">
        <f t="shared" si="54"/>
        <v>139</v>
      </c>
      <c r="J172" s="80">
        <f t="shared" si="54"/>
        <v>5205</v>
      </c>
      <c r="K172" s="81">
        <f t="shared" si="54"/>
        <v>54021</v>
      </c>
    </row>
    <row r="173" spans="1:11" ht="15" customHeight="1">
      <c r="A173" s="30" t="s">
        <v>5</v>
      </c>
      <c r="B173" s="143" t="s">
        <v>6</v>
      </c>
      <c r="C173" s="143"/>
      <c r="D173" s="82">
        <f t="shared" ref="D173:K173" si="55">D174+D205</f>
        <v>27421</v>
      </c>
      <c r="E173" s="82">
        <f t="shared" si="55"/>
        <v>700</v>
      </c>
      <c r="F173" s="82">
        <f t="shared" si="55"/>
        <v>4789</v>
      </c>
      <c r="G173" s="82">
        <f t="shared" si="55"/>
        <v>11957</v>
      </c>
      <c r="H173" s="82">
        <f t="shared" si="55"/>
        <v>140</v>
      </c>
      <c r="I173" s="82">
        <f t="shared" si="55"/>
        <v>139</v>
      </c>
      <c r="J173" s="82">
        <f t="shared" si="55"/>
        <v>4746</v>
      </c>
      <c r="K173" s="83">
        <f t="shared" si="55"/>
        <v>49892</v>
      </c>
    </row>
    <row r="174" spans="1:11" ht="15" customHeight="1">
      <c r="A174" s="138" t="s">
        <v>136</v>
      </c>
      <c r="B174" s="139"/>
      <c r="C174" s="140"/>
      <c r="D174" s="84">
        <f>D175+D179+D180+D184+D185+D189+D193+D194+D198+D201</f>
        <v>26242</v>
      </c>
      <c r="E174" s="84">
        <f t="shared" ref="E174:K174" si="56">E175+E179+E180+E184+E185+E189+E193+E194+E198+E201</f>
        <v>537</v>
      </c>
      <c r="F174" s="84">
        <f t="shared" si="56"/>
        <v>4640</v>
      </c>
      <c r="G174" s="84">
        <f t="shared" si="56"/>
        <v>0</v>
      </c>
      <c r="H174" s="84">
        <f t="shared" si="56"/>
        <v>140</v>
      </c>
      <c r="I174" s="84">
        <f t="shared" si="56"/>
        <v>139</v>
      </c>
      <c r="J174" s="84">
        <f t="shared" si="56"/>
        <v>3942</v>
      </c>
      <c r="K174" s="85">
        <f t="shared" si="56"/>
        <v>35640</v>
      </c>
    </row>
    <row r="175" spans="1:11" ht="15" customHeight="1">
      <c r="A175" s="36"/>
      <c r="B175" s="33" t="s">
        <v>12</v>
      </c>
      <c r="C175" s="34" t="s">
        <v>8</v>
      </c>
      <c r="D175" s="86">
        <f t="shared" ref="D175:K175" si="57">SUM(D176:D178)</f>
        <v>5173</v>
      </c>
      <c r="E175" s="86">
        <f t="shared" si="57"/>
        <v>43</v>
      </c>
      <c r="F175" s="86">
        <f t="shared" si="57"/>
        <v>0</v>
      </c>
      <c r="G175" s="86">
        <f t="shared" si="57"/>
        <v>0</v>
      </c>
      <c r="H175" s="86">
        <f t="shared" si="57"/>
        <v>100</v>
      </c>
      <c r="I175" s="86">
        <f t="shared" si="57"/>
        <v>0</v>
      </c>
      <c r="J175" s="86">
        <f t="shared" si="57"/>
        <v>652</v>
      </c>
      <c r="K175" s="87">
        <f t="shared" si="57"/>
        <v>5968</v>
      </c>
    </row>
    <row r="176" spans="1:11" ht="15" customHeight="1">
      <c r="A176" s="36"/>
      <c r="B176" s="37"/>
      <c r="C176" s="34" t="s">
        <v>9</v>
      </c>
      <c r="D176" s="86">
        <f>ROUND('계획(일최대)'!D176*변동부하율!$B$3,0)</f>
        <v>5173</v>
      </c>
      <c r="E176" s="86">
        <f>ROUND('계획(일최대)'!E176*변동부하율!$B$4,0)</f>
        <v>43</v>
      </c>
      <c r="F176" s="86">
        <f>ROUND('계획(일최대)'!F176*변동부하율!$B$5,0)</f>
        <v>0</v>
      </c>
      <c r="G176" s="86">
        <f>ROUND('계획(일최대)'!G176*변동부하율!$B$6,0)</f>
        <v>0</v>
      </c>
      <c r="H176" s="86">
        <f>ROUND('계획(일최대)'!H176*변동부하율!$B$7,0)</f>
        <v>0</v>
      </c>
      <c r="I176" s="86">
        <f>ROUND('계획(일최대)'!I176*변동부하율!$B$8,0)</f>
        <v>0</v>
      </c>
      <c r="J176" s="86">
        <f>ROUND('계획(일최대)'!J176*변동부하율!$B$9,0)</f>
        <v>652</v>
      </c>
      <c r="K176" s="87">
        <f>SUM(D176:J176)</f>
        <v>5868</v>
      </c>
    </row>
    <row r="177" spans="1:11" ht="15" customHeight="1">
      <c r="A177" s="36"/>
      <c r="B177" s="37"/>
      <c r="C177" s="34" t="s">
        <v>79</v>
      </c>
      <c r="D177" s="86">
        <f>ROUND('계획(일최대)'!D177*변동부하율!$B$3,0)</f>
        <v>0</v>
      </c>
      <c r="E177" s="86">
        <f>ROUND('계획(일최대)'!E177*변동부하율!$B$4,0)</f>
        <v>0</v>
      </c>
      <c r="F177" s="86">
        <f>ROUND('계획(일최대)'!F177*변동부하율!$B$5,0)</f>
        <v>0</v>
      </c>
      <c r="G177" s="86">
        <f>ROUND('계획(일최대)'!G177*변동부하율!$B$6,0)</f>
        <v>0</v>
      </c>
      <c r="H177" s="86">
        <f>ROUND('계획(일최대)'!H177*변동부하율!$B$7,0)</f>
        <v>50</v>
      </c>
      <c r="I177" s="86">
        <f>ROUND('계획(일최대)'!I177*변동부하율!$B$8,0)</f>
        <v>0</v>
      </c>
      <c r="J177" s="86">
        <f>ROUND('계획(일최대)'!J177*변동부하율!$B$9,0)</f>
        <v>0</v>
      </c>
      <c r="K177" s="87">
        <f>SUM(D177:J177)</f>
        <v>50</v>
      </c>
    </row>
    <row r="178" spans="1:11" ht="15" customHeight="1">
      <c r="A178" s="36"/>
      <c r="B178" s="45"/>
      <c r="C178" s="34" t="s">
        <v>80</v>
      </c>
      <c r="D178" s="86">
        <f>ROUND('계획(일최대)'!D178*변동부하율!$B$3,0)</f>
        <v>0</v>
      </c>
      <c r="E178" s="86">
        <f>ROUND('계획(일최대)'!E178*변동부하율!$B$4,0)</f>
        <v>0</v>
      </c>
      <c r="F178" s="86">
        <f>ROUND('계획(일최대)'!F178*변동부하율!$B$5,0)</f>
        <v>0</v>
      </c>
      <c r="G178" s="86">
        <f>ROUND('계획(일최대)'!G178*변동부하율!$B$6,0)</f>
        <v>0</v>
      </c>
      <c r="H178" s="86">
        <f>ROUND('계획(일최대)'!H178*변동부하율!$B$7,0)</f>
        <v>50</v>
      </c>
      <c r="I178" s="86">
        <f>ROUND('계획(일최대)'!I178*변동부하율!$B$8,0)</f>
        <v>0</v>
      </c>
      <c r="J178" s="86">
        <f>ROUND('계획(일최대)'!J178*변동부하율!$B$9,0)</f>
        <v>0</v>
      </c>
      <c r="K178" s="87">
        <f>SUM(D178:J178)</f>
        <v>50</v>
      </c>
    </row>
    <row r="179" spans="1:11" ht="15" customHeight="1">
      <c r="A179" s="36"/>
      <c r="B179" s="34" t="s">
        <v>13</v>
      </c>
      <c r="C179" s="34" t="s">
        <v>9</v>
      </c>
      <c r="D179" s="86">
        <f>ROUND('계획(일최대)'!D179*변동부하율!$B$3,0)</f>
        <v>2026</v>
      </c>
      <c r="E179" s="86">
        <f>ROUND('계획(일최대)'!E179*변동부하율!$B$4,0)</f>
        <v>44</v>
      </c>
      <c r="F179" s="86">
        <f>ROUND('계획(일최대)'!F179*변동부하율!$B$5,0)</f>
        <v>0</v>
      </c>
      <c r="G179" s="86">
        <f>ROUND('계획(일최대)'!G179*변동부하율!$B$6,0)</f>
        <v>0</v>
      </c>
      <c r="H179" s="86">
        <f>ROUND('계획(일최대)'!H179*변동부하율!$B$7,0)</f>
        <v>0</v>
      </c>
      <c r="I179" s="86">
        <f>ROUND('계획(일최대)'!I179*변동부하율!$B$8,0)</f>
        <v>0</v>
      </c>
      <c r="J179" s="86">
        <f>ROUND('계획(일최대)'!J179*변동부하율!$B$9,0)</f>
        <v>259</v>
      </c>
      <c r="K179" s="87">
        <f>SUM(D179:J179)</f>
        <v>2329</v>
      </c>
    </row>
    <row r="180" spans="1:11" ht="15" customHeight="1">
      <c r="A180" s="36"/>
      <c r="B180" s="33" t="s">
        <v>14</v>
      </c>
      <c r="C180" s="34" t="s">
        <v>8</v>
      </c>
      <c r="D180" s="86">
        <f t="shared" ref="D180:K180" si="58">SUM(D181:D183)</f>
        <v>9297</v>
      </c>
      <c r="E180" s="86">
        <f t="shared" si="58"/>
        <v>221</v>
      </c>
      <c r="F180" s="86">
        <f t="shared" si="58"/>
        <v>0</v>
      </c>
      <c r="G180" s="86">
        <f t="shared" si="58"/>
        <v>0</v>
      </c>
      <c r="H180" s="86">
        <f t="shared" si="58"/>
        <v>0</v>
      </c>
      <c r="I180" s="86">
        <f t="shared" si="58"/>
        <v>0</v>
      </c>
      <c r="J180" s="86">
        <f t="shared" si="58"/>
        <v>1191</v>
      </c>
      <c r="K180" s="87">
        <f t="shared" si="58"/>
        <v>10709</v>
      </c>
    </row>
    <row r="181" spans="1:11" ht="15" customHeight="1">
      <c r="A181" s="36"/>
      <c r="B181" s="37"/>
      <c r="C181" s="34" t="s">
        <v>15</v>
      </c>
      <c r="D181" s="86">
        <f>ROUND('계획(일최대)'!D181*변동부하율!$B$3,0)</f>
        <v>674</v>
      </c>
      <c r="E181" s="86">
        <f>ROUND('계획(일최대)'!E181*변동부하율!$B$4,0)</f>
        <v>19</v>
      </c>
      <c r="F181" s="86">
        <f>ROUND('계획(일최대)'!F181*변동부하율!$B$5,0)</f>
        <v>0</v>
      </c>
      <c r="G181" s="86">
        <f>ROUND('계획(일최대)'!G181*변동부하율!$B$6,0)</f>
        <v>0</v>
      </c>
      <c r="H181" s="86">
        <f>ROUND('계획(일최대)'!H181*변동부하율!$B$7,0)</f>
        <v>0</v>
      </c>
      <c r="I181" s="86">
        <f>ROUND('계획(일최대)'!I181*변동부하율!$B$8,0)</f>
        <v>0</v>
      </c>
      <c r="J181" s="86">
        <f>ROUND('계획(일최대)'!J181*변동부하율!$B$9,0)</f>
        <v>87</v>
      </c>
      <c r="K181" s="87">
        <f>SUM(D181:J181)</f>
        <v>780</v>
      </c>
    </row>
    <row r="182" spans="1:11" ht="15" customHeight="1">
      <c r="A182" s="36"/>
      <c r="B182" s="37"/>
      <c r="C182" s="34" t="s">
        <v>16</v>
      </c>
      <c r="D182" s="86">
        <f>ROUND('계획(일최대)'!D182*변동부하율!$B$3,0)</f>
        <v>2141</v>
      </c>
      <c r="E182" s="86">
        <f>ROUND('계획(일최대)'!E182*변동부하율!$B$4,0)</f>
        <v>32</v>
      </c>
      <c r="F182" s="86">
        <f>ROUND('계획(일최대)'!F182*변동부하율!$B$5,0)</f>
        <v>0</v>
      </c>
      <c r="G182" s="86">
        <f>ROUND('계획(일최대)'!G182*변동부하율!$B$6,0)</f>
        <v>0</v>
      </c>
      <c r="H182" s="86">
        <f>ROUND('계획(일최대)'!H182*변동부하율!$B$7,0)</f>
        <v>0</v>
      </c>
      <c r="I182" s="86">
        <f>ROUND('계획(일최대)'!I182*변동부하율!$B$8,0)</f>
        <v>0</v>
      </c>
      <c r="J182" s="86">
        <f>ROUND('계획(일최대)'!J182*변동부하율!$B$9,0)</f>
        <v>272</v>
      </c>
      <c r="K182" s="87">
        <f>SUM(D182:J182)</f>
        <v>2445</v>
      </c>
    </row>
    <row r="183" spans="1:11" ht="15" customHeight="1">
      <c r="A183" s="36"/>
      <c r="B183" s="45"/>
      <c r="C183" s="34" t="s">
        <v>17</v>
      </c>
      <c r="D183" s="86">
        <f>ROUND('계획(일최대)'!D183*변동부하율!$B$3,0)</f>
        <v>6482</v>
      </c>
      <c r="E183" s="86">
        <f>ROUND('계획(일최대)'!E183*변동부하율!$B$4,0)</f>
        <v>170</v>
      </c>
      <c r="F183" s="86">
        <f>ROUND('계획(일최대)'!F183*변동부하율!$B$5,0)</f>
        <v>0</v>
      </c>
      <c r="G183" s="86">
        <f>ROUND('계획(일최대)'!G183*변동부하율!$B$6,0)</f>
        <v>0</v>
      </c>
      <c r="H183" s="86">
        <f>ROUND('계획(일최대)'!H183*변동부하율!$B$7,0)</f>
        <v>0</v>
      </c>
      <c r="I183" s="86">
        <f>ROUND('계획(일최대)'!I183*변동부하율!$B$8,0)</f>
        <v>0</v>
      </c>
      <c r="J183" s="86">
        <f>ROUND('계획(일최대)'!J183*변동부하율!$B$9,0)</f>
        <v>832</v>
      </c>
      <c r="K183" s="87">
        <f>SUM(D183:J183)</f>
        <v>7484</v>
      </c>
    </row>
    <row r="184" spans="1:11" ht="15" customHeight="1">
      <c r="A184" s="36"/>
      <c r="B184" s="34" t="s">
        <v>18</v>
      </c>
      <c r="C184" s="34" t="s">
        <v>19</v>
      </c>
      <c r="D184" s="86">
        <f>ROUND('계획(일최대)'!D184*변동부하율!$B$3,0)</f>
        <v>203</v>
      </c>
      <c r="E184" s="86">
        <f>ROUND('계획(일최대)'!E184*변동부하율!$B$4,0)</f>
        <v>0</v>
      </c>
      <c r="F184" s="86">
        <f>ROUND('계획(일최대)'!F184*변동부하율!$B$5,0)</f>
        <v>0</v>
      </c>
      <c r="G184" s="86">
        <f>ROUND('계획(일최대)'!G184*변동부하율!$B$6,0)</f>
        <v>0</v>
      </c>
      <c r="H184" s="86">
        <f>ROUND('계획(일최대)'!H184*변동부하율!$B$7,0)</f>
        <v>0</v>
      </c>
      <c r="I184" s="86">
        <f>ROUND('계획(일최대)'!I184*변동부하율!$B$8,0)</f>
        <v>0</v>
      </c>
      <c r="J184" s="86">
        <f>ROUND('계획(일최대)'!J184*변동부하율!$B$9,0)</f>
        <v>25</v>
      </c>
      <c r="K184" s="87">
        <f>SUM(D184:J184)</f>
        <v>228</v>
      </c>
    </row>
    <row r="185" spans="1:11" ht="15" customHeight="1">
      <c r="A185" s="36"/>
      <c r="B185" s="33" t="s">
        <v>20</v>
      </c>
      <c r="C185" s="34" t="s">
        <v>8</v>
      </c>
      <c r="D185" s="86">
        <f t="shared" ref="D185:K185" si="59">SUM(D186:D188)</f>
        <v>3882</v>
      </c>
      <c r="E185" s="86">
        <f t="shared" si="59"/>
        <v>154</v>
      </c>
      <c r="F185" s="86">
        <f t="shared" si="59"/>
        <v>0</v>
      </c>
      <c r="G185" s="86">
        <f t="shared" si="59"/>
        <v>0</v>
      </c>
      <c r="H185" s="86">
        <f t="shared" si="59"/>
        <v>0</v>
      </c>
      <c r="I185" s="86">
        <f t="shared" si="59"/>
        <v>0</v>
      </c>
      <c r="J185" s="86">
        <f t="shared" si="59"/>
        <v>504</v>
      </c>
      <c r="K185" s="87">
        <f t="shared" si="59"/>
        <v>4540</v>
      </c>
    </row>
    <row r="186" spans="1:11" ht="15" customHeight="1">
      <c r="A186" s="36"/>
      <c r="B186" s="37"/>
      <c r="C186" s="34" t="s">
        <v>15</v>
      </c>
      <c r="D186" s="86">
        <f>ROUND('계획(일최대)'!D186*변동부하율!$B$3,0)</f>
        <v>1874</v>
      </c>
      <c r="E186" s="86">
        <f>ROUND('계획(일최대)'!E186*변동부하율!$B$4,0)</f>
        <v>103</v>
      </c>
      <c r="F186" s="86">
        <f>ROUND('계획(일최대)'!F186*변동부하율!$B$5,0)</f>
        <v>0</v>
      </c>
      <c r="G186" s="86">
        <f>ROUND('계획(일최대)'!G186*변동부하율!$B$6,0)</f>
        <v>0</v>
      </c>
      <c r="H186" s="86">
        <f>ROUND('계획(일최대)'!H186*변동부하율!$B$7,0)</f>
        <v>0</v>
      </c>
      <c r="I186" s="86">
        <f>ROUND('계획(일최대)'!I186*변동부하율!$B$8,0)</f>
        <v>0</v>
      </c>
      <c r="J186" s="86">
        <f>ROUND('계획(일최대)'!J186*변동부하율!$B$9,0)</f>
        <v>247</v>
      </c>
      <c r="K186" s="87">
        <f>SUM(D186:J186)</f>
        <v>2224</v>
      </c>
    </row>
    <row r="187" spans="1:11" ht="15" customHeight="1">
      <c r="A187" s="36"/>
      <c r="B187" s="37"/>
      <c r="C187" s="34" t="s">
        <v>16</v>
      </c>
      <c r="D187" s="86">
        <f>ROUND('계획(일최대)'!D187*변동부하율!$B$3,0)</f>
        <v>802</v>
      </c>
      <c r="E187" s="86">
        <f>ROUND('계획(일최대)'!E187*변동부하율!$B$4,0)</f>
        <v>1</v>
      </c>
      <c r="F187" s="86">
        <f>ROUND('계획(일최대)'!F187*변동부하율!$B$5,0)</f>
        <v>0</v>
      </c>
      <c r="G187" s="86">
        <f>ROUND('계획(일최대)'!G187*변동부하율!$B$6,0)</f>
        <v>0</v>
      </c>
      <c r="H187" s="86">
        <f>ROUND('계획(일최대)'!H187*변동부하율!$B$7,0)</f>
        <v>0</v>
      </c>
      <c r="I187" s="86">
        <f>ROUND('계획(일최대)'!I187*변동부하율!$B$8,0)</f>
        <v>0</v>
      </c>
      <c r="J187" s="86">
        <f>ROUND('계획(일최대)'!J187*변동부하율!$B$9,0)</f>
        <v>100</v>
      </c>
      <c r="K187" s="87">
        <f>SUM(D187:J187)</f>
        <v>903</v>
      </c>
    </row>
    <row r="188" spans="1:11" ht="15" customHeight="1">
      <c r="A188" s="36"/>
      <c r="B188" s="45"/>
      <c r="C188" s="34" t="s">
        <v>24</v>
      </c>
      <c r="D188" s="86">
        <f>ROUND('계획(일최대)'!D188*변동부하율!$B$3,0)</f>
        <v>1206</v>
      </c>
      <c r="E188" s="86">
        <f>ROUND('계획(일최대)'!E188*변동부하율!$B$4,0)</f>
        <v>50</v>
      </c>
      <c r="F188" s="86">
        <f>ROUND('계획(일최대)'!F188*변동부하율!$B$5,0)</f>
        <v>0</v>
      </c>
      <c r="G188" s="86">
        <f>ROUND('계획(일최대)'!G188*변동부하율!$B$6,0)</f>
        <v>0</v>
      </c>
      <c r="H188" s="86">
        <f>ROUND('계획(일최대)'!H188*변동부하율!$B$7,0)</f>
        <v>0</v>
      </c>
      <c r="I188" s="86">
        <f>ROUND('계획(일최대)'!I188*변동부하율!$B$8,0)</f>
        <v>0</v>
      </c>
      <c r="J188" s="86">
        <f>ROUND('계획(일최대)'!J188*변동부하율!$B$9,0)</f>
        <v>157</v>
      </c>
      <c r="K188" s="87">
        <f>SUM(D188:J188)</f>
        <v>1413</v>
      </c>
    </row>
    <row r="189" spans="1:11" ht="15" customHeight="1">
      <c r="A189" s="36"/>
      <c r="B189" s="33" t="s">
        <v>25</v>
      </c>
      <c r="C189" s="34" t="s">
        <v>8</v>
      </c>
      <c r="D189" s="86">
        <f t="shared" ref="D189:K189" si="60">SUM(D190:D192)</f>
        <v>2746</v>
      </c>
      <c r="E189" s="86">
        <f t="shared" si="60"/>
        <v>61</v>
      </c>
      <c r="F189" s="86">
        <f t="shared" si="60"/>
        <v>0</v>
      </c>
      <c r="G189" s="86">
        <f t="shared" si="60"/>
        <v>0</v>
      </c>
      <c r="H189" s="86">
        <f t="shared" si="60"/>
        <v>40</v>
      </c>
      <c r="I189" s="86">
        <f t="shared" si="60"/>
        <v>0</v>
      </c>
      <c r="J189" s="86">
        <f t="shared" si="60"/>
        <v>351</v>
      </c>
      <c r="K189" s="87">
        <f t="shared" si="60"/>
        <v>3198</v>
      </c>
    </row>
    <row r="190" spans="1:11" ht="15" customHeight="1">
      <c r="A190" s="36"/>
      <c r="B190" s="37"/>
      <c r="C190" s="34" t="s">
        <v>27</v>
      </c>
      <c r="D190" s="86">
        <f>ROUND('계획(일최대)'!D190*변동부하율!$B$3,0)</f>
        <v>2683</v>
      </c>
      <c r="E190" s="86">
        <f>ROUND('계획(일최대)'!E190*변동부하율!$B$4,0)</f>
        <v>61</v>
      </c>
      <c r="F190" s="86">
        <f>ROUND('계획(일최대)'!F190*변동부하율!$B$5,0)</f>
        <v>0</v>
      </c>
      <c r="G190" s="86">
        <f>ROUND('계획(일최대)'!G190*변동부하율!$B$6,0)</f>
        <v>0</v>
      </c>
      <c r="H190" s="86">
        <f>ROUND('계획(일최대)'!H190*변동부하율!$B$7,0)</f>
        <v>0</v>
      </c>
      <c r="I190" s="86">
        <f>ROUND('계획(일최대)'!I190*변동부하율!$B$8,0)</f>
        <v>0</v>
      </c>
      <c r="J190" s="86">
        <f>ROUND('계획(일최대)'!J190*변동부하율!$B$9,0)</f>
        <v>343</v>
      </c>
      <c r="K190" s="87">
        <f>SUM(D190:J190)</f>
        <v>3087</v>
      </c>
    </row>
    <row r="191" spans="1:11" ht="15" customHeight="1">
      <c r="A191" s="36"/>
      <c r="B191" s="37"/>
      <c r="C191" s="34" t="s">
        <v>28</v>
      </c>
      <c r="D191" s="86">
        <f>ROUND('계획(일최대)'!D191*변동부하율!$B$3,0)</f>
        <v>63</v>
      </c>
      <c r="E191" s="86">
        <f>ROUND('계획(일최대)'!E191*변동부하율!$B$4,0)</f>
        <v>0</v>
      </c>
      <c r="F191" s="86">
        <f>ROUND('계획(일최대)'!F191*변동부하율!$B$5,0)</f>
        <v>0</v>
      </c>
      <c r="G191" s="86">
        <f>ROUND('계획(일최대)'!G191*변동부하율!$B$6,0)</f>
        <v>0</v>
      </c>
      <c r="H191" s="86">
        <f>ROUND('계획(일최대)'!H191*변동부하율!$B$7,0)</f>
        <v>0</v>
      </c>
      <c r="I191" s="86">
        <f>ROUND('계획(일최대)'!I191*변동부하율!$B$8,0)</f>
        <v>0</v>
      </c>
      <c r="J191" s="86">
        <f>ROUND('계획(일최대)'!J191*변동부하율!$B$9,0)</f>
        <v>8</v>
      </c>
      <c r="K191" s="87">
        <f>SUM(D191:J191)</f>
        <v>71</v>
      </c>
    </row>
    <row r="192" spans="1:11" ht="15" customHeight="1">
      <c r="A192" s="36"/>
      <c r="B192" s="45"/>
      <c r="C192" s="34" t="s">
        <v>78</v>
      </c>
      <c r="D192" s="86">
        <f>ROUND('계획(일최대)'!D192*변동부하율!$B$3,0)</f>
        <v>0</v>
      </c>
      <c r="E192" s="86">
        <f>ROUND('계획(일최대)'!E192*변동부하율!$B$4,0)</f>
        <v>0</v>
      </c>
      <c r="F192" s="86">
        <f>ROUND('계획(일최대)'!F192*변동부하율!$B$5,0)</f>
        <v>0</v>
      </c>
      <c r="G192" s="86">
        <f>ROUND('계획(일최대)'!G192*변동부하율!$B$6,0)</f>
        <v>0</v>
      </c>
      <c r="H192" s="86">
        <f>ROUND('계획(일최대)'!H192*변동부하율!$B$7,0)</f>
        <v>40</v>
      </c>
      <c r="I192" s="86">
        <f>ROUND('계획(일최대)'!I192*변동부하율!$B$8,0)</f>
        <v>0</v>
      </c>
      <c r="J192" s="86">
        <f>ROUND('계획(일최대)'!J192*변동부하율!$B$9,0)</f>
        <v>0</v>
      </c>
      <c r="K192" s="87">
        <f>SUM(D192:J192)</f>
        <v>40</v>
      </c>
    </row>
    <row r="193" spans="1:11" ht="15" customHeight="1">
      <c r="A193" s="36"/>
      <c r="B193" s="34" t="s">
        <v>29</v>
      </c>
      <c r="C193" s="34" t="s">
        <v>30</v>
      </c>
      <c r="D193" s="86">
        <f>ROUND('계획(일최대)'!D193*변동부하율!$B$3,0)</f>
        <v>352</v>
      </c>
      <c r="E193" s="86">
        <f>ROUND('계획(일최대)'!E193*변동부하율!$B$4,0)</f>
        <v>0</v>
      </c>
      <c r="F193" s="86">
        <f>ROUND('계획(일최대)'!F193*변동부하율!$B$5,0)</f>
        <v>0</v>
      </c>
      <c r="G193" s="86">
        <f>ROUND('계획(일최대)'!G193*변동부하율!$B$6,0)</f>
        <v>0</v>
      </c>
      <c r="H193" s="86">
        <f>ROUND('계획(일최대)'!H193*변동부하율!$B$7,0)</f>
        <v>0</v>
      </c>
      <c r="I193" s="86">
        <f>ROUND('계획(일최대)'!I193*변동부하율!$B$8,0)</f>
        <v>0</v>
      </c>
      <c r="J193" s="86">
        <f>ROUND('계획(일최대)'!J193*변동부하율!$B$9,0)</f>
        <v>44</v>
      </c>
      <c r="K193" s="87">
        <f>SUM(D193:J193)</f>
        <v>396</v>
      </c>
    </row>
    <row r="194" spans="1:11" ht="15" customHeight="1">
      <c r="A194" s="36"/>
      <c r="B194" s="33" t="s">
        <v>31</v>
      </c>
      <c r="C194" s="34" t="s">
        <v>8</v>
      </c>
      <c r="D194" s="86">
        <f t="shared" ref="D194:K194" si="61">SUM(D195:D197)</f>
        <v>1161</v>
      </c>
      <c r="E194" s="86">
        <f t="shared" si="61"/>
        <v>0</v>
      </c>
      <c r="F194" s="86">
        <f t="shared" si="61"/>
        <v>0</v>
      </c>
      <c r="G194" s="86">
        <f t="shared" si="61"/>
        <v>0</v>
      </c>
      <c r="H194" s="86">
        <f t="shared" si="61"/>
        <v>0</v>
      </c>
      <c r="I194" s="86">
        <f t="shared" si="61"/>
        <v>139</v>
      </c>
      <c r="J194" s="86">
        <f t="shared" si="61"/>
        <v>159</v>
      </c>
      <c r="K194" s="87">
        <f t="shared" si="61"/>
        <v>1459</v>
      </c>
    </row>
    <row r="195" spans="1:11" ht="15" customHeight="1">
      <c r="A195" s="36"/>
      <c r="B195" s="37"/>
      <c r="C195" s="34" t="s">
        <v>32</v>
      </c>
      <c r="D195" s="86">
        <f>ROUND('계획(일최대)'!D195*변동부하율!$B$3,0)</f>
        <v>144</v>
      </c>
      <c r="E195" s="86">
        <f>ROUND('계획(일최대)'!E195*변동부하율!$B$4,0)</f>
        <v>0</v>
      </c>
      <c r="F195" s="86">
        <f>ROUND('계획(일최대)'!F195*변동부하율!$B$5,0)</f>
        <v>0</v>
      </c>
      <c r="G195" s="86">
        <f>ROUND('계획(일최대)'!G195*변동부하율!$B$6,0)</f>
        <v>0</v>
      </c>
      <c r="H195" s="86">
        <f>ROUND('계획(일최대)'!H195*변동부하율!$B$7,0)</f>
        <v>0</v>
      </c>
      <c r="I195" s="86">
        <f>ROUND('계획(일최대)'!I195*변동부하율!$B$8,0)</f>
        <v>0</v>
      </c>
      <c r="J195" s="86">
        <f>ROUND('계획(일최대)'!J195*변동부하율!$B$9,0)</f>
        <v>18</v>
      </c>
      <c r="K195" s="87">
        <f>SUM(D195:J195)</f>
        <v>162</v>
      </c>
    </row>
    <row r="196" spans="1:11" ht="15" customHeight="1">
      <c r="A196" s="36"/>
      <c r="B196" s="37"/>
      <c r="C196" s="34" t="s">
        <v>33</v>
      </c>
      <c r="D196" s="86">
        <f>ROUND('계획(일최대)'!D196*변동부하율!$B$3,0)</f>
        <v>1017</v>
      </c>
      <c r="E196" s="86">
        <f>ROUND('계획(일최대)'!E196*변동부하율!$B$4,0)</f>
        <v>0</v>
      </c>
      <c r="F196" s="86">
        <f>ROUND('계획(일최대)'!F196*변동부하율!$B$5,0)</f>
        <v>0</v>
      </c>
      <c r="G196" s="86">
        <f>ROUND('계획(일최대)'!G196*변동부하율!$B$6,0)</f>
        <v>0</v>
      </c>
      <c r="H196" s="86">
        <f>ROUND('계획(일최대)'!H196*변동부하율!$B$7,0)</f>
        <v>0</v>
      </c>
      <c r="I196" s="86">
        <f>ROUND('계획(일최대)'!I196*변동부하율!$B$8,0)</f>
        <v>0</v>
      </c>
      <c r="J196" s="86">
        <f>ROUND('계획(일최대)'!J196*변동부하율!$B$9,0)</f>
        <v>127</v>
      </c>
      <c r="K196" s="87">
        <f>SUM(D196:J196)</f>
        <v>1144</v>
      </c>
    </row>
    <row r="197" spans="1:11" ht="15" customHeight="1">
      <c r="A197" s="36"/>
      <c r="B197" s="45"/>
      <c r="C197" s="34" t="s">
        <v>130</v>
      </c>
      <c r="D197" s="86">
        <f>ROUND('계획(일최대)'!D197*변동부하율!$B$3,0)</f>
        <v>0</v>
      </c>
      <c r="E197" s="86">
        <f>ROUND('계획(일최대)'!E197*변동부하율!$B$4,0)</f>
        <v>0</v>
      </c>
      <c r="F197" s="86">
        <f>ROUND('계획(일최대)'!F197*변동부하율!$B$5,0)</f>
        <v>0</v>
      </c>
      <c r="G197" s="86">
        <f>ROUND('계획(일최대)'!G197*변동부하율!$B$6,0)</f>
        <v>0</v>
      </c>
      <c r="H197" s="86">
        <f>ROUND('계획(일최대)'!H197*변동부하율!$B$7,0)</f>
        <v>0</v>
      </c>
      <c r="I197" s="86">
        <f>ROUND('계획(일최대)'!I197*변동부하율!$B$8,0)</f>
        <v>139</v>
      </c>
      <c r="J197" s="86">
        <f>ROUND('계획(일최대)'!J197*변동부하율!$B$9,0)</f>
        <v>14</v>
      </c>
      <c r="K197" s="87">
        <f>SUM(D197:J197)</f>
        <v>153</v>
      </c>
    </row>
    <row r="198" spans="1:11" ht="15" customHeight="1">
      <c r="A198" s="36"/>
      <c r="B198" s="33" t="s">
        <v>34</v>
      </c>
      <c r="C198" s="34" t="s">
        <v>8</v>
      </c>
      <c r="D198" s="86">
        <f t="shared" ref="D198:K198" si="62">SUM(D199:D200)</f>
        <v>522</v>
      </c>
      <c r="E198" s="86">
        <f t="shared" si="62"/>
        <v>0</v>
      </c>
      <c r="F198" s="86">
        <f t="shared" si="62"/>
        <v>0</v>
      </c>
      <c r="G198" s="86">
        <f t="shared" si="62"/>
        <v>0</v>
      </c>
      <c r="H198" s="86">
        <f t="shared" si="62"/>
        <v>0</v>
      </c>
      <c r="I198" s="86">
        <f t="shared" si="62"/>
        <v>0</v>
      </c>
      <c r="J198" s="86">
        <f t="shared" si="62"/>
        <v>65</v>
      </c>
      <c r="K198" s="87">
        <f t="shared" si="62"/>
        <v>587</v>
      </c>
    </row>
    <row r="199" spans="1:11" ht="15" customHeight="1">
      <c r="A199" s="36"/>
      <c r="B199" s="37"/>
      <c r="C199" s="34" t="s">
        <v>27</v>
      </c>
      <c r="D199" s="86">
        <f>ROUND('계획(일최대)'!D199*변동부하율!$B$3,0)</f>
        <v>442</v>
      </c>
      <c r="E199" s="86">
        <f>ROUND('계획(일최대)'!E199*변동부하율!$B$4,0)</f>
        <v>0</v>
      </c>
      <c r="F199" s="86">
        <f>ROUND('계획(일최대)'!F199*변동부하율!$B$5,0)</f>
        <v>0</v>
      </c>
      <c r="G199" s="86">
        <f>ROUND('계획(일최대)'!G199*변동부하율!$B$6,0)</f>
        <v>0</v>
      </c>
      <c r="H199" s="86">
        <f>ROUND('계획(일최대)'!H199*변동부하율!$B$7,0)</f>
        <v>0</v>
      </c>
      <c r="I199" s="86">
        <f>ROUND('계획(일최대)'!I199*변동부하율!$B$8,0)</f>
        <v>0</v>
      </c>
      <c r="J199" s="86">
        <f>ROUND('계획(일최대)'!J199*변동부하율!$B$9,0)</f>
        <v>55</v>
      </c>
      <c r="K199" s="87">
        <f>SUM(D199:J199)</f>
        <v>497</v>
      </c>
    </row>
    <row r="200" spans="1:11" ht="15" customHeight="1">
      <c r="A200" s="36"/>
      <c r="B200" s="37"/>
      <c r="C200" s="34" t="s">
        <v>37</v>
      </c>
      <c r="D200" s="86">
        <f>ROUND('계획(일최대)'!D200*변동부하율!$B$3,0)</f>
        <v>80</v>
      </c>
      <c r="E200" s="86">
        <f>ROUND('계획(일최대)'!E200*변동부하율!$B$4,0)</f>
        <v>0</v>
      </c>
      <c r="F200" s="86">
        <f>ROUND('계획(일최대)'!F200*변동부하율!$B$5,0)</f>
        <v>0</v>
      </c>
      <c r="G200" s="86">
        <f>ROUND('계획(일최대)'!G200*변동부하율!$B$6,0)</f>
        <v>0</v>
      </c>
      <c r="H200" s="86">
        <f>ROUND('계획(일최대)'!H200*변동부하율!$B$7,0)</f>
        <v>0</v>
      </c>
      <c r="I200" s="86">
        <f>ROUND('계획(일최대)'!I200*변동부하율!$B$8,0)</f>
        <v>0</v>
      </c>
      <c r="J200" s="86">
        <f>ROUND('계획(일최대)'!J200*변동부하율!$B$9,0)</f>
        <v>10</v>
      </c>
      <c r="K200" s="87">
        <f>SUM(D200:J200)</f>
        <v>90</v>
      </c>
    </row>
    <row r="201" spans="1:11" ht="15" customHeight="1">
      <c r="A201" s="36"/>
      <c r="B201" s="33" t="s">
        <v>41</v>
      </c>
      <c r="C201" s="34" t="s">
        <v>8</v>
      </c>
      <c r="D201" s="86">
        <f t="shared" ref="D201:K201" si="63">SUM(D202:D204)</f>
        <v>880</v>
      </c>
      <c r="E201" s="86">
        <f t="shared" si="63"/>
        <v>14</v>
      </c>
      <c r="F201" s="86">
        <f t="shared" si="63"/>
        <v>4640</v>
      </c>
      <c r="G201" s="86">
        <f t="shared" si="63"/>
        <v>0</v>
      </c>
      <c r="H201" s="86">
        <f t="shared" si="63"/>
        <v>0</v>
      </c>
      <c r="I201" s="86">
        <f t="shared" si="63"/>
        <v>0</v>
      </c>
      <c r="J201" s="86">
        <f t="shared" si="63"/>
        <v>692</v>
      </c>
      <c r="K201" s="87">
        <f t="shared" si="63"/>
        <v>6226</v>
      </c>
    </row>
    <row r="202" spans="1:11" ht="15" customHeight="1">
      <c r="A202" s="36"/>
      <c r="B202" s="37"/>
      <c r="C202" s="34" t="s">
        <v>225</v>
      </c>
      <c r="D202" s="86">
        <f>ROUND('계획(일최대)'!D202*변동부하율!$B$3,0)</f>
        <v>0</v>
      </c>
      <c r="E202" s="86">
        <f>ROUND('계획(일최대)'!E202*변동부하율!$B$4,0)</f>
        <v>0</v>
      </c>
      <c r="F202" s="86">
        <f>ROUND('계획(일최대)'!F202*변동부하율!$B$5,0)</f>
        <v>4640</v>
      </c>
      <c r="G202" s="86">
        <f>ROUND('계획(일최대)'!G202*변동부하율!$B$6,0)</f>
        <v>0</v>
      </c>
      <c r="H202" s="86">
        <f>ROUND('계획(일최대)'!H202*변동부하율!$B$7,0)</f>
        <v>0</v>
      </c>
      <c r="I202" s="86">
        <f>ROUND('계획(일최대)'!I202*변동부하율!$B$8,0)</f>
        <v>0</v>
      </c>
      <c r="J202" s="86">
        <f>ROUND('계획(일최대)'!J202*변동부하율!$B$9,0)</f>
        <v>580</v>
      </c>
      <c r="K202" s="87">
        <f>SUM(D202:J202)</f>
        <v>5220</v>
      </c>
    </row>
    <row r="203" spans="1:11" ht="15" customHeight="1">
      <c r="A203" s="36"/>
      <c r="B203" s="37"/>
      <c r="C203" s="34" t="s">
        <v>37</v>
      </c>
      <c r="D203" s="86">
        <f>ROUND('계획(일최대)'!D203*변동부하율!$B$3,0)</f>
        <v>462</v>
      </c>
      <c r="E203" s="86">
        <f>ROUND('계획(일최대)'!E203*변동부하율!$B$4,0)</f>
        <v>0</v>
      </c>
      <c r="F203" s="86">
        <f>ROUND('계획(일최대)'!F203*변동부하율!$B$5,0)</f>
        <v>0</v>
      </c>
      <c r="G203" s="86">
        <f>ROUND('계획(일최대)'!G203*변동부하율!$B$6,0)</f>
        <v>0</v>
      </c>
      <c r="H203" s="86">
        <f>ROUND('계획(일최대)'!H203*변동부하율!$B$7,0)</f>
        <v>0</v>
      </c>
      <c r="I203" s="86">
        <f>ROUND('계획(일최대)'!I203*변동부하율!$B$8,0)</f>
        <v>0</v>
      </c>
      <c r="J203" s="86">
        <f>ROUND('계획(일최대)'!J203*변동부하율!$B$9,0)</f>
        <v>58</v>
      </c>
      <c r="K203" s="87">
        <f>SUM(D203:J203)</f>
        <v>520</v>
      </c>
    </row>
    <row r="204" spans="1:11" ht="15" customHeight="1">
      <c r="A204" s="36"/>
      <c r="B204" s="37"/>
      <c r="C204" s="34" t="s">
        <v>38</v>
      </c>
      <c r="D204" s="86">
        <f>ROUND('계획(일최대)'!D204*변동부하율!$B$3,0)</f>
        <v>418</v>
      </c>
      <c r="E204" s="86">
        <f>ROUND('계획(일최대)'!E204*변동부하율!$B$4,0)</f>
        <v>14</v>
      </c>
      <c r="F204" s="86">
        <f>ROUND('계획(일최대)'!F204*변동부하율!$B$5,0)</f>
        <v>0</v>
      </c>
      <c r="G204" s="86">
        <f>ROUND('계획(일최대)'!G204*변동부하율!$B$6,0)</f>
        <v>0</v>
      </c>
      <c r="H204" s="86">
        <f>ROUND('계획(일최대)'!H204*변동부하율!$B$7,0)</f>
        <v>0</v>
      </c>
      <c r="I204" s="86">
        <f>ROUND('계획(일최대)'!I204*변동부하율!$B$8,0)</f>
        <v>0</v>
      </c>
      <c r="J204" s="86">
        <f>ROUND('계획(일최대)'!J204*변동부하율!$B$9,0)</f>
        <v>54</v>
      </c>
      <c r="K204" s="87">
        <f>SUM(D204:J204)</f>
        <v>486</v>
      </c>
    </row>
    <row r="205" spans="1:11" ht="15" customHeight="1">
      <c r="A205" s="138" t="s">
        <v>132</v>
      </c>
      <c r="B205" s="139"/>
      <c r="C205" s="140"/>
      <c r="D205" s="84">
        <f t="shared" ref="D205:K205" si="64">D206+D209+D214</f>
        <v>1179</v>
      </c>
      <c r="E205" s="84">
        <f t="shared" si="64"/>
        <v>163</v>
      </c>
      <c r="F205" s="84">
        <f t="shared" si="64"/>
        <v>149</v>
      </c>
      <c r="G205" s="84">
        <f t="shared" si="64"/>
        <v>11957</v>
      </c>
      <c r="H205" s="84">
        <f t="shared" si="64"/>
        <v>0</v>
      </c>
      <c r="I205" s="84">
        <f t="shared" si="64"/>
        <v>0</v>
      </c>
      <c r="J205" s="84">
        <f t="shared" si="64"/>
        <v>804</v>
      </c>
      <c r="K205" s="85">
        <f t="shared" si="64"/>
        <v>14252</v>
      </c>
    </row>
    <row r="206" spans="1:11" ht="15" customHeight="1">
      <c r="A206" s="36"/>
      <c r="B206" s="33" t="s">
        <v>43</v>
      </c>
      <c r="C206" s="34" t="s">
        <v>8</v>
      </c>
      <c r="D206" s="86">
        <f t="shared" ref="D206:K206" si="65">SUM(D207:D208)</f>
        <v>205</v>
      </c>
      <c r="E206" s="86">
        <f t="shared" si="65"/>
        <v>0</v>
      </c>
      <c r="F206" s="86">
        <f t="shared" si="65"/>
        <v>0</v>
      </c>
      <c r="G206" s="86">
        <f t="shared" si="65"/>
        <v>11957</v>
      </c>
      <c r="H206" s="86">
        <f t="shared" si="65"/>
        <v>0</v>
      </c>
      <c r="I206" s="86">
        <f t="shared" si="65"/>
        <v>0</v>
      </c>
      <c r="J206" s="86">
        <f t="shared" si="65"/>
        <v>643</v>
      </c>
      <c r="K206" s="87">
        <f t="shared" si="65"/>
        <v>12805</v>
      </c>
    </row>
    <row r="207" spans="1:11" ht="15" customHeight="1">
      <c r="A207" s="36"/>
      <c r="B207" s="37"/>
      <c r="C207" s="34" t="s">
        <v>77</v>
      </c>
      <c r="D207" s="86">
        <f>ROUND('계획(일최대)'!D207*변동부하율!$B$3,0)</f>
        <v>0</v>
      </c>
      <c r="E207" s="86">
        <f>ROUND('계획(일최대)'!E207*변동부하율!$B$4,0)</f>
        <v>0</v>
      </c>
      <c r="F207" s="86">
        <f>ROUND('계획(일최대)'!F207*변동부하율!$B$5,0)</f>
        <v>0</v>
      </c>
      <c r="G207" s="86">
        <f>ROUND('계획(일최대)'!G207*변동부하율!$B$6,0)</f>
        <v>10313</v>
      </c>
      <c r="H207" s="86">
        <f>ROUND('계획(일최대)'!H207*변동부하율!$B$7,0)</f>
        <v>0</v>
      </c>
      <c r="I207" s="86">
        <f>ROUND('계획(일최대)'!I207*변동부하율!$B$8,0)</f>
        <v>0</v>
      </c>
      <c r="J207" s="86">
        <f>ROUND('계획(일최대)'!J207*변동부하율!$B$9,0)</f>
        <v>543</v>
      </c>
      <c r="K207" s="87">
        <f>SUM(D207:J207)</f>
        <v>10856</v>
      </c>
    </row>
    <row r="208" spans="1:11" ht="15" customHeight="1">
      <c r="A208" s="36"/>
      <c r="B208" s="45"/>
      <c r="C208" s="34" t="s">
        <v>76</v>
      </c>
      <c r="D208" s="86">
        <f>ROUND('계획(일최대)'!D208*변동부하율!$B$3,0)</f>
        <v>205</v>
      </c>
      <c r="E208" s="86">
        <f>ROUND('계획(일최대)'!E208*변동부하율!$B$4,0)</f>
        <v>0</v>
      </c>
      <c r="F208" s="86">
        <f>ROUND('계획(일최대)'!F208*변동부하율!$B$5,0)</f>
        <v>0</v>
      </c>
      <c r="G208" s="86">
        <f>ROUND('계획(일최대)'!G208*변동부하율!$B$6,0)</f>
        <v>1644</v>
      </c>
      <c r="H208" s="86">
        <f>ROUND('계획(일최대)'!H208*변동부하율!$B$7,0)</f>
        <v>0</v>
      </c>
      <c r="I208" s="86">
        <f>ROUND('계획(일최대)'!I208*변동부하율!$B$8,0)</f>
        <v>0</v>
      </c>
      <c r="J208" s="86">
        <f>ROUND('계획(일최대)'!J208*변동부하율!$B$9,0)</f>
        <v>100</v>
      </c>
      <c r="K208" s="87">
        <f>SUM(D208:J208)</f>
        <v>1949</v>
      </c>
    </row>
    <row r="209" spans="1:11" ht="15" customHeight="1">
      <c r="A209" s="36"/>
      <c r="B209" s="33" t="s">
        <v>7</v>
      </c>
      <c r="C209" s="34" t="s">
        <v>8</v>
      </c>
      <c r="D209" s="86">
        <f t="shared" ref="D209:K209" si="66">SUM(D210:D213)</f>
        <v>468</v>
      </c>
      <c r="E209" s="86">
        <f t="shared" si="66"/>
        <v>163</v>
      </c>
      <c r="F209" s="86">
        <f t="shared" si="66"/>
        <v>149</v>
      </c>
      <c r="G209" s="86">
        <f t="shared" si="66"/>
        <v>0</v>
      </c>
      <c r="H209" s="86">
        <f t="shared" si="66"/>
        <v>0</v>
      </c>
      <c r="I209" s="86">
        <f t="shared" si="66"/>
        <v>0</v>
      </c>
      <c r="J209" s="86">
        <f t="shared" si="66"/>
        <v>98</v>
      </c>
      <c r="K209" s="87">
        <f t="shared" si="66"/>
        <v>878</v>
      </c>
    </row>
    <row r="210" spans="1:11" ht="15" customHeight="1">
      <c r="A210" s="36"/>
      <c r="B210" s="37"/>
      <c r="C210" s="34" t="s">
        <v>10</v>
      </c>
      <c r="D210" s="86">
        <f>ROUND('계획(일최대)'!D210*변동부하율!$B$3,0)</f>
        <v>234</v>
      </c>
      <c r="E210" s="86">
        <f>ROUND('계획(일최대)'!E210*변동부하율!$B$4,0)</f>
        <v>163</v>
      </c>
      <c r="F210" s="86">
        <f>ROUND('계획(일최대)'!F210*변동부하율!$B$5,0)</f>
        <v>0</v>
      </c>
      <c r="G210" s="86">
        <f>ROUND('계획(일최대)'!G210*변동부하율!$B$6,0)</f>
        <v>0</v>
      </c>
      <c r="H210" s="86">
        <f>ROUND('계획(일최대)'!H210*변동부하율!$B$7,0)</f>
        <v>0</v>
      </c>
      <c r="I210" s="86">
        <f>ROUND('계획(일최대)'!I210*변동부하율!$B$8,0)</f>
        <v>0</v>
      </c>
      <c r="J210" s="86">
        <f>ROUND('계획(일최대)'!J210*변동부하율!$B$9,0)</f>
        <v>50</v>
      </c>
      <c r="K210" s="87">
        <f>SUM(D210:J210)</f>
        <v>447</v>
      </c>
    </row>
    <row r="211" spans="1:11" ht="15" customHeight="1">
      <c r="A211" s="36"/>
      <c r="B211" s="37"/>
      <c r="C211" s="34" t="s">
        <v>11</v>
      </c>
      <c r="D211" s="86">
        <f>ROUND('계획(일최대)'!D211*변동부하율!$B$3,0)</f>
        <v>234</v>
      </c>
      <c r="E211" s="86">
        <f>ROUND('계획(일최대)'!E211*변동부하율!$B$4,0)</f>
        <v>0</v>
      </c>
      <c r="F211" s="86">
        <f>ROUND('계획(일최대)'!F211*변동부하율!$B$5,0)</f>
        <v>0</v>
      </c>
      <c r="G211" s="86">
        <f>ROUND('계획(일최대)'!G211*변동부하율!$B$6,0)</f>
        <v>0</v>
      </c>
      <c r="H211" s="86">
        <f>ROUND('계획(일최대)'!H211*변동부하율!$B$7,0)</f>
        <v>0</v>
      </c>
      <c r="I211" s="86">
        <f>ROUND('계획(일최대)'!I211*변동부하율!$B$8,0)</f>
        <v>0</v>
      </c>
      <c r="J211" s="86">
        <f>ROUND('계획(일최대)'!J211*변동부하율!$B$9,0)</f>
        <v>29</v>
      </c>
      <c r="K211" s="87">
        <f>SUM(D211:J211)</f>
        <v>263</v>
      </c>
    </row>
    <row r="212" spans="1:11" ht="15" customHeight="1">
      <c r="A212" s="36"/>
      <c r="B212" s="37"/>
      <c r="C212" s="34" t="s">
        <v>74</v>
      </c>
      <c r="D212" s="86">
        <f>ROUND('계획(일최대)'!D212*변동부하율!$B$3,0)</f>
        <v>0</v>
      </c>
      <c r="E212" s="86">
        <f>ROUND('계획(일최대)'!E212*변동부하율!$B$4,0)</f>
        <v>0</v>
      </c>
      <c r="F212" s="86">
        <f>ROUND('계획(일최대)'!F212*변동부하율!$B$5,0)</f>
        <v>124</v>
      </c>
      <c r="G212" s="86">
        <f>ROUND('계획(일최대)'!G212*변동부하율!$B$6,0)</f>
        <v>0</v>
      </c>
      <c r="H212" s="86">
        <f>ROUND('계획(일최대)'!H212*변동부하율!$B$7,0)</f>
        <v>0</v>
      </c>
      <c r="I212" s="86">
        <f>ROUND('계획(일최대)'!I212*변동부하율!$B$8,0)</f>
        <v>0</v>
      </c>
      <c r="J212" s="86">
        <f>ROUND('계획(일최대)'!J212*변동부하율!$B$9,0)</f>
        <v>16</v>
      </c>
      <c r="K212" s="87">
        <f>SUM(D212:J212)</f>
        <v>140</v>
      </c>
    </row>
    <row r="213" spans="1:11" ht="15" customHeight="1">
      <c r="A213" s="36"/>
      <c r="B213" s="37"/>
      <c r="C213" s="34" t="s">
        <v>58</v>
      </c>
      <c r="D213" s="86">
        <f>ROUND('계획(일최대)'!D213*변동부하율!$B$3,0)</f>
        <v>0</v>
      </c>
      <c r="E213" s="86">
        <f>ROUND('계획(일최대)'!E213*변동부하율!$B$4,0)</f>
        <v>0</v>
      </c>
      <c r="F213" s="86">
        <f>ROUND('계획(일최대)'!F213*변동부하율!$B$5,0)</f>
        <v>25</v>
      </c>
      <c r="G213" s="86">
        <f>ROUND('계획(일최대)'!G213*변동부하율!$B$6,0)</f>
        <v>0</v>
      </c>
      <c r="H213" s="86">
        <f>ROUND('계획(일최대)'!H213*변동부하율!$B$7,0)</f>
        <v>0</v>
      </c>
      <c r="I213" s="86">
        <f>ROUND('계획(일최대)'!I213*변동부하율!$B$8,0)</f>
        <v>0</v>
      </c>
      <c r="J213" s="86">
        <f>ROUND('계획(일최대)'!J213*변동부하율!$B$9,0)</f>
        <v>3</v>
      </c>
      <c r="K213" s="87">
        <f>SUM(D213:J213)</f>
        <v>28</v>
      </c>
    </row>
    <row r="214" spans="1:11" ht="15" customHeight="1">
      <c r="A214" s="36"/>
      <c r="B214" s="34" t="s">
        <v>39</v>
      </c>
      <c r="C214" s="34" t="s">
        <v>40</v>
      </c>
      <c r="D214" s="86">
        <f>ROUND('계획(일최대)'!D214*변동부하율!$B$3,0)</f>
        <v>506</v>
      </c>
      <c r="E214" s="86">
        <f>ROUND('계획(일최대)'!E214*변동부하율!$B$4,0)</f>
        <v>0</v>
      </c>
      <c r="F214" s="86">
        <f>ROUND('계획(일최대)'!F214*변동부하율!$B$5,0)</f>
        <v>0</v>
      </c>
      <c r="G214" s="86">
        <f>ROUND('계획(일최대)'!G214*변동부하율!$B$6,0)</f>
        <v>0</v>
      </c>
      <c r="H214" s="86">
        <f>ROUND('계획(일최대)'!H214*변동부하율!$B$7,0)</f>
        <v>0</v>
      </c>
      <c r="I214" s="86">
        <f>ROUND('계획(일최대)'!I214*변동부하율!$B$8,0)</f>
        <v>0</v>
      </c>
      <c r="J214" s="86">
        <f>ROUND('계획(일최대)'!J214*변동부하율!$B$9,0)</f>
        <v>63</v>
      </c>
      <c r="K214" s="87">
        <f>SUM(D214:J214)</f>
        <v>569</v>
      </c>
    </row>
    <row r="215" spans="1:11" ht="15" customHeight="1">
      <c r="A215" s="30" t="s">
        <v>44</v>
      </c>
      <c r="B215" s="143" t="s">
        <v>6</v>
      </c>
      <c r="C215" s="143"/>
      <c r="D215" s="82">
        <f>D216+D217+D220</f>
        <v>2114</v>
      </c>
      <c r="E215" s="82">
        <f t="shared" ref="E215:K215" si="67">E216+E217+E220</f>
        <v>0</v>
      </c>
      <c r="F215" s="82">
        <f t="shared" si="67"/>
        <v>1530</v>
      </c>
      <c r="G215" s="82">
        <f t="shared" si="67"/>
        <v>0</v>
      </c>
      <c r="H215" s="82">
        <f t="shared" si="67"/>
        <v>0</v>
      </c>
      <c r="I215" s="82">
        <f t="shared" si="67"/>
        <v>0</v>
      </c>
      <c r="J215" s="82">
        <f t="shared" si="67"/>
        <v>456</v>
      </c>
      <c r="K215" s="83">
        <f t="shared" si="67"/>
        <v>4100</v>
      </c>
    </row>
    <row r="216" spans="1:11" ht="15" customHeight="1">
      <c r="A216" s="36"/>
      <c r="B216" s="33" t="s">
        <v>234</v>
      </c>
      <c r="C216" s="34" t="s">
        <v>45</v>
      </c>
      <c r="D216" s="86">
        <f>ROUND('계획(일최대)'!D216*변동부하율!$B$3,0)</f>
        <v>1373</v>
      </c>
      <c r="E216" s="86">
        <f>ROUND('계획(일최대)'!E216*변동부하율!$B$4,0)</f>
        <v>0</v>
      </c>
      <c r="F216" s="86">
        <f>ROUND('계획(일최대)'!F216*변동부하율!$B$5,0)</f>
        <v>0</v>
      </c>
      <c r="G216" s="86">
        <f>ROUND('계획(일최대)'!G216*변동부하율!$B$6,0)</f>
        <v>0</v>
      </c>
      <c r="H216" s="86">
        <f>ROUND('계획(일최대)'!H216*변동부하율!$B$7,0)</f>
        <v>0</v>
      </c>
      <c r="I216" s="86">
        <f>ROUND('계획(일최대)'!I216*변동부하율!$B$8,0)</f>
        <v>0</v>
      </c>
      <c r="J216" s="86">
        <f>ROUND('계획(일최대)'!J216*변동부하율!$B$9,0)</f>
        <v>172</v>
      </c>
      <c r="K216" s="87">
        <f>SUM(D216:J216)</f>
        <v>1545</v>
      </c>
    </row>
    <row r="217" spans="1:11" ht="15" customHeight="1">
      <c r="A217" s="36"/>
      <c r="B217" s="33" t="s">
        <v>244</v>
      </c>
      <c r="C217" s="34" t="s">
        <v>8</v>
      </c>
      <c r="D217" s="86">
        <f>SUM(D218:D219)</f>
        <v>445</v>
      </c>
      <c r="E217" s="86">
        <f t="shared" ref="E217:K217" si="68">SUM(E218:E219)</f>
        <v>0</v>
      </c>
      <c r="F217" s="86">
        <f t="shared" si="68"/>
        <v>0</v>
      </c>
      <c r="G217" s="86">
        <f t="shared" si="68"/>
        <v>0</v>
      </c>
      <c r="H217" s="86">
        <f t="shared" si="68"/>
        <v>0</v>
      </c>
      <c r="I217" s="86">
        <f t="shared" si="68"/>
        <v>0</v>
      </c>
      <c r="J217" s="86">
        <f t="shared" si="68"/>
        <v>56</v>
      </c>
      <c r="K217" s="87">
        <f t="shared" si="68"/>
        <v>501</v>
      </c>
    </row>
    <row r="218" spans="1:11" ht="15" customHeight="1">
      <c r="A218" s="36"/>
      <c r="B218" s="37"/>
      <c r="C218" s="34" t="s">
        <v>45</v>
      </c>
      <c r="D218" s="86">
        <f>ROUND('계획(일최대)'!D218*변동부하율!$B$3,0)</f>
        <v>341</v>
      </c>
      <c r="E218" s="86">
        <f>ROUND('계획(일최대)'!E218*변동부하율!$B$4,0)</f>
        <v>0</v>
      </c>
      <c r="F218" s="86">
        <f>ROUND('계획(일최대)'!F218*변동부하율!$B$5,0)</f>
        <v>0</v>
      </c>
      <c r="G218" s="86">
        <f>ROUND('계획(일최대)'!G218*변동부하율!$B$6,0)</f>
        <v>0</v>
      </c>
      <c r="H218" s="86">
        <f>ROUND('계획(일최대)'!H218*변동부하율!$B$7,0)</f>
        <v>0</v>
      </c>
      <c r="I218" s="86">
        <f>ROUND('계획(일최대)'!I218*변동부하율!$B$8,0)</f>
        <v>0</v>
      </c>
      <c r="J218" s="86">
        <f>ROUND('계획(일최대)'!J218*변동부하율!$B$9,0)</f>
        <v>43</v>
      </c>
      <c r="K218" s="87">
        <f t="shared" ref="K218:K219" si="69">SUM(D218:J218)</f>
        <v>384</v>
      </c>
    </row>
    <row r="219" spans="1:11" ht="15" customHeight="1">
      <c r="A219" s="36"/>
      <c r="B219" s="45"/>
      <c r="C219" s="34" t="s">
        <v>236</v>
      </c>
      <c r="D219" s="86">
        <f>ROUND('계획(일최대)'!D219*변동부하율!$B$3,0)</f>
        <v>104</v>
      </c>
      <c r="E219" s="86">
        <f>ROUND('계획(일최대)'!E219*변동부하율!$B$4,0)</f>
        <v>0</v>
      </c>
      <c r="F219" s="86">
        <f>ROUND('계획(일최대)'!F219*변동부하율!$B$5,0)</f>
        <v>0</v>
      </c>
      <c r="G219" s="86">
        <f>ROUND('계획(일최대)'!G219*변동부하율!$B$6,0)</f>
        <v>0</v>
      </c>
      <c r="H219" s="86">
        <f>ROUND('계획(일최대)'!H219*변동부하율!$B$7,0)</f>
        <v>0</v>
      </c>
      <c r="I219" s="86">
        <f>ROUND('계획(일최대)'!I219*변동부하율!$B$8,0)</f>
        <v>0</v>
      </c>
      <c r="J219" s="86">
        <f>ROUND('계획(일최대)'!J219*변동부하율!$B$9,0)</f>
        <v>13</v>
      </c>
      <c r="K219" s="87">
        <f t="shared" si="69"/>
        <v>117</v>
      </c>
    </row>
    <row r="220" spans="1:11" ht="15" customHeight="1">
      <c r="A220" s="36"/>
      <c r="B220" s="33" t="s">
        <v>46</v>
      </c>
      <c r="C220" s="34" t="s">
        <v>8</v>
      </c>
      <c r="D220" s="86">
        <f>SUM(D221:D222)</f>
        <v>296</v>
      </c>
      <c r="E220" s="86">
        <f t="shared" ref="E220:K220" si="70">SUM(E221:E222)</f>
        <v>0</v>
      </c>
      <c r="F220" s="86">
        <f t="shared" si="70"/>
        <v>1530</v>
      </c>
      <c r="G220" s="86">
        <f t="shared" si="70"/>
        <v>0</v>
      </c>
      <c r="H220" s="86">
        <f t="shared" si="70"/>
        <v>0</v>
      </c>
      <c r="I220" s="86">
        <f t="shared" si="70"/>
        <v>0</v>
      </c>
      <c r="J220" s="86">
        <f t="shared" si="70"/>
        <v>228</v>
      </c>
      <c r="K220" s="87">
        <f t="shared" si="70"/>
        <v>2054</v>
      </c>
    </row>
    <row r="221" spans="1:11" ht="15" customHeight="1">
      <c r="A221" s="36"/>
      <c r="B221" s="37"/>
      <c r="C221" s="34" t="s">
        <v>45</v>
      </c>
      <c r="D221" s="86">
        <f>ROUND('계획(일최대)'!D221*변동부하율!$B$3,0)</f>
        <v>296</v>
      </c>
      <c r="E221" s="86">
        <f>ROUND('계획(일최대)'!E221*변동부하율!$B$4,0)</f>
        <v>0</v>
      </c>
      <c r="F221" s="86">
        <f>ROUND('계획(일최대)'!F221*변동부하율!$B$5,0)</f>
        <v>0</v>
      </c>
      <c r="G221" s="86">
        <f>ROUND('계획(일최대)'!G221*변동부하율!$B$6,0)</f>
        <v>0</v>
      </c>
      <c r="H221" s="86">
        <f>ROUND('계획(일최대)'!H221*변동부하율!$B$7,0)</f>
        <v>0</v>
      </c>
      <c r="I221" s="86">
        <f>ROUND('계획(일최대)'!I221*변동부하율!$B$8,0)</f>
        <v>0</v>
      </c>
      <c r="J221" s="86">
        <f>ROUND('계획(일최대)'!J221*변동부하율!$B$9,0)</f>
        <v>37</v>
      </c>
      <c r="K221" s="87">
        <f>SUM(D221:J221)</f>
        <v>333</v>
      </c>
    </row>
    <row r="222" spans="1:11" ht="15" customHeight="1">
      <c r="A222" s="49"/>
      <c r="B222" s="45"/>
      <c r="C222" s="34" t="s">
        <v>62</v>
      </c>
      <c r="D222" s="86">
        <f>ROUND('계획(일최대)'!D222*변동부하율!$B$3,0)</f>
        <v>0</v>
      </c>
      <c r="E222" s="86">
        <f>ROUND('계획(일최대)'!E222*변동부하율!$B$4,0)</f>
        <v>0</v>
      </c>
      <c r="F222" s="86">
        <f>ROUND('계획(일최대)'!F222*변동부하율!$B$5,0)</f>
        <v>1530</v>
      </c>
      <c r="G222" s="86">
        <f>ROUND('계획(일최대)'!G222*변동부하율!$B$6,0)</f>
        <v>0</v>
      </c>
      <c r="H222" s="86">
        <f>ROUND('계획(일최대)'!H222*변동부하율!$B$7,0)</f>
        <v>0</v>
      </c>
      <c r="I222" s="86">
        <f>ROUND('계획(일최대)'!I222*변동부하율!$B$8,0)</f>
        <v>0</v>
      </c>
      <c r="J222" s="86">
        <f>ROUND('계획(일최대)'!J222*변동부하율!$B$9,0)</f>
        <v>191</v>
      </c>
      <c r="K222" s="87">
        <f>SUM(D222:J222)</f>
        <v>1721</v>
      </c>
    </row>
    <row r="223" spans="1:11" ht="15" customHeight="1">
      <c r="A223" s="30" t="s">
        <v>138</v>
      </c>
      <c r="B223" s="143" t="s">
        <v>6</v>
      </c>
      <c r="C223" s="143"/>
      <c r="D223" s="82">
        <f>D224</f>
        <v>26</v>
      </c>
      <c r="E223" s="82">
        <f t="shared" ref="E223:K223" si="71">E224</f>
        <v>0</v>
      </c>
      <c r="F223" s="82">
        <f t="shared" si="71"/>
        <v>0</v>
      </c>
      <c r="G223" s="82">
        <f t="shared" si="71"/>
        <v>0</v>
      </c>
      <c r="H223" s="82">
        <f t="shared" si="71"/>
        <v>0</v>
      </c>
      <c r="I223" s="82">
        <f t="shared" si="71"/>
        <v>0</v>
      </c>
      <c r="J223" s="82">
        <f t="shared" si="71"/>
        <v>3</v>
      </c>
      <c r="K223" s="83">
        <f t="shared" si="71"/>
        <v>29</v>
      </c>
    </row>
    <row r="224" spans="1:11" ht="15" customHeight="1">
      <c r="A224" s="46"/>
      <c r="B224" s="40" t="s">
        <v>134</v>
      </c>
      <c r="C224" s="40" t="s">
        <v>45</v>
      </c>
      <c r="D224" s="91">
        <f>ROUND('계획(일최대)'!D224*변동부하율!$B$3,0)</f>
        <v>26</v>
      </c>
      <c r="E224" s="91">
        <f>ROUND('계획(일최대)'!E224*변동부하율!$B$4,0)</f>
        <v>0</v>
      </c>
      <c r="F224" s="91">
        <f>ROUND('계획(일최대)'!F224*변동부하율!$B$5,0)</f>
        <v>0</v>
      </c>
      <c r="G224" s="91">
        <f>ROUND('계획(일최대)'!G224*변동부하율!$B$6,0)</f>
        <v>0</v>
      </c>
      <c r="H224" s="91">
        <f>ROUND('계획(일최대)'!H224*변동부하율!$B$7,0)</f>
        <v>0</v>
      </c>
      <c r="I224" s="91">
        <f>ROUND('계획(일최대)'!I224*변동부하율!$B$8,0)</f>
        <v>0</v>
      </c>
      <c r="J224" s="91">
        <f>ROUND('계획(일최대)'!J224*변동부하율!$B$9,0)</f>
        <v>3</v>
      </c>
      <c r="K224" s="92">
        <f>SUM(D224:J224)</f>
        <v>29</v>
      </c>
    </row>
    <row r="225" spans="1:11" ht="15" customHeight="1"/>
    <row r="226" spans="1:11" s="5" customFormat="1" ht="15" customHeight="1">
      <c r="A226" s="24" t="s">
        <v>152</v>
      </c>
    </row>
    <row r="227" spans="1:11" ht="34.5" thickBot="1">
      <c r="A227" s="25" t="s">
        <v>0</v>
      </c>
      <c r="B227" s="26" t="s">
        <v>1</v>
      </c>
      <c r="C227" s="26" t="s">
        <v>73</v>
      </c>
      <c r="D227" s="26" t="s">
        <v>49</v>
      </c>
      <c r="E227" s="26" t="s">
        <v>53</v>
      </c>
      <c r="F227" s="26" t="s">
        <v>64</v>
      </c>
      <c r="G227" s="26" t="s">
        <v>65</v>
      </c>
      <c r="H227" s="26" t="s">
        <v>88</v>
      </c>
      <c r="I227" s="26" t="s">
        <v>185</v>
      </c>
      <c r="J227" s="26" t="s">
        <v>50</v>
      </c>
      <c r="K227" s="27" t="s">
        <v>66</v>
      </c>
    </row>
    <row r="228" spans="1:11" ht="15" customHeight="1" thickTop="1">
      <c r="A228" s="141" t="s">
        <v>4</v>
      </c>
      <c r="B228" s="142"/>
      <c r="C228" s="142"/>
      <c r="D228" s="80">
        <f t="shared" ref="D228:K228" si="72">D229+D271+D279</f>
        <v>29282</v>
      </c>
      <c r="E228" s="80">
        <f t="shared" si="72"/>
        <v>700</v>
      </c>
      <c r="F228" s="80">
        <f t="shared" si="72"/>
        <v>6319</v>
      </c>
      <c r="G228" s="80">
        <f t="shared" si="72"/>
        <v>11957</v>
      </c>
      <c r="H228" s="80">
        <f t="shared" si="72"/>
        <v>140</v>
      </c>
      <c r="I228" s="80">
        <f t="shared" si="72"/>
        <v>139</v>
      </c>
      <c r="J228" s="80">
        <f t="shared" si="72"/>
        <v>5172</v>
      </c>
      <c r="K228" s="81">
        <f t="shared" si="72"/>
        <v>53709</v>
      </c>
    </row>
    <row r="229" spans="1:11" ht="15" customHeight="1">
      <c r="A229" s="30" t="s">
        <v>5</v>
      </c>
      <c r="B229" s="143" t="s">
        <v>6</v>
      </c>
      <c r="C229" s="143"/>
      <c r="D229" s="82">
        <f t="shared" ref="D229:K229" si="73">D230+D261</f>
        <v>27164</v>
      </c>
      <c r="E229" s="82">
        <f t="shared" si="73"/>
        <v>700</v>
      </c>
      <c r="F229" s="82">
        <f t="shared" si="73"/>
        <v>4789</v>
      </c>
      <c r="G229" s="82">
        <f t="shared" si="73"/>
        <v>11957</v>
      </c>
      <c r="H229" s="82">
        <f t="shared" si="73"/>
        <v>140</v>
      </c>
      <c r="I229" s="82">
        <f t="shared" si="73"/>
        <v>139</v>
      </c>
      <c r="J229" s="82">
        <f t="shared" si="73"/>
        <v>4716</v>
      </c>
      <c r="K229" s="83">
        <f t="shared" si="73"/>
        <v>49605</v>
      </c>
    </row>
    <row r="230" spans="1:11" ht="15" customHeight="1">
      <c r="A230" s="138" t="s">
        <v>136</v>
      </c>
      <c r="B230" s="139"/>
      <c r="C230" s="140"/>
      <c r="D230" s="84">
        <f>D231+D235+D236+D240+D241+D245+D249+D250+D254+D257</f>
        <v>25997</v>
      </c>
      <c r="E230" s="84">
        <f t="shared" ref="E230:K230" si="74">E231+E235+E236+E240+E241+E245+E249+E250+E254+E257</f>
        <v>537</v>
      </c>
      <c r="F230" s="84">
        <f t="shared" si="74"/>
        <v>4640</v>
      </c>
      <c r="G230" s="84">
        <f t="shared" si="74"/>
        <v>0</v>
      </c>
      <c r="H230" s="84">
        <f t="shared" si="74"/>
        <v>140</v>
      </c>
      <c r="I230" s="84">
        <f t="shared" si="74"/>
        <v>139</v>
      </c>
      <c r="J230" s="84">
        <f t="shared" si="74"/>
        <v>3913</v>
      </c>
      <c r="K230" s="85">
        <f t="shared" si="74"/>
        <v>35366</v>
      </c>
    </row>
    <row r="231" spans="1:11" ht="15" customHeight="1">
      <c r="A231" s="36"/>
      <c r="B231" s="33" t="s">
        <v>12</v>
      </c>
      <c r="C231" s="34" t="s">
        <v>8</v>
      </c>
      <c r="D231" s="86">
        <f t="shared" ref="D231:K231" si="75">SUM(D232:D234)</f>
        <v>5126</v>
      </c>
      <c r="E231" s="86">
        <f t="shared" si="75"/>
        <v>43</v>
      </c>
      <c r="F231" s="86">
        <f t="shared" si="75"/>
        <v>0</v>
      </c>
      <c r="G231" s="86">
        <f t="shared" si="75"/>
        <v>0</v>
      </c>
      <c r="H231" s="86">
        <f t="shared" si="75"/>
        <v>100</v>
      </c>
      <c r="I231" s="86">
        <f t="shared" si="75"/>
        <v>0</v>
      </c>
      <c r="J231" s="86">
        <f t="shared" si="75"/>
        <v>646</v>
      </c>
      <c r="K231" s="87">
        <f t="shared" si="75"/>
        <v>5915</v>
      </c>
    </row>
    <row r="232" spans="1:11" ht="15" customHeight="1">
      <c r="A232" s="36"/>
      <c r="B232" s="37"/>
      <c r="C232" s="34" t="s">
        <v>9</v>
      </c>
      <c r="D232" s="86">
        <f>ROUND('계획(일최대)'!D232*변동부하율!$B$3,0)</f>
        <v>5126</v>
      </c>
      <c r="E232" s="86">
        <f>ROUND('계획(일최대)'!E232*변동부하율!$B$4,0)</f>
        <v>43</v>
      </c>
      <c r="F232" s="86">
        <f>ROUND('계획(일최대)'!F232*변동부하율!$B$5,0)</f>
        <v>0</v>
      </c>
      <c r="G232" s="86">
        <f>ROUND('계획(일최대)'!G232*변동부하율!$B$6,0)</f>
        <v>0</v>
      </c>
      <c r="H232" s="86">
        <f>ROUND('계획(일최대)'!H232*변동부하율!$B$7,0)</f>
        <v>0</v>
      </c>
      <c r="I232" s="86">
        <f>ROUND('계획(일최대)'!I232*변동부하율!$B$8,0)</f>
        <v>0</v>
      </c>
      <c r="J232" s="86">
        <f>ROUND('계획(일최대)'!J232*변동부하율!$B$9,0)</f>
        <v>646</v>
      </c>
      <c r="K232" s="87">
        <f>SUM(D232:J232)</f>
        <v>5815</v>
      </c>
    </row>
    <row r="233" spans="1:11" ht="15" customHeight="1">
      <c r="A233" s="36"/>
      <c r="B233" s="37"/>
      <c r="C233" s="34" t="s">
        <v>79</v>
      </c>
      <c r="D233" s="86">
        <f>ROUND('계획(일최대)'!D233*변동부하율!$B$3,0)</f>
        <v>0</v>
      </c>
      <c r="E233" s="86">
        <f>ROUND('계획(일최대)'!E233*변동부하율!$B$4,0)</f>
        <v>0</v>
      </c>
      <c r="F233" s="86">
        <f>ROUND('계획(일최대)'!F233*변동부하율!$B$5,0)</f>
        <v>0</v>
      </c>
      <c r="G233" s="86">
        <f>ROUND('계획(일최대)'!G233*변동부하율!$B$6,0)</f>
        <v>0</v>
      </c>
      <c r="H233" s="86">
        <f>ROUND('계획(일최대)'!H233*변동부하율!$B$7,0)</f>
        <v>50</v>
      </c>
      <c r="I233" s="86">
        <f>ROUND('계획(일최대)'!I233*변동부하율!$B$8,0)</f>
        <v>0</v>
      </c>
      <c r="J233" s="86">
        <f>ROUND('계획(일최대)'!J233*변동부하율!$B$9,0)</f>
        <v>0</v>
      </c>
      <c r="K233" s="87">
        <f>SUM(D233:J233)</f>
        <v>50</v>
      </c>
    </row>
    <row r="234" spans="1:11" ht="15" customHeight="1">
      <c r="A234" s="36"/>
      <c r="B234" s="45"/>
      <c r="C234" s="34" t="s">
        <v>80</v>
      </c>
      <c r="D234" s="86">
        <f>ROUND('계획(일최대)'!D234*변동부하율!$B$3,0)</f>
        <v>0</v>
      </c>
      <c r="E234" s="86">
        <f>ROUND('계획(일최대)'!E234*변동부하율!$B$4,0)</f>
        <v>0</v>
      </c>
      <c r="F234" s="86">
        <f>ROUND('계획(일최대)'!F234*변동부하율!$B$5,0)</f>
        <v>0</v>
      </c>
      <c r="G234" s="86">
        <f>ROUND('계획(일최대)'!G234*변동부하율!$B$6,0)</f>
        <v>0</v>
      </c>
      <c r="H234" s="86">
        <f>ROUND('계획(일최대)'!H234*변동부하율!$B$7,0)</f>
        <v>50</v>
      </c>
      <c r="I234" s="86">
        <f>ROUND('계획(일최대)'!I234*변동부하율!$B$8,0)</f>
        <v>0</v>
      </c>
      <c r="J234" s="86">
        <f>ROUND('계획(일최대)'!J234*변동부하율!$B$9,0)</f>
        <v>0</v>
      </c>
      <c r="K234" s="87">
        <f>SUM(D234:J234)</f>
        <v>50</v>
      </c>
    </row>
    <row r="235" spans="1:11" ht="15" customHeight="1">
      <c r="A235" s="36"/>
      <c r="B235" s="34" t="s">
        <v>13</v>
      </c>
      <c r="C235" s="34" t="s">
        <v>9</v>
      </c>
      <c r="D235" s="86">
        <f>ROUND('계획(일최대)'!D235*변동부하율!$B$3,0)</f>
        <v>2007</v>
      </c>
      <c r="E235" s="86">
        <f>ROUND('계획(일최대)'!E235*변동부하율!$B$4,0)</f>
        <v>44</v>
      </c>
      <c r="F235" s="86">
        <f>ROUND('계획(일최대)'!F235*변동부하율!$B$5,0)</f>
        <v>0</v>
      </c>
      <c r="G235" s="86">
        <f>ROUND('계획(일최대)'!G235*변동부하율!$B$6,0)</f>
        <v>0</v>
      </c>
      <c r="H235" s="86">
        <f>ROUND('계획(일최대)'!H235*변동부하율!$B$7,0)</f>
        <v>0</v>
      </c>
      <c r="I235" s="86">
        <f>ROUND('계획(일최대)'!I235*변동부하율!$B$8,0)</f>
        <v>0</v>
      </c>
      <c r="J235" s="86">
        <f>ROUND('계획(일최대)'!J235*변동부하율!$B$9,0)</f>
        <v>256</v>
      </c>
      <c r="K235" s="87">
        <f>SUM(D235:J235)</f>
        <v>2307</v>
      </c>
    </row>
    <row r="236" spans="1:11" ht="15" customHeight="1">
      <c r="A236" s="36"/>
      <c r="B236" s="33" t="s">
        <v>14</v>
      </c>
      <c r="C236" s="34" t="s">
        <v>8</v>
      </c>
      <c r="D236" s="86">
        <f t="shared" ref="D236:K236" si="76">SUM(D237:D239)</f>
        <v>9211</v>
      </c>
      <c r="E236" s="86">
        <f t="shared" si="76"/>
        <v>221</v>
      </c>
      <c r="F236" s="86">
        <f t="shared" si="76"/>
        <v>0</v>
      </c>
      <c r="G236" s="86">
        <f t="shared" si="76"/>
        <v>0</v>
      </c>
      <c r="H236" s="86">
        <f t="shared" si="76"/>
        <v>0</v>
      </c>
      <c r="I236" s="86">
        <f t="shared" si="76"/>
        <v>0</v>
      </c>
      <c r="J236" s="86">
        <f t="shared" si="76"/>
        <v>1179</v>
      </c>
      <c r="K236" s="87">
        <f t="shared" si="76"/>
        <v>10611</v>
      </c>
    </row>
    <row r="237" spans="1:11" ht="15" customHeight="1">
      <c r="A237" s="36"/>
      <c r="B237" s="37"/>
      <c r="C237" s="34" t="s">
        <v>15</v>
      </c>
      <c r="D237" s="86">
        <f>ROUND('계획(일최대)'!D237*변동부하율!$B$3,0)</f>
        <v>668</v>
      </c>
      <c r="E237" s="86">
        <f>ROUND('계획(일최대)'!E237*변동부하율!$B$4,0)</f>
        <v>19</v>
      </c>
      <c r="F237" s="86">
        <f>ROUND('계획(일최대)'!F237*변동부하율!$B$5,0)</f>
        <v>0</v>
      </c>
      <c r="G237" s="86">
        <f>ROUND('계획(일최대)'!G237*변동부하율!$B$6,0)</f>
        <v>0</v>
      </c>
      <c r="H237" s="86">
        <f>ROUND('계획(일최대)'!H237*변동부하율!$B$7,0)</f>
        <v>0</v>
      </c>
      <c r="I237" s="86">
        <f>ROUND('계획(일최대)'!I237*변동부하율!$B$8,0)</f>
        <v>0</v>
      </c>
      <c r="J237" s="86">
        <f>ROUND('계획(일최대)'!J237*변동부하율!$B$9,0)</f>
        <v>86</v>
      </c>
      <c r="K237" s="87">
        <f>SUM(D237:J237)</f>
        <v>773</v>
      </c>
    </row>
    <row r="238" spans="1:11" ht="15" customHeight="1">
      <c r="A238" s="36"/>
      <c r="B238" s="37"/>
      <c r="C238" s="34" t="s">
        <v>16</v>
      </c>
      <c r="D238" s="86">
        <f>ROUND('계획(일최대)'!D238*변동부하율!$B$3,0)</f>
        <v>2121</v>
      </c>
      <c r="E238" s="86">
        <f>ROUND('계획(일최대)'!E238*변동부하율!$B$4,0)</f>
        <v>32</v>
      </c>
      <c r="F238" s="86">
        <f>ROUND('계획(일최대)'!F238*변동부하율!$B$5,0)</f>
        <v>0</v>
      </c>
      <c r="G238" s="86">
        <f>ROUND('계획(일최대)'!G238*변동부하율!$B$6,0)</f>
        <v>0</v>
      </c>
      <c r="H238" s="86">
        <f>ROUND('계획(일최대)'!H238*변동부하율!$B$7,0)</f>
        <v>0</v>
      </c>
      <c r="I238" s="86">
        <f>ROUND('계획(일최대)'!I238*변동부하율!$B$8,0)</f>
        <v>0</v>
      </c>
      <c r="J238" s="86">
        <f>ROUND('계획(일최대)'!J238*변동부하율!$B$9,0)</f>
        <v>269</v>
      </c>
      <c r="K238" s="87">
        <f>SUM(D238:J238)</f>
        <v>2422</v>
      </c>
    </row>
    <row r="239" spans="1:11" ht="15" customHeight="1">
      <c r="A239" s="36"/>
      <c r="B239" s="45"/>
      <c r="C239" s="34" t="s">
        <v>17</v>
      </c>
      <c r="D239" s="86">
        <f>ROUND('계획(일최대)'!D239*변동부하율!$B$3,0)</f>
        <v>6422</v>
      </c>
      <c r="E239" s="86">
        <f>ROUND('계획(일최대)'!E239*변동부하율!$B$4,0)</f>
        <v>170</v>
      </c>
      <c r="F239" s="86">
        <f>ROUND('계획(일최대)'!F239*변동부하율!$B$5,0)</f>
        <v>0</v>
      </c>
      <c r="G239" s="86">
        <f>ROUND('계획(일최대)'!G239*변동부하율!$B$6,0)</f>
        <v>0</v>
      </c>
      <c r="H239" s="86">
        <f>ROUND('계획(일최대)'!H239*변동부하율!$B$7,0)</f>
        <v>0</v>
      </c>
      <c r="I239" s="86">
        <f>ROUND('계획(일최대)'!I239*변동부하율!$B$8,0)</f>
        <v>0</v>
      </c>
      <c r="J239" s="86">
        <f>ROUND('계획(일최대)'!J239*변동부하율!$B$9,0)</f>
        <v>824</v>
      </c>
      <c r="K239" s="87">
        <f>SUM(D239:J239)</f>
        <v>7416</v>
      </c>
    </row>
    <row r="240" spans="1:11" ht="15" customHeight="1">
      <c r="A240" s="36"/>
      <c r="B240" s="34" t="s">
        <v>18</v>
      </c>
      <c r="C240" s="34" t="s">
        <v>19</v>
      </c>
      <c r="D240" s="86">
        <f>ROUND('계획(일최대)'!D240*변동부하율!$B$3,0)</f>
        <v>202</v>
      </c>
      <c r="E240" s="86">
        <f>ROUND('계획(일최대)'!E240*변동부하율!$B$4,0)</f>
        <v>0</v>
      </c>
      <c r="F240" s="86">
        <f>ROUND('계획(일최대)'!F240*변동부하율!$B$5,0)</f>
        <v>0</v>
      </c>
      <c r="G240" s="86">
        <f>ROUND('계획(일최대)'!G240*변동부하율!$B$6,0)</f>
        <v>0</v>
      </c>
      <c r="H240" s="86">
        <f>ROUND('계획(일최대)'!H240*변동부하율!$B$7,0)</f>
        <v>0</v>
      </c>
      <c r="I240" s="86">
        <f>ROUND('계획(일최대)'!I240*변동부하율!$B$8,0)</f>
        <v>0</v>
      </c>
      <c r="J240" s="86">
        <f>ROUND('계획(일최대)'!J240*변동부하율!$B$9,0)</f>
        <v>25</v>
      </c>
      <c r="K240" s="87">
        <f>SUM(D240:J240)</f>
        <v>227</v>
      </c>
    </row>
    <row r="241" spans="1:11" ht="15" customHeight="1">
      <c r="A241" s="36"/>
      <c r="B241" s="33" t="s">
        <v>20</v>
      </c>
      <c r="C241" s="34" t="s">
        <v>8</v>
      </c>
      <c r="D241" s="86">
        <f t="shared" ref="D241:K241" si="77">SUM(D242:D244)</f>
        <v>3846</v>
      </c>
      <c r="E241" s="86">
        <f t="shared" si="77"/>
        <v>154</v>
      </c>
      <c r="F241" s="86">
        <f t="shared" si="77"/>
        <v>0</v>
      </c>
      <c r="G241" s="86">
        <f t="shared" si="77"/>
        <v>0</v>
      </c>
      <c r="H241" s="86">
        <f t="shared" si="77"/>
        <v>0</v>
      </c>
      <c r="I241" s="86">
        <f t="shared" si="77"/>
        <v>0</v>
      </c>
      <c r="J241" s="86">
        <f t="shared" si="77"/>
        <v>501</v>
      </c>
      <c r="K241" s="87">
        <f t="shared" si="77"/>
        <v>4501</v>
      </c>
    </row>
    <row r="242" spans="1:11" ht="15" customHeight="1">
      <c r="A242" s="36"/>
      <c r="B242" s="37"/>
      <c r="C242" s="34" t="s">
        <v>15</v>
      </c>
      <c r="D242" s="86">
        <f>ROUND('계획(일최대)'!D242*변동부하율!$B$3,0)</f>
        <v>1857</v>
      </c>
      <c r="E242" s="86">
        <f>ROUND('계획(일최대)'!E242*변동부하율!$B$4,0)</f>
        <v>103</v>
      </c>
      <c r="F242" s="86">
        <f>ROUND('계획(일최대)'!F242*변동부하율!$B$5,0)</f>
        <v>0</v>
      </c>
      <c r="G242" s="86">
        <f>ROUND('계획(일최대)'!G242*변동부하율!$B$6,0)</f>
        <v>0</v>
      </c>
      <c r="H242" s="86">
        <f>ROUND('계획(일최대)'!H242*변동부하율!$B$7,0)</f>
        <v>0</v>
      </c>
      <c r="I242" s="86">
        <f>ROUND('계획(일최대)'!I242*변동부하율!$B$8,0)</f>
        <v>0</v>
      </c>
      <c r="J242" s="86">
        <f>ROUND('계획(일최대)'!J242*변동부하율!$B$9,0)</f>
        <v>245</v>
      </c>
      <c r="K242" s="87">
        <f>SUM(D242:J242)</f>
        <v>2205</v>
      </c>
    </row>
    <row r="243" spans="1:11" ht="15" customHeight="1">
      <c r="A243" s="36"/>
      <c r="B243" s="37"/>
      <c r="C243" s="34" t="s">
        <v>16</v>
      </c>
      <c r="D243" s="86">
        <f>ROUND('계획(일최대)'!D243*변동부하율!$B$3,0)</f>
        <v>795</v>
      </c>
      <c r="E243" s="86">
        <f>ROUND('계획(일최대)'!E243*변동부하율!$B$4,0)</f>
        <v>1</v>
      </c>
      <c r="F243" s="86">
        <f>ROUND('계획(일최대)'!F243*변동부하율!$B$5,0)</f>
        <v>0</v>
      </c>
      <c r="G243" s="86">
        <f>ROUND('계획(일최대)'!G243*변동부하율!$B$6,0)</f>
        <v>0</v>
      </c>
      <c r="H243" s="86">
        <f>ROUND('계획(일최대)'!H243*변동부하율!$B$7,0)</f>
        <v>0</v>
      </c>
      <c r="I243" s="86">
        <f>ROUND('계획(일최대)'!I243*변동부하율!$B$8,0)</f>
        <v>0</v>
      </c>
      <c r="J243" s="86">
        <f>ROUND('계획(일최대)'!J243*변동부하율!$B$9,0)</f>
        <v>100</v>
      </c>
      <c r="K243" s="87">
        <f>SUM(D243:J243)</f>
        <v>896</v>
      </c>
    </row>
    <row r="244" spans="1:11" ht="15" customHeight="1">
      <c r="A244" s="36"/>
      <c r="B244" s="45"/>
      <c r="C244" s="34" t="s">
        <v>24</v>
      </c>
      <c r="D244" s="86">
        <f>ROUND('계획(일최대)'!D244*변동부하율!$B$3,0)</f>
        <v>1194</v>
      </c>
      <c r="E244" s="86">
        <f>ROUND('계획(일최대)'!E244*변동부하율!$B$4,0)</f>
        <v>50</v>
      </c>
      <c r="F244" s="86">
        <f>ROUND('계획(일최대)'!F244*변동부하율!$B$5,0)</f>
        <v>0</v>
      </c>
      <c r="G244" s="86">
        <f>ROUND('계획(일최대)'!G244*변동부하율!$B$6,0)</f>
        <v>0</v>
      </c>
      <c r="H244" s="86">
        <f>ROUND('계획(일최대)'!H244*변동부하율!$B$7,0)</f>
        <v>0</v>
      </c>
      <c r="I244" s="86">
        <f>ROUND('계획(일최대)'!I244*변동부하율!$B$8,0)</f>
        <v>0</v>
      </c>
      <c r="J244" s="86">
        <f>ROUND('계획(일최대)'!J244*변동부하율!$B$9,0)</f>
        <v>156</v>
      </c>
      <c r="K244" s="87">
        <f>SUM(D244:J244)</f>
        <v>1400</v>
      </c>
    </row>
    <row r="245" spans="1:11" ht="15" customHeight="1">
      <c r="A245" s="36"/>
      <c r="B245" s="33" t="s">
        <v>25</v>
      </c>
      <c r="C245" s="34" t="s">
        <v>8</v>
      </c>
      <c r="D245" s="86">
        <f t="shared" ref="D245:K245" si="78">SUM(D246:D248)</f>
        <v>2720</v>
      </c>
      <c r="E245" s="86">
        <f t="shared" si="78"/>
        <v>61</v>
      </c>
      <c r="F245" s="86">
        <f t="shared" si="78"/>
        <v>0</v>
      </c>
      <c r="G245" s="86">
        <f t="shared" si="78"/>
        <v>0</v>
      </c>
      <c r="H245" s="86">
        <f t="shared" si="78"/>
        <v>40</v>
      </c>
      <c r="I245" s="86">
        <f t="shared" si="78"/>
        <v>0</v>
      </c>
      <c r="J245" s="86">
        <f t="shared" si="78"/>
        <v>348</v>
      </c>
      <c r="K245" s="87">
        <f t="shared" si="78"/>
        <v>3169</v>
      </c>
    </row>
    <row r="246" spans="1:11" ht="15" customHeight="1">
      <c r="A246" s="36"/>
      <c r="B246" s="37"/>
      <c r="C246" s="34" t="s">
        <v>27</v>
      </c>
      <c r="D246" s="86">
        <f>ROUND('계획(일최대)'!D246*변동부하율!$B$3,0)</f>
        <v>2658</v>
      </c>
      <c r="E246" s="86">
        <f>ROUND('계획(일최대)'!E246*변동부하율!$B$4,0)</f>
        <v>61</v>
      </c>
      <c r="F246" s="86">
        <f>ROUND('계획(일최대)'!F246*변동부하율!$B$5,0)</f>
        <v>0</v>
      </c>
      <c r="G246" s="86">
        <f>ROUND('계획(일최대)'!G246*변동부하율!$B$6,0)</f>
        <v>0</v>
      </c>
      <c r="H246" s="86">
        <f>ROUND('계획(일최대)'!H246*변동부하율!$B$7,0)</f>
        <v>0</v>
      </c>
      <c r="I246" s="86">
        <f>ROUND('계획(일최대)'!I246*변동부하율!$B$8,0)</f>
        <v>0</v>
      </c>
      <c r="J246" s="86">
        <f>ROUND('계획(일최대)'!J246*변동부하율!$B$9,0)</f>
        <v>340</v>
      </c>
      <c r="K246" s="87">
        <f>SUM(D246:J246)</f>
        <v>3059</v>
      </c>
    </row>
    <row r="247" spans="1:11" ht="15" customHeight="1">
      <c r="A247" s="36"/>
      <c r="B247" s="37"/>
      <c r="C247" s="34" t="s">
        <v>28</v>
      </c>
      <c r="D247" s="86">
        <f>ROUND('계획(일최대)'!D247*변동부하율!$B$3,0)</f>
        <v>62</v>
      </c>
      <c r="E247" s="86">
        <f>ROUND('계획(일최대)'!E247*변동부하율!$B$4,0)</f>
        <v>0</v>
      </c>
      <c r="F247" s="86">
        <f>ROUND('계획(일최대)'!F247*변동부하율!$B$5,0)</f>
        <v>0</v>
      </c>
      <c r="G247" s="86">
        <f>ROUND('계획(일최대)'!G247*변동부하율!$B$6,0)</f>
        <v>0</v>
      </c>
      <c r="H247" s="86">
        <f>ROUND('계획(일최대)'!H247*변동부하율!$B$7,0)</f>
        <v>0</v>
      </c>
      <c r="I247" s="86">
        <f>ROUND('계획(일최대)'!I247*변동부하율!$B$8,0)</f>
        <v>0</v>
      </c>
      <c r="J247" s="86">
        <f>ROUND('계획(일최대)'!J247*변동부하율!$B$9,0)</f>
        <v>8</v>
      </c>
      <c r="K247" s="87">
        <f>SUM(D247:J247)</f>
        <v>70</v>
      </c>
    </row>
    <row r="248" spans="1:11" ht="15" customHeight="1">
      <c r="A248" s="36"/>
      <c r="B248" s="45"/>
      <c r="C248" s="34" t="s">
        <v>78</v>
      </c>
      <c r="D248" s="86">
        <f>ROUND('계획(일최대)'!D248*변동부하율!$B$3,0)</f>
        <v>0</v>
      </c>
      <c r="E248" s="86">
        <f>ROUND('계획(일최대)'!E248*변동부하율!$B$4,0)</f>
        <v>0</v>
      </c>
      <c r="F248" s="86">
        <f>ROUND('계획(일최대)'!F248*변동부하율!$B$5,0)</f>
        <v>0</v>
      </c>
      <c r="G248" s="86">
        <f>ROUND('계획(일최대)'!G248*변동부하율!$B$6,0)</f>
        <v>0</v>
      </c>
      <c r="H248" s="86">
        <f>ROUND('계획(일최대)'!H248*변동부하율!$B$7,0)</f>
        <v>40</v>
      </c>
      <c r="I248" s="86">
        <f>ROUND('계획(일최대)'!I248*변동부하율!$B$8,0)</f>
        <v>0</v>
      </c>
      <c r="J248" s="86">
        <f>ROUND('계획(일최대)'!J248*변동부하율!$B$9,0)</f>
        <v>0</v>
      </c>
      <c r="K248" s="87">
        <f>SUM(D248:J248)</f>
        <v>40</v>
      </c>
    </row>
    <row r="249" spans="1:11" ht="15" customHeight="1">
      <c r="A249" s="36"/>
      <c r="B249" s="34" t="s">
        <v>29</v>
      </c>
      <c r="C249" s="34" t="s">
        <v>30</v>
      </c>
      <c r="D249" s="86">
        <f>ROUND('계획(일최대)'!D249*변동부하율!$B$3,0)</f>
        <v>348</v>
      </c>
      <c r="E249" s="86">
        <f>ROUND('계획(일최대)'!E249*변동부하율!$B$4,0)</f>
        <v>0</v>
      </c>
      <c r="F249" s="86">
        <f>ROUND('계획(일최대)'!F249*변동부하율!$B$5,0)</f>
        <v>0</v>
      </c>
      <c r="G249" s="86">
        <f>ROUND('계획(일최대)'!G249*변동부하율!$B$6,0)</f>
        <v>0</v>
      </c>
      <c r="H249" s="86">
        <f>ROUND('계획(일최대)'!H249*변동부하율!$B$7,0)</f>
        <v>0</v>
      </c>
      <c r="I249" s="86">
        <f>ROUND('계획(일최대)'!I249*변동부하율!$B$8,0)</f>
        <v>0</v>
      </c>
      <c r="J249" s="86">
        <f>ROUND('계획(일최대)'!J249*변동부하율!$B$9,0)</f>
        <v>44</v>
      </c>
      <c r="K249" s="87">
        <f>SUM(D249:J249)</f>
        <v>392</v>
      </c>
    </row>
    <row r="250" spans="1:11" ht="15" customHeight="1">
      <c r="A250" s="36"/>
      <c r="B250" s="33" t="s">
        <v>31</v>
      </c>
      <c r="C250" s="34" t="s">
        <v>8</v>
      </c>
      <c r="D250" s="86">
        <f t="shared" ref="D250:K250" si="79">SUM(D251:D253)</f>
        <v>1149</v>
      </c>
      <c r="E250" s="86">
        <f t="shared" si="79"/>
        <v>0</v>
      </c>
      <c r="F250" s="86">
        <f t="shared" si="79"/>
        <v>0</v>
      </c>
      <c r="G250" s="86">
        <f t="shared" si="79"/>
        <v>0</v>
      </c>
      <c r="H250" s="86">
        <f t="shared" si="79"/>
        <v>0</v>
      </c>
      <c r="I250" s="86">
        <f t="shared" si="79"/>
        <v>139</v>
      </c>
      <c r="J250" s="86">
        <f t="shared" si="79"/>
        <v>158</v>
      </c>
      <c r="K250" s="87">
        <f t="shared" si="79"/>
        <v>1446</v>
      </c>
    </row>
    <row r="251" spans="1:11" ht="15" customHeight="1">
      <c r="A251" s="36"/>
      <c r="B251" s="37"/>
      <c r="C251" s="34" t="s">
        <v>32</v>
      </c>
      <c r="D251" s="86">
        <f>ROUND('계획(일최대)'!D251*변동부하율!$B$3,0)</f>
        <v>142</v>
      </c>
      <c r="E251" s="86">
        <f>ROUND('계획(일최대)'!E251*변동부하율!$B$4,0)</f>
        <v>0</v>
      </c>
      <c r="F251" s="86">
        <f>ROUND('계획(일최대)'!F251*변동부하율!$B$5,0)</f>
        <v>0</v>
      </c>
      <c r="G251" s="86">
        <f>ROUND('계획(일최대)'!G251*변동부하율!$B$6,0)</f>
        <v>0</v>
      </c>
      <c r="H251" s="86">
        <f>ROUND('계획(일최대)'!H251*변동부하율!$B$7,0)</f>
        <v>0</v>
      </c>
      <c r="I251" s="86">
        <f>ROUND('계획(일최대)'!I251*변동부하율!$B$8,0)</f>
        <v>0</v>
      </c>
      <c r="J251" s="86">
        <f>ROUND('계획(일최대)'!J251*변동부하율!$B$9,0)</f>
        <v>18</v>
      </c>
      <c r="K251" s="87">
        <f>SUM(D251:J251)</f>
        <v>160</v>
      </c>
    </row>
    <row r="252" spans="1:11" ht="15" customHeight="1">
      <c r="A252" s="36"/>
      <c r="B252" s="37"/>
      <c r="C252" s="34" t="s">
        <v>33</v>
      </c>
      <c r="D252" s="86">
        <f>ROUND('계획(일최대)'!D252*변동부하율!$B$3,0)</f>
        <v>1007</v>
      </c>
      <c r="E252" s="86">
        <f>ROUND('계획(일최대)'!E252*변동부하율!$B$4,0)</f>
        <v>0</v>
      </c>
      <c r="F252" s="86">
        <f>ROUND('계획(일최대)'!F252*변동부하율!$B$5,0)</f>
        <v>0</v>
      </c>
      <c r="G252" s="86">
        <f>ROUND('계획(일최대)'!G252*변동부하율!$B$6,0)</f>
        <v>0</v>
      </c>
      <c r="H252" s="86">
        <f>ROUND('계획(일최대)'!H252*변동부하율!$B$7,0)</f>
        <v>0</v>
      </c>
      <c r="I252" s="86">
        <f>ROUND('계획(일최대)'!I252*변동부하율!$B$8,0)</f>
        <v>0</v>
      </c>
      <c r="J252" s="86">
        <f>ROUND('계획(일최대)'!J252*변동부하율!$B$9,0)</f>
        <v>126</v>
      </c>
      <c r="K252" s="87">
        <f>SUM(D252:J252)</f>
        <v>1133</v>
      </c>
    </row>
    <row r="253" spans="1:11" ht="15" customHeight="1">
      <c r="A253" s="36"/>
      <c r="B253" s="45"/>
      <c r="C253" s="34" t="s">
        <v>130</v>
      </c>
      <c r="D253" s="86">
        <f>ROUND('계획(일최대)'!D253*변동부하율!$B$3,0)</f>
        <v>0</v>
      </c>
      <c r="E253" s="86">
        <f>ROUND('계획(일최대)'!E253*변동부하율!$B$4,0)</f>
        <v>0</v>
      </c>
      <c r="F253" s="86">
        <f>ROUND('계획(일최대)'!F253*변동부하율!$B$5,0)</f>
        <v>0</v>
      </c>
      <c r="G253" s="86">
        <f>ROUND('계획(일최대)'!G253*변동부하율!$B$6,0)</f>
        <v>0</v>
      </c>
      <c r="H253" s="86">
        <f>ROUND('계획(일최대)'!H253*변동부하율!$B$7,0)</f>
        <v>0</v>
      </c>
      <c r="I253" s="86">
        <f>ROUND('계획(일최대)'!I253*변동부하율!$B$8,0)</f>
        <v>139</v>
      </c>
      <c r="J253" s="86">
        <f>ROUND('계획(일최대)'!J253*변동부하율!$B$9,0)</f>
        <v>14</v>
      </c>
      <c r="K253" s="87">
        <f>SUM(D253:J253)</f>
        <v>153</v>
      </c>
    </row>
    <row r="254" spans="1:11" ht="15" customHeight="1">
      <c r="A254" s="36"/>
      <c r="B254" s="33" t="s">
        <v>34</v>
      </c>
      <c r="C254" s="34" t="s">
        <v>8</v>
      </c>
      <c r="D254" s="86">
        <f t="shared" ref="D254:K254" si="80">SUM(D255:D256)</f>
        <v>516</v>
      </c>
      <c r="E254" s="86">
        <f t="shared" si="80"/>
        <v>0</v>
      </c>
      <c r="F254" s="86">
        <f t="shared" si="80"/>
        <v>0</v>
      </c>
      <c r="G254" s="86">
        <f t="shared" si="80"/>
        <v>0</v>
      </c>
      <c r="H254" s="86">
        <f t="shared" si="80"/>
        <v>0</v>
      </c>
      <c r="I254" s="86">
        <f t="shared" si="80"/>
        <v>0</v>
      </c>
      <c r="J254" s="86">
        <f t="shared" si="80"/>
        <v>65</v>
      </c>
      <c r="K254" s="87">
        <f t="shared" si="80"/>
        <v>581</v>
      </c>
    </row>
    <row r="255" spans="1:11" ht="15" customHeight="1">
      <c r="A255" s="36"/>
      <c r="B255" s="37"/>
      <c r="C255" s="34" t="s">
        <v>27</v>
      </c>
      <c r="D255" s="86">
        <f>ROUND('계획(일최대)'!D255*변동부하율!$B$3,0)</f>
        <v>437</v>
      </c>
      <c r="E255" s="86">
        <f>ROUND('계획(일최대)'!E255*변동부하율!$B$4,0)</f>
        <v>0</v>
      </c>
      <c r="F255" s="86">
        <f>ROUND('계획(일최대)'!F255*변동부하율!$B$5,0)</f>
        <v>0</v>
      </c>
      <c r="G255" s="86">
        <f>ROUND('계획(일최대)'!G255*변동부하율!$B$6,0)</f>
        <v>0</v>
      </c>
      <c r="H255" s="86">
        <f>ROUND('계획(일최대)'!H255*변동부하율!$B$7,0)</f>
        <v>0</v>
      </c>
      <c r="I255" s="86">
        <f>ROUND('계획(일최대)'!I255*변동부하율!$B$8,0)</f>
        <v>0</v>
      </c>
      <c r="J255" s="86">
        <f>ROUND('계획(일최대)'!J255*변동부하율!$B$9,0)</f>
        <v>55</v>
      </c>
      <c r="K255" s="87">
        <f>SUM(D255:J255)</f>
        <v>492</v>
      </c>
    </row>
    <row r="256" spans="1:11" ht="15" customHeight="1">
      <c r="A256" s="36"/>
      <c r="B256" s="37"/>
      <c r="C256" s="34" t="s">
        <v>37</v>
      </c>
      <c r="D256" s="86">
        <f>ROUND('계획(일최대)'!D256*변동부하율!$B$3,0)</f>
        <v>79</v>
      </c>
      <c r="E256" s="86">
        <f>ROUND('계획(일최대)'!E256*변동부하율!$B$4,0)</f>
        <v>0</v>
      </c>
      <c r="F256" s="86">
        <f>ROUND('계획(일최대)'!F256*변동부하율!$B$5,0)</f>
        <v>0</v>
      </c>
      <c r="G256" s="86">
        <f>ROUND('계획(일최대)'!G256*변동부하율!$B$6,0)</f>
        <v>0</v>
      </c>
      <c r="H256" s="86">
        <f>ROUND('계획(일최대)'!H256*변동부하율!$B$7,0)</f>
        <v>0</v>
      </c>
      <c r="I256" s="86">
        <f>ROUND('계획(일최대)'!I256*변동부하율!$B$8,0)</f>
        <v>0</v>
      </c>
      <c r="J256" s="86">
        <f>ROUND('계획(일최대)'!J256*변동부하율!$B$9,0)</f>
        <v>10</v>
      </c>
      <c r="K256" s="87">
        <f>SUM(D256:J256)</f>
        <v>89</v>
      </c>
    </row>
    <row r="257" spans="1:11" ht="15" customHeight="1">
      <c r="A257" s="36"/>
      <c r="B257" s="33" t="s">
        <v>41</v>
      </c>
      <c r="C257" s="34" t="s">
        <v>8</v>
      </c>
      <c r="D257" s="86">
        <f t="shared" ref="D257:K257" si="81">SUM(D258:D260)</f>
        <v>872</v>
      </c>
      <c r="E257" s="86">
        <f t="shared" si="81"/>
        <v>14</v>
      </c>
      <c r="F257" s="86">
        <f t="shared" si="81"/>
        <v>4640</v>
      </c>
      <c r="G257" s="86">
        <f t="shared" si="81"/>
        <v>0</v>
      </c>
      <c r="H257" s="86">
        <f t="shared" si="81"/>
        <v>0</v>
      </c>
      <c r="I257" s="86">
        <f t="shared" si="81"/>
        <v>0</v>
      </c>
      <c r="J257" s="86">
        <f t="shared" si="81"/>
        <v>691</v>
      </c>
      <c r="K257" s="87">
        <f t="shared" si="81"/>
        <v>6217</v>
      </c>
    </row>
    <row r="258" spans="1:11" ht="15" customHeight="1">
      <c r="A258" s="36"/>
      <c r="B258" s="37"/>
      <c r="C258" s="34" t="s">
        <v>225</v>
      </c>
      <c r="D258" s="86">
        <f>ROUND('계획(일최대)'!D258*변동부하율!$B$3,0)</f>
        <v>0</v>
      </c>
      <c r="E258" s="86">
        <f>ROUND('계획(일최대)'!E258*변동부하율!$B$4,0)</f>
        <v>0</v>
      </c>
      <c r="F258" s="86">
        <f>ROUND('계획(일최대)'!F258*변동부하율!$B$5,0)</f>
        <v>4640</v>
      </c>
      <c r="G258" s="86">
        <f>ROUND('계획(일최대)'!G258*변동부하율!$B$6,0)</f>
        <v>0</v>
      </c>
      <c r="H258" s="86">
        <f>ROUND('계획(일최대)'!H258*변동부하율!$B$7,0)</f>
        <v>0</v>
      </c>
      <c r="I258" s="86">
        <f>ROUND('계획(일최대)'!I258*변동부하율!$B$8,0)</f>
        <v>0</v>
      </c>
      <c r="J258" s="86">
        <f>ROUND('계획(일최대)'!J258*변동부하율!$B$9,0)</f>
        <v>580</v>
      </c>
      <c r="K258" s="87">
        <f>SUM(D258:J258)</f>
        <v>5220</v>
      </c>
    </row>
    <row r="259" spans="1:11" ht="15" customHeight="1">
      <c r="A259" s="36"/>
      <c r="B259" s="37"/>
      <c r="C259" s="34" t="s">
        <v>37</v>
      </c>
      <c r="D259" s="86">
        <f>ROUND('계획(일최대)'!D259*변동부하율!$B$3,0)</f>
        <v>458</v>
      </c>
      <c r="E259" s="86">
        <f>ROUND('계획(일최대)'!E259*변동부하율!$B$4,0)</f>
        <v>0</v>
      </c>
      <c r="F259" s="86">
        <f>ROUND('계획(일최대)'!F259*변동부하율!$B$5,0)</f>
        <v>0</v>
      </c>
      <c r="G259" s="86">
        <f>ROUND('계획(일최대)'!G259*변동부하율!$B$6,0)</f>
        <v>0</v>
      </c>
      <c r="H259" s="86">
        <f>ROUND('계획(일최대)'!H259*변동부하율!$B$7,0)</f>
        <v>0</v>
      </c>
      <c r="I259" s="86">
        <f>ROUND('계획(일최대)'!I259*변동부하율!$B$8,0)</f>
        <v>0</v>
      </c>
      <c r="J259" s="86">
        <f>ROUND('계획(일최대)'!J259*변동부하율!$B$9,0)</f>
        <v>57</v>
      </c>
      <c r="K259" s="87">
        <f>SUM(D259:J259)</f>
        <v>515</v>
      </c>
    </row>
    <row r="260" spans="1:11" ht="15" customHeight="1">
      <c r="A260" s="36"/>
      <c r="B260" s="37"/>
      <c r="C260" s="34" t="s">
        <v>38</v>
      </c>
      <c r="D260" s="86">
        <f>ROUND('계획(일최대)'!D260*변동부하율!$B$3,0)</f>
        <v>414</v>
      </c>
      <c r="E260" s="86">
        <f>ROUND('계획(일최대)'!E260*변동부하율!$B$4,0)</f>
        <v>14</v>
      </c>
      <c r="F260" s="86">
        <f>ROUND('계획(일최대)'!F260*변동부하율!$B$5,0)</f>
        <v>0</v>
      </c>
      <c r="G260" s="86">
        <f>ROUND('계획(일최대)'!G260*변동부하율!$B$6,0)</f>
        <v>0</v>
      </c>
      <c r="H260" s="86">
        <f>ROUND('계획(일최대)'!H260*변동부하율!$B$7,0)</f>
        <v>0</v>
      </c>
      <c r="I260" s="86">
        <f>ROUND('계획(일최대)'!I260*변동부하율!$B$8,0)</f>
        <v>0</v>
      </c>
      <c r="J260" s="86">
        <f>ROUND('계획(일최대)'!J260*변동부하율!$B$9,0)</f>
        <v>54</v>
      </c>
      <c r="K260" s="87">
        <f>SUM(D260:J260)</f>
        <v>482</v>
      </c>
    </row>
    <row r="261" spans="1:11" ht="15" customHeight="1">
      <c r="A261" s="138" t="s">
        <v>132</v>
      </c>
      <c r="B261" s="139"/>
      <c r="C261" s="140"/>
      <c r="D261" s="84">
        <f t="shared" ref="D261:K261" si="82">D262+D265+D270</f>
        <v>1167</v>
      </c>
      <c r="E261" s="84">
        <f t="shared" si="82"/>
        <v>163</v>
      </c>
      <c r="F261" s="84">
        <f t="shared" si="82"/>
        <v>149</v>
      </c>
      <c r="G261" s="84">
        <f t="shared" si="82"/>
        <v>11957</v>
      </c>
      <c r="H261" s="84">
        <f t="shared" si="82"/>
        <v>0</v>
      </c>
      <c r="I261" s="84">
        <f t="shared" si="82"/>
        <v>0</v>
      </c>
      <c r="J261" s="84">
        <f t="shared" si="82"/>
        <v>803</v>
      </c>
      <c r="K261" s="85">
        <f t="shared" si="82"/>
        <v>14239</v>
      </c>
    </row>
    <row r="262" spans="1:11" ht="15" customHeight="1">
      <c r="A262" s="36"/>
      <c r="B262" s="33" t="s">
        <v>43</v>
      </c>
      <c r="C262" s="34" t="s">
        <v>8</v>
      </c>
      <c r="D262" s="86">
        <f t="shared" ref="D262:K262" si="83">SUM(D263:D264)</f>
        <v>205</v>
      </c>
      <c r="E262" s="86">
        <f t="shared" si="83"/>
        <v>0</v>
      </c>
      <c r="F262" s="86">
        <f t="shared" si="83"/>
        <v>0</v>
      </c>
      <c r="G262" s="86">
        <f t="shared" si="83"/>
        <v>11957</v>
      </c>
      <c r="H262" s="86">
        <f t="shared" si="83"/>
        <v>0</v>
      </c>
      <c r="I262" s="86">
        <f t="shared" si="83"/>
        <v>0</v>
      </c>
      <c r="J262" s="86">
        <f t="shared" si="83"/>
        <v>643</v>
      </c>
      <c r="K262" s="87">
        <f t="shared" si="83"/>
        <v>12805</v>
      </c>
    </row>
    <row r="263" spans="1:11" ht="15" customHeight="1">
      <c r="A263" s="36"/>
      <c r="B263" s="37"/>
      <c r="C263" s="34" t="s">
        <v>77</v>
      </c>
      <c r="D263" s="86">
        <f>ROUND('계획(일최대)'!D263*변동부하율!$B$3,0)</f>
        <v>0</v>
      </c>
      <c r="E263" s="86">
        <f>ROUND('계획(일최대)'!E263*변동부하율!$B$4,0)</f>
        <v>0</v>
      </c>
      <c r="F263" s="86">
        <f>ROUND('계획(일최대)'!F263*변동부하율!$B$5,0)</f>
        <v>0</v>
      </c>
      <c r="G263" s="86">
        <f>ROUND('계획(일최대)'!G263*변동부하율!$B$6,0)</f>
        <v>10313</v>
      </c>
      <c r="H263" s="86">
        <f>ROUND('계획(일최대)'!H263*변동부하율!$B$7,0)</f>
        <v>0</v>
      </c>
      <c r="I263" s="86">
        <f>ROUND('계획(일최대)'!I263*변동부하율!$B$8,0)</f>
        <v>0</v>
      </c>
      <c r="J263" s="86">
        <f>ROUND('계획(일최대)'!J263*변동부하율!$B$9,0)</f>
        <v>543</v>
      </c>
      <c r="K263" s="87">
        <f>SUM(D263:J263)</f>
        <v>10856</v>
      </c>
    </row>
    <row r="264" spans="1:11" ht="15" customHeight="1">
      <c r="A264" s="36"/>
      <c r="B264" s="45"/>
      <c r="C264" s="34" t="s">
        <v>76</v>
      </c>
      <c r="D264" s="86">
        <f>ROUND('계획(일최대)'!D264*변동부하율!$B$3,0)</f>
        <v>205</v>
      </c>
      <c r="E264" s="86">
        <f>ROUND('계획(일최대)'!E264*변동부하율!$B$4,0)</f>
        <v>0</v>
      </c>
      <c r="F264" s="86">
        <f>ROUND('계획(일최대)'!F264*변동부하율!$B$5,0)</f>
        <v>0</v>
      </c>
      <c r="G264" s="86">
        <f>ROUND('계획(일최대)'!G264*변동부하율!$B$6,0)</f>
        <v>1644</v>
      </c>
      <c r="H264" s="86">
        <f>ROUND('계획(일최대)'!H264*변동부하율!$B$7,0)</f>
        <v>0</v>
      </c>
      <c r="I264" s="86">
        <f>ROUND('계획(일최대)'!I264*변동부하율!$B$8,0)</f>
        <v>0</v>
      </c>
      <c r="J264" s="86">
        <f>ROUND('계획(일최대)'!J264*변동부하율!$B$9,0)</f>
        <v>100</v>
      </c>
      <c r="K264" s="87">
        <f>SUM(D264:J264)</f>
        <v>1949</v>
      </c>
    </row>
    <row r="265" spans="1:11" ht="15" customHeight="1">
      <c r="A265" s="36"/>
      <c r="B265" s="33" t="s">
        <v>7</v>
      </c>
      <c r="C265" s="34" t="s">
        <v>8</v>
      </c>
      <c r="D265" s="86">
        <f t="shared" ref="D265:K265" si="84">SUM(D266:D269)</f>
        <v>462</v>
      </c>
      <c r="E265" s="86">
        <f t="shared" si="84"/>
        <v>163</v>
      </c>
      <c r="F265" s="86">
        <f t="shared" si="84"/>
        <v>149</v>
      </c>
      <c r="G265" s="86">
        <f t="shared" si="84"/>
        <v>0</v>
      </c>
      <c r="H265" s="86">
        <f t="shared" si="84"/>
        <v>0</v>
      </c>
      <c r="I265" s="86">
        <f t="shared" si="84"/>
        <v>0</v>
      </c>
      <c r="J265" s="86">
        <f t="shared" si="84"/>
        <v>97</v>
      </c>
      <c r="K265" s="87">
        <f t="shared" si="84"/>
        <v>871</v>
      </c>
    </row>
    <row r="266" spans="1:11" ht="15" customHeight="1">
      <c r="A266" s="36"/>
      <c r="B266" s="37"/>
      <c r="C266" s="34" t="s">
        <v>10</v>
      </c>
      <c r="D266" s="86">
        <f>ROUND('계획(일최대)'!D266*변동부하율!$B$3,0)</f>
        <v>231</v>
      </c>
      <c r="E266" s="86">
        <f>ROUND('계획(일최대)'!E266*변동부하율!$B$4,0)</f>
        <v>163</v>
      </c>
      <c r="F266" s="86">
        <f>ROUND('계획(일최대)'!F266*변동부하율!$B$5,0)</f>
        <v>0</v>
      </c>
      <c r="G266" s="86">
        <f>ROUND('계획(일최대)'!G266*변동부하율!$B$6,0)</f>
        <v>0</v>
      </c>
      <c r="H266" s="86">
        <f>ROUND('계획(일최대)'!H266*변동부하율!$B$7,0)</f>
        <v>0</v>
      </c>
      <c r="I266" s="86">
        <f>ROUND('계획(일최대)'!I266*변동부하율!$B$8,0)</f>
        <v>0</v>
      </c>
      <c r="J266" s="86">
        <f>ROUND('계획(일최대)'!J266*변동부하율!$B$9,0)</f>
        <v>49</v>
      </c>
      <c r="K266" s="87">
        <f>SUM(D266:J266)</f>
        <v>443</v>
      </c>
    </row>
    <row r="267" spans="1:11" ht="15" customHeight="1">
      <c r="A267" s="36"/>
      <c r="B267" s="37"/>
      <c r="C267" s="34" t="s">
        <v>11</v>
      </c>
      <c r="D267" s="86">
        <f>ROUND('계획(일최대)'!D267*변동부하율!$B$3,0)</f>
        <v>231</v>
      </c>
      <c r="E267" s="86">
        <f>ROUND('계획(일최대)'!E267*변동부하율!$B$4,0)</f>
        <v>0</v>
      </c>
      <c r="F267" s="86">
        <f>ROUND('계획(일최대)'!F267*변동부하율!$B$5,0)</f>
        <v>0</v>
      </c>
      <c r="G267" s="86">
        <f>ROUND('계획(일최대)'!G267*변동부하율!$B$6,0)</f>
        <v>0</v>
      </c>
      <c r="H267" s="86">
        <f>ROUND('계획(일최대)'!H267*변동부하율!$B$7,0)</f>
        <v>0</v>
      </c>
      <c r="I267" s="86">
        <f>ROUND('계획(일최대)'!I267*변동부하율!$B$8,0)</f>
        <v>0</v>
      </c>
      <c r="J267" s="86">
        <f>ROUND('계획(일최대)'!J267*변동부하율!$B$9,0)</f>
        <v>29</v>
      </c>
      <c r="K267" s="87">
        <f>SUM(D267:J267)</f>
        <v>260</v>
      </c>
    </row>
    <row r="268" spans="1:11" ht="15" customHeight="1">
      <c r="A268" s="36"/>
      <c r="B268" s="37"/>
      <c r="C268" s="34" t="s">
        <v>74</v>
      </c>
      <c r="D268" s="86">
        <f>ROUND('계획(일최대)'!D268*변동부하율!$B$3,0)</f>
        <v>0</v>
      </c>
      <c r="E268" s="86">
        <f>ROUND('계획(일최대)'!E268*변동부하율!$B$4,0)</f>
        <v>0</v>
      </c>
      <c r="F268" s="86">
        <f>ROUND('계획(일최대)'!F268*변동부하율!$B$5,0)</f>
        <v>124</v>
      </c>
      <c r="G268" s="86">
        <f>ROUND('계획(일최대)'!G268*변동부하율!$B$6,0)</f>
        <v>0</v>
      </c>
      <c r="H268" s="86">
        <f>ROUND('계획(일최대)'!H268*변동부하율!$B$7,0)</f>
        <v>0</v>
      </c>
      <c r="I268" s="86">
        <f>ROUND('계획(일최대)'!I268*변동부하율!$B$8,0)</f>
        <v>0</v>
      </c>
      <c r="J268" s="86">
        <f>ROUND('계획(일최대)'!J268*변동부하율!$B$9,0)</f>
        <v>16</v>
      </c>
      <c r="K268" s="87">
        <f>SUM(D268:J268)</f>
        <v>140</v>
      </c>
    </row>
    <row r="269" spans="1:11" ht="15" customHeight="1">
      <c r="A269" s="36"/>
      <c r="B269" s="37"/>
      <c r="C269" s="34" t="s">
        <v>58</v>
      </c>
      <c r="D269" s="86">
        <f>ROUND('계획(일최대)'!D269*변동부하율!$B$3,0)</f>
        <v>0</v>
      </c>
      <c r="E269" s="86">
        <f>ROUND('계획(일최대)'!E269*변동부하율!$B$4,0)</f>
        <v>0</v>
      </c>
      <c r="F269" s="86">
        <f>ROUND('계획(일최대)'!F269*변동부하율!$B$5,0)</f>
        <v>25</v>
      </c>
      <c r="G269" s="86">
        <f>ROUND('계획(일최대)'!G269*변동부하율!$B$6,0)</f>
        <v>0</v>
      </c>
      <c r="H269" s="86">
        <f>ROUND('계획(일최대)'!H269*변동부하율!$B$7,0)</f>
        <v>0</v>
      </c>
      <c r="I269" s="86">
        <f>ROUND('계획(일최대)'!I269*변동부하율!$B$8,0)</f>
        <v>0</v>
      </c>
      <c r="J269" s="86">
        <f>ROUND('계획(일최대)'!J269*변동부하율!$B$9,0)</f>
        <v>3</v>
      </c>
      <c r="K269" s="87">
        <f>SUM(D269:J269)</f>
        <v>28</v>
      </c>
    </row>
    <row r="270" spans="1:11" ht="15" customHeight="1">
      <c r="A270" s="36"/>
      <c r="B270" s="34" t="s">
        <v>39</v>
      </c>
      <c r="C270" s="34" t="s">
        <v>40</v>
      </c>
      <c r="D270" s="86">
        <f>ROUND('계획(일최대)'!D270*변동부하율!$B$3,0)</f>
        <v>500</v>
      </c>
      <c r="E270" s="86">
        <f>ROUND('계획(일최대)'!E270*변동부하율!$B$4,0)</f>
        <v>0</v>
      </c>
      <c r="F270" s="86">
        <f>ROUND('계획(일최대)'!F270*변동부하율!$B$5,0)</f>
        <v>0</v>
      </c>
      <c r="G270" s="86">
        <f>ROUND('계획(일최대)'!G270*변동부하율!$B$6,0)</f>
        <v>0</v>
      </c>
      <c r="H270" s="86">
        <f>ROUND('계획(일최대)'!H270*변동부하율!$B$7,0)</f>
        <v>0</v>
      </c>
      <c r="I270" s="86">
        <f>ROUND('계획(일최대)'!I270*변동부하율!$B$8,0)</f>
        <v>0</v>
      </c>
      <c r="J270" s="86">
        <f>ROUND('계획(일최대)'!J270*변동부하율!$B$9,0)</f>
        <v>63</v>
      </c>
      <c r="K270" s="87">
        <f>SUM(D270:J270)</f>
        <v>563</v>
      </c>
    </row>
    <row r="271" spans="1:11" ht="15" customHeight="1">
      <c r="A271" s="30" t="s">
        <v>44</v>
      </c>
      <c r="B271" s="143" t="s">
        <v>6</v>
      </c>
      <c r="C271" s="143"/>
      <c r="D271" s="82">
        <f>D272+D273+D276</f>
        <v>2093</v>
      </c>
      <c r="E271" s="82">
        <f t="shared" ref="E271:K271" si="85">E272+E273+E276</f>
        <v>0</v>
      </c>
      <c r="F271" s="82">
        <f t="shared" si="85"/>
        <v>1530</v>
      </c>
      <c r="G271" s="82">
        <f t="shared" si="85"/>
        <v>0</v>
      </c>
      <c r="H271" s="82">
        <f t="shared" si="85"/>
        <v>0</v>
      </c>
      <c r="I271" s="82">
        <f t="shared" si="85"/>
        <v>0</v>
      </c>
      <c r="J271" s="82">
        <f t="shared" si="85"/>
        <v>453</v>
      </c>
      <c r="K271" s="83">
        <f t="shared" si="85"/>
        <v>4076</v>
      </c>
    </row>
    <row r="272" spans="1:11" ht="15" customHeight="1">
      <c r="A272" s="36"/>
      <c r="B272" s="33" t="s">
        <v>234</v>
      </c>
      <c r="C272" s="34" t="s">
        <v>45</v>
      </c>
      <c r="D272" s="86">
        <f>ROUND('계획(일최대)'!D272*변동부하율!$B$3,0)</f>
        <v>1359</v>
      </c>
      <c r="E272" s="86">
        <f>ROUND('계획(일최대)'!E272*변동부하율!$B$4,0)</f>
        <v>0</v>
      </c>
      <c r="F272" s="86">
        <f>ROUND('계획(일최대)'!F272*변동부하율!$B$5,0)</f>
        <v>0</v>
      </c>
      <c r="G272" s="86">
        <f>ROUND('계획(일최대)'!G272*변동부하율!$B$6,0)</f>
        <v>0</v>
      </c>
      <c r="H272" s="86">
        <f>ROUND('계획(일최대)'!H272*변동부하율!$B$7,0)</f>
        <v>0</v>
      </c>
      <c r="I272" s="86">
        <f>ROUND('계획(일최대)'!I272*변동부하율!$B$8,0)</f>
        <v>0</v>
      </c>
      <c r="J272" s="86">
        <f>ROUND('계획(일최대)'!J272*변동부하율!$B$9,0)</f>
        <v>170</v>
      </c>
      <c r="K272" s="87">
        <f>SUM(D272:J272)</f>
        <v>1529</v>
      </c>
    </row>
    <row r="273" spans="1:11" ht="15" customHeight="1">
      <c r="A273" s="36"/>
      <c r="B273" s="33" t="s">
        <v>244</v>
      </c>
      <c r="C273" s="34" t="s">
        <v>8</v>
      </c>
      <c r="D273" s="86">
        <f>SUM(D274:D275)</f>
        <v>440</v>
      </c>
      <c r="E273" s="86">
        <f t="shared" ref="E273:K273" si="86">SUM(E274:E275)</f>
        <v>0</v>
      </c>
      <c r="F273" s="86">
        <f t="shared" si="86"/>
        <v>0</v>
      </c>
      <c r="G273" s="86">
        <f t="shared" si="86"/>
        <v>0</v>
      </c>
      <c r="H273" s="86">
        <f t="shared" si="86"/>
        <v>0</v>
      </c>
      <c r="I273" s="86">
        <f t="shared" si="86"/>
        <v>0</v>
      </c>
      <c r="J273" s="86">
        <f t="shared" si="86"/>
        <v>55</v>
      </c>
      <c r="K273" s="87">
        <f t="shared" si="86"/>
        <v>495</v>
      </c>
    </row>
    <row r="274" spans="1:11" ht="15" customHeight="1">
      <c r="A274" s="36"/>
      <c r="B274" s="37"/>
      <c r="C274" s="34" t="s">
        <v>45</v>
      </c>
      <c r="D274" s="86">
        <f>ROUND('계획(일최대)'!D274*변동부하율!$B$3,0)</f>
        <v>338</v>
      </c>
      <c r="E274" s="86">
        <f>ROUND('계획(일최대)'!E274*변동부하율!$B$4,0)</f>
        <v>0</v>
      </c>
      <c r="F274" s="86">
        <f>ROUND('계획(일최대)'!F274*변동부하율!$B$5,0)</f>
        <v>0</v>
      </c>
      <c r="G274" s="86">
        <f>ROUND('계획(일최대)'!G274*변동부하율!$B$6,0)</f>
        <v>0</v>
      </c>
      <c r="H274" s="86">
        <f>ROUND('계획(일최대)'!H274*변동부하율!$B$7,0)</f>
        <v>0</v>
      </c>
      <c r="I274" s="86">
        <f>ROUND('계획(일최대)'!I274*변동부하율!$B$8,0)</f>
        <v>0</v>
      </c>
      <c r="J274" s="86">
        <f>ROUND('계획(일최대)'!J274*변동부하율!$B$9,0)</f>
        <v>42</v>
      </c>
      <c r="K274" s="87">
        <f t="shared" ref="K274:K275" si="87">SUM(D274:J274)</f>
        <v>380</v>
      </c>
    </row>
    <row r="275" spans="1:11" ht="15" customHeight="1">
      <c r="A275" s="36"/>
      <c r="B275" s="45"/>
      <c r="C275" s="34" t="s">
        <v>238</v>
      </c>
      <c r="D275" s="86">
        <f>ROUND('계획(일최대)'!D275*변동부하율!$B$3,0)</f>
        <v>102</v>
      </c>
      <c r="E275" s="86">
        <f>ROUND('계획(일최대)'!E275*변동부하율!$B$4,0)</f>
        <v>0</v>
      </c>
      <c r="F275" s="86">
        <f>ROUND('계획(일최대)'!F275*변동부하율!$B$5,0)</f>
        <v>0</v>
      </c>
      <c r="G275" s="86">
        <f>ROUND('계획(일최대)'!G275*변동부하율!$B$6,0)</f>
        <v>0</v>
      </c>
      <c r="H275" s="86">
        <f>ROUND('계획(일최대)'!H275*변동부하율!$B$7,0)</f>
        <v>0</v>
      </c>
      <c r="I275" s="86">
        <f>ROUND('계획(일최대)'!I275*변동부하율!$B$8,0)</f>
        <v>0</v>
      </c>
      <c r="J275" s="86">
        <f>ROUND('계획(일최대)'!J275*변동부하율!$B$9,0)</f>
        <v>13</v>
      </c>
      <c r="K275" s="87">
        <f t="shared" si="87"/>
        <v>115</v>
      </c>
    </row>
    <row r="276" spans="1:11" ht="15" customHeight="1">
      <c r="A276" s="36"/>
      <c r="B276" s="33" t="s">
        <v>46</v>
      </c>
      <c r="C276" s="34" t="s">
        <v>8</v>
      </c>
      <c r="D276" s="86">
        <f>SUM(D277:D278)</f>
        <v>294</v>
      </c>
      <c r="E276" s="86">
        <f t="shared" ref="E276:K276" si="88">SUM(E277:E278)</f>
        <v>0</v>
      </c>
      <c r="F276" s="86">
        <f t="shared" si="88"/>
        <v>1530</v>
      </c>
      <c r="G276" s="86">
        <f t="shared" si="88"/>
        <v>0</v>
      </c>
      <c r="H276" s="86">
        <f t="shared" si="88"/>
        <v>0</v>
      </c>
      <c r="I276" s="86">
        <f t="shared" si="88"/>
        <v>0</v>
      </c>
      <c r="J276" s="86">
        <f t="shared" si="88"/>
        <v>228</v>
      </c>
      <c r="K276" s="87">
        <f t="shared" si="88"/>
        <v>2052</v>
      </c>
    </row>
    <row r="277" spans="1:11" ht="15" customHeight="1">
      <c r="A277" s="36"/>
      <c r="B277" s="37"/>
      <c r="C277" s="34" t="s">
        <v>45</v>
      </c>
      <c r="D277" s="86">
        <f>ROUND('계획(일최대)'!D277*변동부하율!$B$3,0)</f>
        <v>294</v>
      </c>
      <c r="E277" s="86">
        <f>ROUND('계획(일최대)'!E277*변동부하율!$B$4,0)</f>
        <v>0</v>
      </c>
      <c r="F277" s="86">
        <f>ROUND('계획(일최대)'!F277*변동부하율!$B$5,0)</f>
        <v>0</v>
      </c>
      <c r="G277" s="86">
        <f>ROUND('계획(일최대)'!G277*변동부하율!$B$6,0)</f>
        <v>0</v>
      </c>
      <c r="H277" s="86">
        <f>ROUND('계획(일최대)'!H277*변동부하율!$B$7,0)</f>
        <v>0</v>
      </c>
      <c r="I277" s="86">
        <f>ROUND('계획(일최대)'!I277*변동부하율!$B$8,0)</f>
        <v>0</v>
      </c>
      <c r="J277" s="86">
        <f>ROUND('계획(일최대)'!J277*변동부하율!$B$9,0)</f>
        <v>37</v>
      </c>
      <c r="K277" s="87">
        <f t="shared" ref="K277:K278" si="89">SUM(D277:J277)</f>
        <v>331</v>
      </c>
    </row>
    <row r="278" spans="1:11" ht="15" customHeight="1">
      <c r="A278" s="49"/>
      <c r="B278" s="45"/>
      <c r="C278" s="34" t="s">
        <v>62</v>
      </c>
      <c r="D278" s="86">
        <f>ROUND('계획(일최대)'!D278*변동부하율!$B$3,0)</f>
        <v>0</v>
      </c>
      <c r="E278" s="86">
        <f>ROUND('계획(일최대)'!E278*변동부하율!$B$4,0)</f>
        <v>0</v>
      </c>
      <c r="F278" s="86">
        <f>ROUND('계획(일최대)'!F278*변동부하율!$B$5,0)</f>
        <v>1530</v>
      </c>
      <c r="G278" s="86">
        <f>ROUND('계획(일최대)'!G278*변동부하율!$B$6,0)</f>
        <v>0</v>
      </c>
      <c r="H278" s="86">
        <f>ROUND('계획(일최대)'!H278*변동부하율!$B$7,0)</f>
        <v>0</v>
      </c>
      <c r="I278" s="86">
        <f>ROUND('계획(일최대)'!I278*변동부하율!$B$8,0)</f>
        <v>0</v>
      </c>
      <c r="J278" s="86">
        <f>ROUND('계획(일최대)'!J278*변동부하율!$B$9,0)</f>
        <v>191</v>
      </c>
      <c r="K278" s="87">
        <f t="shared" si="89"/>
        <v>1721</v>
      </c>
    </row>
    <row r="279" spans="1:11" ht="15" customHeight="1">
      <c r="A279" s="30" t="s">
        <v>138</v>
      </c>
      <c r="B279" s="143" t="s">
        <v>6</v>
      </c>
      <c r="C279" s="143"/>
      <c r="D279" s="82">
        <f>D280</f>
        <v>25</v>
      </c>
      <c r="E279" s="82">
        <f t="shared" ref="E279:K279" si="90">E280</f>
        <v>0</v>
      </c>
      <c r="F279" s="82">
        <f t="shared" si="90"/>
        <v>0</v>
      </c>
      <c r="G279" s="82">
        <f t="shared" si="90"/>
        <v>0</v>
      </c>
      <c r="H279" s="82">
        <f t="shared" si="90"/>
        <v>0</v>
      </c>
      <c r="I279" s="82">
        <f t="shared" si="90"/>
        <v>0</v>
      </c>
      <c r="J279" s="82">
        <f t="shared" si="90"/>
        <v>3</v>
      </c>
      <c r="K279" s="83">
        <f t="shared" si="90"/>
        <v>28</v>
      </c>
    </row>
    <row r="280" spans="1:11" ht="15" customHeight="1">
      <c r="A280" s="46"/>
      <c r="B280" s="40" t="s">
        <v>134</v>
      </c>
      <c r="C280" s="40" t="s">
        <v>45</v>
      </c>
      <c r="D280" s="91">
        <f>ROUND('계획(일최대)'!D280*변동부하율!$B$3,0)</f>
        <v>25</v>
      </c>
      <c r="E280" s="91">
        <f>ROUND('계획(일최대)'!E280*변동부하율!$B$4,0)</f>
        <v>0</v>
      </c>
      <c r="F280" s="91">
        <f>ROUND('계획(일최대)'!F280*변동부하율!$B$5,0)</f>
        <v>0</v>
      </c>
      <c r="G280" s="91">
        <f>ROUND('계획(일최대)'!G280*변동부하율!$B$6,0)</f>
        <v>0</v>
      </c>
      <c r="H280" s="91">
        <f>ROUND('계획(일최대)'!H280*변동부하율!$B$7,0)</f>
        <v>0</v>
      </c>
      <c r="I280" s="91">
        <f>ROUND('계획(일최대)'!I280*변동부하율!$B$8,0)</f>
        <v>0</v>
      </c>
      <c r="J280" s="91">
        <f>ROUND('계획(일최대)'!J280*변동부하율!$B$9,0)</f>
        <v>3</v>
      </c>
      <c r="K280" s="92">
        <f>SUM(D280:J280)</f>
        <v>28</v>
      </c>
    </row>
    <row r="281" spans="1:11" ht="15" customHeight="1"/>
    <row r="282" spans="1:11" s="5" customFormat="1" ht="15" customHeight="1">
      <c r="A282" s="24" t="s">
        <v>153</v>
      </c>
    </row>
    <row r="283" spans="1:11" ht="34.5" thickBot="1">
      <c r="A283" s="25" t="s">
        <v>0</v>
      </c>
      <c r="B283" s="26" t="s">
        <v>1</v>
      </c>
      <c r="C283" s="26" t="s">
        <v>73</v>
      </c>
      <c r="D283" s="26" t="s">
        <v>49</v>
      </c>
      <c r="E283" s="26" t="s">
        <v>53</v>
      </c>
      <c r="F283" s="26" t="s">
        <v>64</v>
      </c>
      <c r="G283" s="26" t="s">
        <v>65</v>
      </c>
      <c r="H283" s="26" t="s">
        <v>88</v>
      </c>
      <c r="I283" s="26" t="s">
        <v>185</v>
      </c>
      <c r="J283" s="26" t="s">
        <v>50</v>
      </c>
      <c r="K283" s="27" t="s">
        <v>66</v>
      </c>
    </row>
    <row r="284" spans="1:11" ht="15" customHeight="1" thickTop="1">
      <c r="A284" s="141" t="s">
        <v>4</v>
      </c>
      <c r="B284" s="142"/>
      <c r="C284" s="142"/>
      <c r="D284" s="80">
        <f t="shared" ref="D284:K284" si="91">D285+D327+D335</f>
        <v>28863</v>
      </c>
      <c r="E284" s="80">
        <f t="shared" si="91"/>
        <v>700</v>
      </c>
      <c r="F284" s="80">
        <f t="shared" si="91"/>
        <v>6319</v>
      </c>
      <c r="G284" s="80">
        <f t="shared" si="91"/>
        <v>11957</v>
      </c>
      <c r="H284" s="80">
        <f t="shared" si="91"/>
        <v>140</v>
      </c>
      <c r="I284" s="80">
        <f t="shared" si="91"/>
        <v>139</v>
      </c>
      <c r="J284" s="80">
        <f t="shared" si="91"/>
        <v>5120</v>
      </c>
      <c r="K284" s="81">
        <f t="shared" si="91"/>
        <v>53238</v>
      </c>
    </row>
    <row r="285" spans="1:11" ht="15" customHeight="1">
      <c r="A285" s="30" t="s">
        <v>5</v>
      </c>
      <c r="B285" s="143" t="s">
        <v>6</v>
      </c>
      <c r="C285" s="143"/>
      <c r="D285" s="82">
        <f t="shared" ref="D285:K285" si="92">D286+D317</f>
        <v>26775</v>
      </c>
      <c r="E285" s="82">
        <f t="shared" si="92"/>
        <v>700</v>
      </c>
      <c r="F285" s="82">
        <f t="shared" si="92"/>
        <v>4789</v>
      </c>
      <c r="G285" s="82">
        <f t="shared" si="92"/>
        <v>11957</v>
      </c>
      <c r="H285" s="82">
        <f t="shared" si="92"/>
        <v>140</v>
      </c>
      <c r="I285" s="82">
        <f t="shared" si="92"/>
        <v>139</v>
      </c>
      <c r="J285" s="82">
        <f t="shared" si="92"/>
        <v>4667</v>
      </c>
      <c r="K285" s="83">
        <f t="shared" si="92"/>
        <v>49167</v>
      </c>
    </row>
    <row r="286" spans="1:11" ht="15" customHeight="1">
      <c r="A286" s="138" t="s">
        <v>131</v>
      </c>
      <c r="B286" s="139"/>
      <c r="C286" s="140"/>
      <c r="D286" s="84">
        <f>D287+D291+D292+D296+D297+D301+D305+D306+D310+D313</f>
        <v>25620</v>
      </c>
      <c r="E286" s="84">
        <f t="shared" ref="E286:K286" si="93">E287+E291+E292+E296+E297+E301+E305+E306+E310+E313</f>
        <v>537</v>
      </c>
      <c r="F286" s="84">
        <f t="shared" si="93"/>
        <v>4640</v>
      </c>
      <c r="G286" s="84">
        <f t="shared" si="93"/>
        <v>0</v>
      </c>
      <c r="H286" s="84">
        <f t="shared" si="93"/>
        <v>140</v>
      </c>
      <c r="I286" s="84">
        <f t="shared" si="93"/>
        <v>139</v>
      </c>
      <c r="J286" s="84">
        <f t="shared" si="93"/>
        <v>3865</v>
      </c>
      <c r="K286" s="85">
        <f t="shared" si="93"/>
        <v>34941</v>
      </c>
    </row>
    <row r="287" spans="1:11" ht="15" customHeight="1">
      <c r="A287" s="36"/>
      <c r="B287" s="33" t="s">
        <v>12</v>
      </c>
      <c r="C287" s="34" t="s">
        <v>8</v>
      </c>
      <c r="D287" s="86">
        <f t="shared" ref="D287:K287" si="94">SUM(D288:D290)</f>
        <v>5051</v>
      </c>
      <c r="E287" s="86">
        <f t="shared" si="94"/>
        <v>43</v>
      </c>
      <c r="F287" s="86">
        <f t="shared" si="94"/>
        <v>0</v>
      </c>
      <c r="G287" s="86">
        <f t="shared" si="94"/>
        <v>0</v>
      </c>
      <c r="H287" s="86">
        <f t="shared" si="94"/>
        <v>100</v>
      </c>
      <c r="I287" s="86">
        <f t="shared" si="94"/>
        <v>0</v>
      </c>
      <c r="J287" s="86">
        <f t="shared" si="94"/>
        <v>637</v>
      </c>
      <c r="K287" s="87">
        <f t="shared" si="94"/>
        <v>5831</v>
      </c>
    </row>
    <row r="288" spans="1:11" ht="15" customHeight="1">
      <c r="A288" s="36"/>
      <c r="B288" s="37"/>
      <c r="C288" s="34" t="s">
        <v>9</v>
      </c>
      <c r="D288" s="86">
        <f>ROUND('계획(일최대)'!D288*변동부하율!$B$3,0)</f>
        <v>5051</v>
      </c>
      <c r="E288" s="86">
        <f>ROUND('계획(일최대)'!E288*변동부하율!$B$4,0)</f>
        <v>43</v>
      </c>
      <c r="F288" s="86">
        <f>ROUND('계획(일최대)'!F288*변동부하율!$B$5,0)</f>
        <v>0</v>
      </c>
      <c r="G288" s="86">
        <f>ROUND('계획(일최대)'!G288*변동부하율!$B$6,0)</f>
        <v>0</v>
      </c>
      <c r="H288" s="86">
        <f>ROUND('계획(일최대)'!H288*변동부하율!$B$7,0)</f>
        <v>0</v>
      </c>
      <c r="I288" s="86">
        <f>ROUND('계획(일최대)'!I288*변동부하율!$B$8,0)</f>
        <v>0</v>
      </c>
      <c r="J288" s="86">
        <f>ROUND('계획(일최대)'!J288*변동부하율!$B$9,0)</f>
        <v>637</v>
      </c>
      <c r="K288" s="87">
        <f>SUM(D288:J288)</f>
        <v>5731</v>
      </c>
    </row>
    <row r="289" spans="1:11" ht="15" customHeight="1">
      <c r="A289" s="36"/>
      <c r="B289" s="37"/>
      <c r="C289" s="34" t="s">
        <v>79</v>
      </c>
      <c r="D289" s="86">
        <f>ROUND('계획(일최대)'!D289*변동부하율!$B$3,0)</f>
        <v>0</v>
      </c>
      <c r="E289" s="86">
        <f>ROUND('계획(일최대)'!E289*변동부하율!$B$4,0)</f>
        <v>0</v>
      </c>
      <c r="F289" s="86">
        <f>ROUND('계획(일최대)'!F289*변동부하율!$B$5,0)</f>
        <v>0</v>
      </c>
      <c r="G289" s="86">
        <f>ROUND('계획(일최대)'!G289*변동부하율!$B$6,0)</f>
        <v>0</v>
      </c>
      <c r="H289" s="86">
        <f>ROUND('계획(일최대)'!H289*변동부하율!$B$7,0)</f>
        <v>50</v>
      </c>
      <c r="I289" s="86">
        <f>ROUND('계획(일최대)'!I289*변동부하율!$B$8,0)</f>
        <v>0</v>
      </c>
      <c r="J289" s="86">
        <f>ROUND('계획(일최대)'!J289*변동부하율!$B$9,0)</f>
        <v>0</v>
      </c>
      <c r="K289" s="87">
        <f>SUM(D289:J289)</f>
        <v>50</v>
      </c>
    </row>
    <row r="290" spans="1:11" ht="15" customHeight="1">
      <c r="A290" s="36"/>
      <c r="B290" s="45"/>
      <c r="C290" s="34" t="s">
        <v>80</v>
      </c>
      <c r="D290" s="86">
        <f>ROUND('계획(일최대)'!D290*변동부하율!$B$3,0)</f>
        <v>0</v>
      </c>
      <c r="E290" s="86">
        <f>ROUND('계획(일최대)'!E290*변동부하율!$B$4,0)</f>
        <v>0</v>
      </c>
      <c r="F290" s="86">
        <f>ROUND('계획(일최대)'!F290*변동부하율!$B$5,0)</f>
        <v>0</v>
      </c>
      <c r="G290" s="86">
        <f>ROUND('계획(일최대)'!G290*변동부하율!$B$6,0)</f>
        <v>0</v>
      </c>
      <c r="H290" s="86">
        <f>ROUND('계획(일최대)'!H290*변동부하율!$B$7,0)</f>
        <v>50</v>
      </c>
      <c r="I290" s="86">
        <f>ROUND('계획(일최대)'!I290*변동부하율!$B$8,0)</f>
        <v>0</v>
      </c>
      <c r="J290" s="86">
        <f>ROUND('계획(일최대)'!J290*변동부하율!$B$9,0)</f>
        <v>0</v>
      </c>
      <c r="K290" s="87">
        <f>SUM(D290:J290)</f>
        <v>50</v>
      </c>
    </row>
    <row r="291" spans="1:11" ht="15" customHeight="1">
      <c r="A291" s="36"/>
      <c r="B291" s="34" t="s">
        <v>13</v>
      </c>
      <c r="C291" s="34" t="s">
        <v>9</v>
      </c>
      <c r="D291" s="86">
        <f>ROUND('계획(일최대)'!D291*변동부하율!$B$3,0)</f>
        <v>1978</v>
      </c>
      <c r="E291" s="86">
        <f>ROUND('계획(일최대)'!E291*변동부하율!$B$4,0)</f>
        <v>44</v>
      </c>
      <c r="F291" s="86">
        <f>ROUND('계획(일최대)'!F291*변동부하율!$B$5,0)</f>
        <v>0</v>
      </c>
      <c r="G291" s="86">
        <f>ROUND('계획(일최대)'!G291*변동부하율!$B$6,0)</f>
        <v>0</v>
      </c>
      <c r="H291" s="86">
        <f>ROUND('계획(일최대)'!H291*변동부하율!$B$7,0)</f>
        <v>0</v>
      </c>
      <c r="I291" s="86">
        <f>ROUND('계획(일최대)'!I291*변동부하율!$B$8,0)</f>
        <v>0</v>
      </c>
      <c r="J291" s="86">
        <f>ROUND('계획(일최대)'!J291*변동부하율!$B$9,0)</f>
        <v>253</v>
      </c>
      <c r="K291" s="87">
        <f>SUM(D291:J291)</f>
        <v>2275</v>
      </c>
    </row>
    <row r="292" spans="1:11" ht="15" customHeight="1">
      <c r="A292" s="36"/>
      <c r="B292" s="33" t="s">
        <v>14</v>
      </c>
      <c r="C292" s="34" t="s">
        <v>8</v>
      </c>
      <c r="D292" s="86">
        <f t="shared" ref="D292:K292" si="95">SUM(D293:D295)</f>
        <v>9077</v>
      </c>
      <c r="E292" s="86">
        <f t="shared" si="95"/>
        <v>221</v>
      </c>
      <c r="F292" s="86">
        <f t="shared" si="95"/>
        <v>0</v>
      </c>
      <c r="G292" s="86">
        <f t="shared" si="95"/>
        <v>0</v>
      </c>
      <c r="H292" s="86">
        <f t="shared" si="95"/>
        <v>0</v>
      </c>
      <c r="I292" s="86">
        <f t="shared" si="95"/>
        <v>0</v>
      </c>
      <c r="J292" s="86">
        <f t="shared" si="95"/>
        <v>1162</v>
      </c>
      <c r="K292" s="87">
        <f t="shared" si="95"/>
        <v>10460</v>
      </c>
    </row>
    <row r="293" spans="1:11" ht="15" customHeight="1">
      <c r="A293" s="36"/>
      <c r="B293" s="37"/>
      <c r="C293" s="34" t="s">
        <v>15</v>
      </c>
      <c r="D293" s="86">
        <f>ROUND('계획(일최대)'!D293*변동부하율!$B$3,0)</f>
        <v>658</v>
      </c>
      <c r="E293" s="86">
        <f>ROUND('계획(일최대)'!E293*변동부하율!$B$4,0)</f>
        <v>19</v>
      </c>
      <c r="F293" s="86">
        <f>ROUND('계획(일최대)'!F293*변동부하율!$B$5,0)</f>
        <v>0</v>
      </c>
      <c r="G293" s="86">
        <f>ROUND('계획(일최대)'!G293*변동부하율!$B$6,0)</f>
        <v>0</v>
      </c>
      <c r="H293" s="86">
        <f>ROUND('계획(일최대)'!H293*변동부하율!$B$7,0)</f>
        <v>0</v>
      </c>
      <c r="I293" s="86">
        <f>ROUND('계획(일최대)'!I293*변동부하율!$B$8,0)</f>
        <v>0</v>
      </c>
      <c r="J293" s="86">
        <f>ROUND('계획(일최대)'!J293*변동부하율!$B$9,0)</f>
        <v>85</v>
      </c>
      <c r="K293" s="87">
        <f>SUM(D293:J293)</f>
        <v>762</v>
      </c>
    </row>
    <row r="294" spans="1:11" ht="15" customHeight="1">
      <c r="A294" s="36"/>
      <c r="B294" s="37"/>
      <c r="C294" s="34" t="s">
        <v>16</v>
      </c>
      <c r="D294" s="86">
        <f>ROUND('계획(일최대)'!D294*변동부하율!$B$3,0)</f>
        <v>2090</v>
      </c>
      <c r="E294" s="86">
        <f>ROUND('계획(일최대)'!E294*변동부하율!$B$4,0)</f>
        <v>32</v>
      </c>
      <c r="F294" s="86">
        <f>ROUND('계획(일최대)'!F294*변동부하율!$B$5,0)</f>
        <v>0</v>
      </c>
      <c r="G294" s="86">
        <f>ROUND('계획(일최대)'!G294*변동부하율!$B$6,0)</f>
        <v>0</v>
      </c>
      <c r="H294" s="86">
        <f>ROUND('계획(일최대)'!H294*변동부하율!$B$7,0)</f>
        <v>0</v>
      </c>
      <c r="I294" s="86">
        <f>ROUND('계획(일최대)'!I294*변동부하율!$B$8,0)</f>
        <v>0</v>
      </c>
      <c r="J294" s="86">
        <f>ROUND('계획(일최대)'!J294*변동부하율!$B$9,0)</f>
        <v>265</v>
      </c>
      <c r="K294" s="87">
        <f>SUM(D294:J294)</f>
        <v>2387</v>
      </c>
    </row>
    <row r="295" spans="1:11" ht="15" customHeight="1">
      <c r="A295" s="36"/>
      <c r="B295" s="45"/>
      <c r="C295" s="34" t="s">
        <v>17</v>
      </c>
      <c r="D295" s="86">
        <f>ROUND('계획(일최대)'!D295*변동부하율!$B$3,0)</f>
        <v>6329</v>
      </c>
      <c r="E295" s="86">
        <f>ROUND('계획(일최대)'!E295*변동부하율!$B$4,0)</f>
        <v>170</v>
      </c>
      <c r="F295" s="86">
        <f>ROUND('계획(일최대)'!F295*변동부하율!$B$5,0)</f>
        <v>0</v>
      </c>
      <c r="G295" s="86">
        <f>ROUND('계획(일최대)'!G295*변동부하율!$B$6,0)</f>
        <v>0</v>
      </c>
      <c r="H295" s="86">
        <f>ROUND('계획(일최대)'!H295*변동부하율!$B$7,0)</f>
        <v>0</v>
      </c>
      <c r="I295" s="86">
        <f>ROUND('계획(일최대)'!I295*변동부하율!$B$8,0)</f>
        <v>0</v>
      </c>
      <c r="J295" s="86">
        <f>ROUND('계획(일최대)'!J295*변동부하율!$B$9,0)</f>
        <v>812</v>
      </c>
      <c r="K295" s="87">
        <f>SUM(D295:J295)</f>
        <v>7311</v>
      </c>
    </row>
    <row r="296" spans="1:11" ht="15" customHeight="1">
      <c r="A296" s="36"/>
      <c r="B296" s="34" t="s">
        <v>18</v>
      </c>
      <c r="C296" s="34" t="s">
        <v>19</v>
      </c>
      <c r="D296" s="86">
        <f>ROUND('계획(일최대)'!D296*변동부하율!$B$3,0)</f>
        <v>198</v>
      </c>
      <c r="E296" s="86">
        <f>ROUND('계획(일최대)'!E296*변동부하율!$B$4,0)</f>
        <v>0</v>
      </c>
      <c r="F296" s="86">
        <f>ROUND('계획(일최대)'!F296*변동부하율!$B$5,0)</f>
        <v>0</v>
      </c>
      <c r="G296" s="86">
        <f>ROUND('계획(일최대)'!G296*변동부하율!$B$6,0)</f>
        <v>0</v>
      </c>
      <c r="H296" s="86">
        <f>ROUND('계획(일최대)'!H296*변동부하율!$B$7,0)</f>
        <v>0</v>
      </c>
      <c r="I296" s="86">
        <f>ROUND('계획(일최대)'!I296*변동부하율!$B$8,0)</f>
        <v>0</v>
      </c>
      <c r="J296" s="86">
        <f>ROUND('계획(일최대)'!J296*변동부하율!$B$9,0)</f>
        <v>25</v>
      </c>
      <c r="K296" s="87">
        <f>SUM(D296:J296)</f>
        <v>223</v>
      </c>
    </row>
    <row r="297" spans="1:11" ht="15" customHeight="1">
      <c r="A297" s="36"/>
      <c r="B297" s="33" t="s">
        <v>20</v>
      </c>
      <c r="C297" s="34" t="s">
        <v>8</v>
      </c>
      <c r="D297" s="86">
        <f t="shared" ref="D297:K297" si="96">SUM(D298:D300)</f>
        <v>3790</v>
      </c>
      <c r="E297" s="86">
        <f t="shared" si="96"/>
        <v>154</v>
      </c>
      <c r="F297" s="86">
        <f t="shared" si="96"/>
        <v>0</v>
      </c>
      <c r="G297" s="86">
        <f t="shared" si="96"/>
        <v>0</v>
      </c>
      <c r="H297" s="86">
        <f t="shared" si="96"/>
        <v>0</v>
      </c>
      <c r="I297" s="86">
        <f t="shared" si="96"/>
        <v>0</v>
      </c>
      <c r="J297" s="86">
        <f t="shared" si="96"/>
        <v>493</v>
      </c>
      <c r="K297" s="87">
        <f t="shared" si="96"/>
        <v>4437</v>
      </c>
    </row>
    <row r="298" spans="1:11" ht="15" customHeight="1">
      <c r="A298" s="36"/>
      <c r="B298" s="37"/>
      <c r="C298" s="34" t="s">
        <v>15</v>
      </c>
      <c r="D298" s="86">
        <f>ROUND('계획(일최대)'!D298*변동부하율!$B$3,0)</f>
        <v>1830</v>
      </c>
      <c r="E298" s="86">
        <f>ROUND('계획(일최대)'!E298*변동부하율!$B$4,0)</f>
        <v>103</v>
      </c>
      <c r="F298" s="86">
        <f>ROUND('계획(일최대)'!F298*변동부하율!$B$5,0)</f>
        <v>0</v>
      </c>
      <c r="G298" s="86">
        <f>ROUND('계획(일최대)'!G298*변동부하율!$B$6,0)</f>
        <v>0</v>
      </c>
      <c r="H298" s="86">
        <f>ROUND('계획(일최대)'!H298*변동부하율!$B$7,0)</f>
        <v>0</v>
      </c>
      <c r="I298" s="86">
        <f>ROUND('계획(일최대)'!I298*변동부하율!$B$8,0)</f>
        <v>0</v>
      </c>
      <c r="J298" s="86">
        <f>ROUND('계획(일최대)'!J298*변동부하율!$B$9,0)</f>
        <v>242</v>
      </c>
      <c r="K298" s="87">
        <f>SUM(D298:J298)</f>
        <v>2175</v>
      </c>
    </row>
    <row r="299" spans="1:11" ht="15" customHeight="1">
      <c r="A299" s="36"/>
      <c r="B299" s="37"/>
      <c r="C299" s="34" t="s">
        <v>16</v>
      </c>
      <c r="D299" s="86">
        <f>ROUND('계획(일최대)'!D299*변동부하율!$B$3,0)</f>
        <v>783</v>
      </c>
      <c r="E299" s="86">
        <f>ROUND('계획(일최대)'!E299*변동부하율!$B$4,0)</f>
        <v>1</v>
      </c>
      <c r="F299" s="86">
        <f>ROUND('계획(일최대)'!F299*변동부하율!$B$5,0)</f>
        <v>0</v>
      </c>
      <c r="G299" s="86">
        <f>ROUND('계획(일최대)'!G299*변동부하율!$B$6,0)</f>
        <v>0</v>
      </c>
      <c r="H299" s="86">
        <f>ROUND('계획(일최대)'!H299*변동부하율!$B$7,0)</f>
        <v>0</v>
      </c>
      <c r="I299" s="86">
        <f>ROUND('계획(일최대)'!I299*변동부하율!$B$8,0)</f>
        <v>0</v>
      </c>
      <c r="J299" s="86">
        <f>ROUND('계획(일최대)'!J299*변동부하율!$B$9,0)</f>
        <v>98</v>
      </c>
      <c r="K299" s="87">
        <f>SUM(D299:J299)</f>
        <v>882</v>
      </c>
    </row>
    <row r="300" spans="1:11" ht="15" customHeight="1">
      <c r="A300" s="36"/>
      <c r="B300" s="45"/>
      <c r="C300" s="34" t="s">
        <v>24</v>
      </c>
      <c r="D300" s="86">
        <f>ROUND('계획(일최대)'!D300*변동부하율!$B$3,0)</f>
        <v>1177</v>
      </c>
      <c r="E300" s="86">
        <f>ROUND('계획(일최대)'!E300*변동부하율!$B$4,0)</f>
        <v>50</v>
      </c>
      <c r="F300" s="86">
        <f>ROUND('계획(일최대)'!F300*변동부하율!$B$5,0)</f>
        <v>0</v>
      </c>
      <c r="G300" s="86">
        <f>ROUND('계획(일최대)'!G300*변동부하율!$B$6,0)</f>
        <v>0</v>
      </c>
      <c r="H300" s="86">
        <f>ROUND('계획(일최대)'!H300*변동부하율!$B$7,0)</f>
        <v>0</v>
      </c>
      <c r="I300" s="86">
        <f>ROUND('계획(일최대)'!I300*변동부하율!$B$8,0)</f>
        <v>0</v>
      </c>
      <c r="J300" s="86">
        <f>ROUND('계획(일최대)'!J300*변동부하율!$B$9,0)</f>
        <v>153</v>
      </c>
      <c r="K300" s="87">
        <f>SUM(D300:J300)</f>
        <v>1380</v>
      </c>
    </row>
    <row r="301" spans="1:11" ht="15" customHeight="1">
      <c r="A301" s="36"/>
      <c r="B301" s="33" t="s">
        <v>25</v>
      </c>
      <c r="C301" s="34" t="s">
        <v>8</v>
      </c>
      <c r="D301" s="86">
        <f t="shared" ref="D301:K301" si="97">SUM(D302:D304)</f>
        <v>2682</v>
      </c>
      <c r="E301" s="86">
        <f t="shared" si="97"/>
        <v>61</v>
      </c>
      <c r="F301" s="86">
        <f t="shared" si="97"/>
        <v>0</v>
      </c>
      <c r="G301" s="86">
        <f t="shared" si="97"/>
        <v>0</v>
      </c>
      <c r="H301" s="86">
        <f t="shared" si="97"/>
        <v>40</v>
      </c>
      <c r="I301" s="86">
        <f t="shared" si="97"/>
        <v>0</v>
      </c>
      <c r="J301" s="86">
        <f t="shared" si="97"/>
        <v>343</v>
      </c>
      <c r="K301" s="87">
        <f t="shared" si="97"/>
        <v>3126</v>
      </c>
    </row>
    <row r="302" spans="1:11" ht="15" customHeight="1">
      <c r="A302" s="36"/>
      <c r="B302" s="37"/>
      <c r="C302" s="34" t="s">
        <v>27</v>
      </c>
      <c r="D302" s="86">
        <f>ROUND('계획(일최대)'!D302*변동부하율!$B$3,0)</f>
        <v>2620</v>
      </c>
      <c r="E302" s="86">
        <f>ROUND('계획(일최대)'!E302*변동부하율!$B$4,0)</f>
        <v>61</v>
      </c>
      <c r="F302" s="86">
        <f>ROUND('계획(일최대)'!F302*변동부하율!$B$5,0)</f>
        <v>0</v>
      </c>
      <c r="G302" s="86">
        <f>ROUND('계획(일최대)'!G302*변동부하율!$B$6,0)</f>
        <v>0</v>
      </c>
      <c r="H302" s="86">
        <f>ROUND('계획(일최대)'!H302*변동부하율!$B$7,0)</f>
        <v>0</v>
      </c>
      <c r="I302" s="86">
        <f>ROUND('계획(일최대)'!I302*변동부하율!$B$8,0)</f>
        <v>0</v>
      </c>
      <c r="J302" s="86">
        <f>ROUND('계획(일최대)'!J302*변동부하율!$B$9,0)</f>
        <v>335</v>
      </c>
      <c r="K302" s="87">
        <f>SUM(D302:J302)</f>
        <v>3016</v>
      </c>
    </row>
    <row r="303" spans="1:11" ht="15" customHeight="1">
      <c r="A303" s="36"/>
      <c r="B303" s="37"/>
      <c r="C303" s="34" t="s">
        <v>28</v>
      </c>
      <c r="D303" s="86">
        <f>ROUND('계획(일최대)'!D303*변동부하율!$B$3,0)</f>
        <v>62</v>
      </c>
      <c r="E303" s="86">
        <f>ROUND('계획(일최대)'!E303*변동부하율!$B$4,0)</f>
        <v>0</v>
      </c>
      <c r="F303" s="86">
        <f>ROUND('계획(일최대)'!F303*변동부하율!$B$5,0)</f>
        <v>0</v>
      </c>
      <c r="G303" s="86">
        <f>ROUND('계획(일최대)'!G303*변동부하율!$B$6,0)</f>
        <v>0</v>
      </c>
      <c r="H303" s="86">
        <f>ROUND('계획(일최대)'!H303*변동부하율!$B$7,0)</f>
        <v>0</v>
      </c>
      <c r="I303" s="86">
        <f>ROUND('계획(일최대)'!I303*변동부하율!$B$8,0)</f>
        <v>0</v>
      </c>
      <c r="J303" s="86">
        <f>ROUND('계획(일최대)'!J303*변동부하율!$B$9,0)</f>
        <v>8</v>
      </c>
      <c r="K303" s="87">
        <f>SUM(D303:J303)</f>
        <v>70</v>
      </c>
    </row>
    <row r="304" spans="1:11" ht="15" customHeight="1">
      <c r="A304" s="36"/>
      <c r="B304" s="45"/>
      <c r="C304" s="34" t="s">
        <v>78</v>
      </c>
      <c r="D304" s="86">
        <f>ROUND('계획(일최대)'!D304*변동부하율!$B$3,0)</f>
        <v>0</v>
      </c>
      <c r="E304" s="86">
        <f>ROUND('계획(일최대)'!E304*변동부하율!$B$4,0)</f>
        <v>0</v>
      </c>
      <c r="F304" s="86">
        <f>ROUND('계획(일최대)'!F304*변동부하율!$B$5,0)</f>
        <v>0</v>
      </c>
      <c r="G304" s="86">
        <f>ROUND('계획(일최대)'!G304*변동부하율!$B$6,0)</f>
        <v>0</v>
      </c>
      <c r="H304" s="86">
        <f>ROUND('계획(일최대)'!H304*변동부하율!$B$7,0)</f>
        <v>40</v>
      </c>
      <c r="I304" s="86">
        <f>ROUND('계획(일최대)'!I304*변동부하율!$B$8,0)</f>
        <v>0</v>
      </c>
      <c r="J304" s="86">
        <f>ROUND('계획(일최대)'!J304*변동부하율!$B$9,0)</f>
        <v>0</v>
      </c>
      <c r="K304" s="87">
        <f>SUM(D304:J304)</f>
        <v>40</v>
      </c>
    </row>
    <row r="305" spans="1:11" ht="15" customHeight="1">
      <c r="A305" s="36"/>
      <c r="B305" s="34" t="s">
        <v>29</v>
      </c>
      <c r="C305" s="34" t="s">
        <v>30</v>
      </c>
      <c r="D305" s="86">
        <f>ROUND('계획(일최대)'!D305*변동부하율!$B$3,0)</f>
        <v>343</v>
      </c>
      <c r="E305" s="86">
        <f>ROUND('계획(일최대)'!E305*변동부하율!$B$4,0)</f>
        <v>0</v>
      </c>
      <c r="F305" s="86">
        <f>ROUND('계획(일최대)'!F305*변동부하율!$B$5,0)</f>
        <v>0</v>
      </c>
      <c r="G305" s="86">
        <f>ROUND('계획(일최대)'!G305*변동부하율!$B$6,0)</f>
        <v>0</v>
      </c>
      <c r="H305" s="86">
        <f>ROUND('계획(일최대)'!H305*변동부하율!$B$7,0)</f>
        <v>0</v>
      </c>
      <c r="I305" s="86">
        <f>ROUND('계획(일최대)'!I305*변동부하율!$B$8,0)</f>
        <v>0</v>
      </c>
      <c r="J305" s="86">
        <f>ROUND('계획(일최대)'!J305*변동부하율!$B$9,0)</f>
        <v>43</v>
      </c>
      <c r="K305" s="87">
        <f>SUM(D305:J305)</f>
        <v>386</v>
      </c>
    </row>
    <row r="306" spans="1:11" ht="15" customHeight="1">
      <c r="A306" s="36"/>
      <c r="B306" s="33" t="s">
        <v>31</v>
      </c>
      <c r="C306" s="34" t="s">
        <v>8</v>
      </c>
      <c r="D306" s="86">
        <f t="shared" ref="D306:K306" si="98">SUM(D307:D309)</f>
        <v>1134</v>
      </c>
      <c r="E306" s="86">
        <f t="shared" si="98"/>
        <v>0</v>
      </c>
      <c r="F306" s="86">
        <f t="shared" si="98"/>
        <v>0</v>
      </c>
      <c r="G306" s="86">
        <f t="shared" si="98"/>
        <v>0</v>
      </c>
      <c r="H306" s="86">
        <f t="shared" si="98"/>
        <v>0</v>
      </c>
      <c r="I306" s="86">
        <f t="shared" si="98"/>
        <v>139</v>
      </c>
      <c r="J306" s="86">
        <f t="shared" si="98"/>
        <v>156</v>
      </c>
      <c r="K306" s="87">
        <f t="shared" si="98"/>
        <v>1429</v>
      </c>
    </row>
    <row r="307" spans="1:11" ht="15" customHeight="1">
      <c r="A307" s="36"/>
      <c r="B307" s="37"/>
      <c r="C307" s="34" t="s">
        <v>32</v>
      </c>
      <c r="D307" s="86">
        <f>ROUND('계획(일최대)'!D307*변동부하율!$B$3,0)</f>
        <v>141</v>
      </c>
      <c r="E307" s="86">
        <f>ROUND('계획(일최대)'!E307*변동부하율!$B$4,0)</f>
        <v>0</v>
      </c>
      <c r="F307" s="86">
        <f>ROUND('계획(일최대)'!F307*변동부하율!$B$5,0)</f>
        <v>0</v>
      </c>
      <c r="G307" s="86">
        <f>ROUND('계획(일최대)'!G307*변동부하율!$B$6,0)</f>
        <v>0</v>
      </c>
      <c r="H307" s="86">
        <f>ROUND('계획(일최대)'!H307*변동부하율!$B$7,0)</f>
        <v>0</v>
      </c>
      <c r="I307" s="86">
        <f>ROUND('계획(일최대)'!I307*변동부하율!$B$8,0)</f>
        <v>0</v>
      </c>
      <c r="J307" s="86">
        <f>ROUND('계획(일최대)'!J307*변동부하율!$B$9,0)</f>
        <v>18</v>
      </c>
      <c r="K307" s="87">
        <f>SUM(D307:J307)</f>
        <v>159</v>
      </c>
    </row>
    <row r="308" spans="1:11" ht="15" customHeight="1">
      <c r="A308" s="36"/>
      <c r="B308" s="37"/>
      <c r="C308" s="34" t="s">
        <v>33</v>
      </c>
      <c r="D308" s="86">
        <f>ROUND('계획(일최대)'!D308*변동부하율!$B$3,0)</f>
        <v>993</v>
      </c>
      <c r="E308" s="86">
        <f>ROUND('계획(일최대)'!E308*변동부하율!$B$4,0)</f>
        <v>0</v>
      </c>
      <c r="F308" s="86">
        <f>ROUND('계획(일최대)'!F308*변동부하율!$B$5,0)</f>
        <v>0</v>
      </c>
      <c r="G308" s="86">
        <f>ROUND('계획(일최대)'!G308*변동부하율!$B$6,0)</f>
        <v>0</v>
      </c>
      <c r="H308" s="86">
        <f>ROUND('계획(일최대)'!H308*변동부하율!$B$7,0)</f>
        <v>0</v>
      </c>
      <c r="I308" s="86">
        <f>ROUND('계획(일최대)'!I308*변동부하율!$B$8,0)</f>
        <v>0</v>
      </c>
      <c r="J308" s="86">
        <f>ROUND('계획(일최대)'!J308*변동부하율!$B$9,0)</f>
        <v>124</v>
      </c>
      <c r="K308" s="87">
        <f>SUM(D308:J308)</f>
        <v>1117</v>
      </c>
    </row>
    <row r="309" spans="1:11" ht="15" customHeight="1">
      <c r="A309" s="36"/>
      <c r="B309" s="45"/>
      <c r="C309" s="34" t="s">
        <v>130</v>
      </c>
      <c r="D309" s="86">
        <f>ROUND('계획(일최대)'!D309*변동부하율!$B$3,0)</f>
        <v>0</v>
      </c>
      <c r="E309" s="86">
        <f>ROUND('계획(일최대)'!E309*변동부하율!$B$4,0)</f>
        <v>0</v>
      </c>
      <c r="F309" s="86">
        <f>ROUND('계획(일최대)'!F309*변동부하율!$B$5,0)</f>
        <v>0</v>
      </c>
      <c r="G309" s="86">
        <f>ROUND('계획(일최대)'!G309*변동부하율!$B$6,0)</f>
        <v>0</v>
      </c>
      <c r="H309" s="86">
        <f>ROUND('계획(일최대)'!H309*변동부하율!$B$7,0)</f>
        <v>0</v>
      </c>
      <c r="I309" s="86">
        <f>ROUND('계획(일최대)'!I309*변동부하율!$B$8,0)</f>
        <v>139</v>
      </c>
      <c r="J309" s="86">
        <f>ROUND('계획(일최대)'!J309*변동부하율!$B$9,0)</f>
        <v>14</v>
      </c>
      <c r="K309" s="87">
        <f>SUM(D309:J309)</f>
        <v>153</v>
      </c>
    </row>
    <row r="310" spans="1:11" ht="15" customHeight="1">
      <c r="A310" s="36"/>
      <c r="B310" s="33" t="s">
        <v>34</v>
      </c>
      <c r="C310" s="34" t="s">
        <v>8</v>
      </c>
      <c r="D310" s="86">
        <f t="shared" ref="D310:K310" si="99">SUM(D311:D312)</f>
        <v>509</v>
      </c>
      <c r="E310" s="86">
        <f t="shared" si="99"/>
        <v>0</v>
      </c>
      <c r="F310" s="86">
        <f t="shared" si="99"/>
        <v>0</v>
      </c>
      <c r="G310" s="86">
        <f t="shared" si="99"/>
        <v>0</v>
      </c>
      <c r="H310" s="86">
        <f t="shared" si="99"/>
        <v>0</v>
      </c>
      <c r="I310" s="86">
        <f t="shared" si="99"/>
        <v>0</v>
      </c>
      <c r="J310" s="86">
        <f t="shared" si="99"/>
        <v>64</v>
      </c>
      <c r="K310" s="87">
        <f t="shared" si="99"/>
        <v>573</v>
      </c>
    </row>
    <row r="311" spans="1:11" ht="15" customHeight="1">
      <c r="A311" s="36"/>
      <c r="B311" s="37"/>
      <c r="C311" s="34" t="s">
        <v>27</v>
      </c>
      <c r="D311" s="86">
        <f>ROUND('계획(일최대)'!D311*변동부하율!$B$3,0)</f>
        <v>431</v>
      </c>
      <c r="E311" s="86">
        <f>ROUND('계획(일최대)'!E311*변동부하율!$B$4,0)</f>
        <v>0</v>
      </c>
      <c r="F311" s="86">
        <f>ROUND('계획(일최대)'!F311*변동부하율!$B$5,0)</f>
        <v>0</v>
      </c>
      <c r="G311" s="86">
        <f>ROUND('계획(일최대)'!G311*변동부하율!$B$6,0)</f>
        <v>0</v>
      </c>
      <c r="H311" s="86">
        <f>ROUND('계획(일최대)'!H311*변동부하율!$B$7,0)</f>
        <v>0</v>
      </c>
      <c r="I311" s="86">
        <f>ROUND('계획(일최대)'!I311*변동부하율!$B$8,0)</f>
        <v>0</v>
      </c>
      <c r="J311" s="86">
        <f>ROUND('계획(일최대)'!J311*변동부하율!$B$9,0)</f>
        <v>54</v>
      </c>
      <c r="K311" s="87">
        <f>SUM(D311:J311)</f>
        <v>485</v>
      </c>
    </row>
    <row r="312" spans="1:11" ht="15" customHeight="1">
      <c r="A312" s="36"/>
      <c r="B312" s="37"/>
      <c r="C312" s="34" t="s">
        <v>37</v>
      </c>
      <c r="D312" s="86">
        <f>ROUND('계획(일최대)'!D312*변동부하율!$B$3,0)</f>
        <v>78</v>
      </c>
      <c r="E312" s="86">
        <f>ROUND('계획(일최대)'!E312*변동부하율!$B$4,0)</f>
        <v>0</v>
      </c>
      <c r="F312" s="86">
        <f>ROUND('계획(일최대)'!F312*변동부하율!$B$5,0)</f>
        <v>0</v>
      </c>
      <c r="G312" s="86">
        <f>ROUND('계획(일최대)'!G312*변동부하율!$B$6,0)</f>
        <v>0</v>
      </c>
      <c r="H312" s="86">
        <f>ROUND('계획(일최대)'!H312*변동부하율!$B$7,0)</f>
        <v>0</v>
      </c>
      <c r="I312" s="86">
        <f>ROUND('계획(일최대)'!I312*변동부하율!$B$8,0)</f>
        <v>0</v>
      </c>
      <c r="J312" s="86">
        <f>ROUND('계획(일최대)'!J312*변동부하율!$B$9,0)</f>
        <v>10</v>
      </c>
      <c r="K312" s="87">
        <f>SUM(D312:J312)</f>
        <v>88</v>
      </c>
    </row>
    <row r="313" spans="1:11" ht="15" customHeight="1">
      <c r="A313" s="36"/>
      <c r="B313" s="33" t="s">
        <v>41</v>
      </c>
      <c r="C313" s="34" t="s">
        <v>8</v>
      </c>
      <c r="D313" s="86">
        <f t="shared" ref="D313:K313" si="100">SUM(D314:D316)</f>
        <v>858</v>
      </c>
      <c r="E313" s="86">
        <f t="shared" si="100"/>
        <v>14</v>
      </c>
      <c r="F313" s="86">
        <f t="shared" si="100"/>
        <v>4640</v>
      </c>
      <c r="G313" s="86">
        <f t="shared" si="100"/>
        <v>0</v>
      </c>
      <c r="H313" s="86">
        <f t="shared" si="100"/>
        <v>0</v>
      </c>
      <c r="I313" s="86">
        <f t="shared" si="100"/>
        <v>0</v>
      </c>
      <c r="J313" s="86">
        <f t="shared" si="100"/>
        <v>689</v>
      </c>
      <c r="K313" s="87">
        <f t="shared" si="100"/>
        <v>6201</v>
      </c>
    </row>
    <row r="314" spans="1:11" ht="15" customHeight="1">
      <c r="A314" s="36"/>
      <c r="B314" s="37"/>
      <c r="C314" s="34" t="s">
        <v>225</v>
      </c>
      <c r="D314" s="86">
        <f>ROUND('계획(일최대)'!D314*변동부하율!$B$3,0)</f>
        <v>0</v>
      </c>
      <c r="E314" s="86">
        <f>ROUND('계획(일최대)'!E314*변동부하율!$B$4,0)</f>
        <v>0</v>
      </c>
      <c r="F314" s="86">
        <f>ROUND('계획(일최대)'!F314*변동부하율!$B$5,0)</f>
        <v>4640</v>
      </c>
      <c r="G314" s="86">
        <f>ROUND('계획(일최대)'!G314*변동부하율!$B$6,0)</f>
        <v>0</v>
      </c>
      <c r="H314" s="86">
        <f>ROUND('계획(일최대)'!H314*변동부하율!$B$7,0)</f>
        <v>0</v>
      </c>
      <c r="I314" s="86">
        <f>ROUND('계획(일최대)'!I314*변동부하율!$B$8,0)</f>
        <v>0</v>
      </c>
      <c r="J314" s="86">
        <f>ROUND('계획(일최대)'!J314*변동부하율!$B$9,0)</f>
        <v>580</v>
      </c>
      <c r="K314" s="87">
        <f>SUM(D314:J314)</f>
        <v>5220</v>
      </c>
    </row>
    <row r="315" spans="1:11" ht="15" customHeight="1">
      <c r="A315" s="36"/>
      <c r="B315" s="37"/>
      <c r="C315" s="34" t="s">
        <v>37</v>
      </c>
      <c r="D315" s="86">
        <f>ROUND('계획(일최대)'!D315*변동부하율!$B$3,0)</f>
        <v>451</v>
      </c>
      <c r="E315" s="86">
        <f>ROUND('계획(일최대)'!E315*변동부하율!$B$4,0)</f>
        <v>0</v>
      </c>
      <c r="F315" s="86">
        <f>ROUND('계획(일최대)'!F315*변동부하율!$B$5,0)</f>
        <v>0</v>
      </c>
      <c r="G315" s="86">
        <f>ROUND('계획(일최대)'!G315*변동부하율!$B$6,0)</f>
        <v>0</v>
      </c>
      <c r="H315" s="86">
        <f>ROUND('계획(일최대)'!H315*변동부하율!$B$7,0)</f>
        <v>0</v>
      </c>
      <c r="I315" s="86">
        <f>ROUND('계획(일최대)'!I315*변동부하율!$B$8,0)</f>
        <v>0</v>
      </c>
      <c r="J315" s="86">
        <f>ROUND('계획(일최대)'!J315*변동부하율!$B$9,0)</f>
        <v>56</v>
      </c>
      <c r="K315" s="87">
        <f>SUM(D315:J315)</f>
        <v>507</v>
      </c>
    </row>
    <row r="316" spans="1:11" ht="15" customHeight="1">
      <c r="A316" s="36"/>
      <c r="B316" s="37"/>
      <c r="C316" s="34" t="s">
        <v>38</v>
      </c>
      <c r="D316" s="86">
        <f>ROUND('계획(일최대)'!D316*변동부하율!$B$3,0)</f>
        <v>407</v>
      </c>
      <c r="E316" s="86">
        <f>ROUND('계획(일최대)'!E316*변동부하율!$B$4,0)</f>
        <v>14</v>
      </c>
      <c r="F316" s="86">
        <f>ROUND('계획(일최대)'!F316*변동부하율!$B$5,0)</f>
        <v>0</v>
      </c>
      <c r="G316" s="86">
        <f>ROUND('계획(일최대)'!G316*변동부하율!$B$6,0)</f>
        <v>0</v>
      </c>
      <c r="H316" s="86">
        <f>ROUND('계획(일최대)'!H316*변동부하율!$B$7,0)</f>
        <v>0</v>
      </c>
      <c r="I316" s="86">
        <f>ROUND('계획(일최대)'!I316*변동부하율!$B$8,0)</f>
        <v>0</v>
      </c>
      <c r="J316" s="86">
        <f>ROUND('계획(일최대)'!J316*변동부하율!$B$9,0)</f>
        <v>53</v>
      </c>
      <c r="K316" s="87">
        <f>SUM(D316:J316)</f>
        <v>474</v>
      </c>
    </row>
    <row r="317" spans="1:11" ht="15" customHeight="1">
      <c r="A317" s="138" t="s">
        <v>132</v>
      </c>
      <c r="B317" s="139"/>
      <c r="C317" s="140"/>
      <c r="D317" s="84">
        <f t="shared" ref="D317:K317" si="101">D318+D321+D326</f>
        <v>1155</v>
      </c>
      <c r="E317" s="84">
        <f t="shared" si="101"/>
        <v>163</v>
      </c>
      <c r="F317" s="84">
        <f t="shared" si="101"/>
        <v>149</v>
      </c>
      <c r="G317" s="84">
        <f t="shared" si="101"/>
        <v>11957</v>
      </c>
      <c r="H317" s="84">
        <f t="shared" si="101"/>
        <v>0</v>
      </c>
      <c r="I317" s="84">
        <f t="shared" si="101"/>
        <v>0</v>
      </c>
      <c r="J317" s="84">
        <f t="shared" si="101"/>
        <v>802</v>
      </c>
      <c r="K317" s="85">
        <f t="shared" si="101"/>
        <v>14226</v>
      </c>
    </row>
    <row r="318" spans="1:11" ht="15" customHeight="1">
      <c r="A318" s="36"/>
      <c r="B318" s="33" t="s">
        <v>43</v>
      </c>
      <c r="C318" s="34" t="s">
        <v>8</v>
      </c>
      <c r="D318" s="86">
        <f t="shared" ref="D318:K318" si="102">SUM(D319:D320)</f>
        <v>205</v>
      </c>
      <c r="E318" s="86">
        <f t="shared" si="102"/>
        <v>0</v>
      </c>
      <c r="F318" s="86">
        <f t="shared" si="102"/>
        <v>0</v>
      </c>
      <c r="G318" s="86">
        <f t="shared" si="102"/>
        <v>11957</v>
      </c>
      <c r="H318" s="86">
        <f t="shared" si="102"/>
        <v>0</v>
      </c>
      <c r="I318" s="86">
        <f t="shared" si="102"/>
        <v>0</v>
      </c>
      <c r="J318" s="86">
        <f t="shared" si="102"/>
        <v>643</v>
      </c>
      <c r="K318" s="87">
        <f t="shared" si="102"/>
        <v>12805</v>
      </c>
    </row>
    <row r="319" spans="1:11" ht="15" customHeight="1">
      <c r="A319" s="36"/>
      <c r="B319" s="37"/>
      <c r="C319" s="34" t="s">
        <v>77</v>
      </c>
      <c r="D319" s="86">
        <f>ROUND('계획(일최대)'!D319*변동부하율!$B$3,0)</f>
        <v>0</v>
      </c>
      <c r="E319" s="86">
        <f>ROUND('계획(일최대)'!E319*변동부하율!$B$4,0)</f>
        <v>0</v>
      </c>
      <c r="F319" s="86">
        <f>ROUND('계획(일최대)'!F319*변동부하율!$B$5,0)</f>
        <v>0</v>
      </c>
      <c r="G319" s="86">
        <f>ROUND('계획(일최대)'!G319*변동부하율!$B$6,0)</f>
        <v>10313</v>
      </c>
      <c r="H319" s="86">
        <f>ROUND('계획(일최대)'!H319*변동부하율!$B$7,0)</f>
        <v>0</v>
      </c>
      <c r="I319" s="86">
        <f>ROUND('계획(일최대)'!I319*변동부하율!$B$8,0)</f>
        <v>0</v>
      </c>
      <c r="J319" s="86">
        <f>ROUND('계획(일최대)'!J319*변동부하율!$B$9,0)</f>
        <v>543</v>
      </c>
      <c r="K319" s="87">
        <f>SUM(D319:J319)</f>
        <v>10856</v>
      </c>
    </row>
    <row r="320" spans="1:11" ht="15" customHeight="1">
      <c r="A320" s="36"/>
      <c r="B320" s="45"/>
      <c r="C320" s="34" t="s">
        <v>76</v>
      </c>
      <c r="D320" s="86">
        <f>ROUND('계획(일최대)'!D320*변동부하율!$B$3,0)</f>
        <v>205</v>
      </c>
      <c r="E320" s="86">
        <f>ROUND('계획(일최대)'!E320*변동부하율!$B$4,0)</f>
        <v>0</v>
      </c>
      <c r="F320" s="86">
        <f>ROUND('계획(일최대)'!F320*변동부하율!$B$5,0)</f>
        <v>0</v>
      </c>
      <c r="G320" s="86">
        <f>ROUND('계획(일최대)'!G320*변동부하율!$B$6,0)</f>
        <v>1644</v>
      </c>
      <c r="H320" s="86">
        <f>ROUND('계획(일최대)'!H320*변동부하율!$B$7,0)</f>
        <v>0</v>
      </c>
      <c r="I320" s="86">
        <f>ROUND('계획(일최대)'!I320*변동부하율!$B$8,0)</f>
        <v>0</v>
      </c>
      <c r="J320" s="86">
        <f>ROUND('계획(일최대)'!J320*변동부하율!$B$9,0)</f>
        <v>100</v>
      </c>
      <c r="K320" s="87">
        <f>SUM(D320:J320)</f>
        <v>1949</v>
      </c>
    </row>
    <row r="321" spans="1:11" ht="15" customHeight="1">
      <c r="A321" s="36"/>
      <c r="B321" s="33" t="s">
        <v>7</v>
      </c>
      <c r="C321" s="34" t="s">
        <v>8</v>
      </c>
      <c r="D321" s="86">
        <f t="shared" ref="D321:K321" si="103">SUM(D322:D325)</f>
        <v>457</v>
      </c>
      <c r="E321" s="86">
        <f t="shared" si="103"/>
        <v>163</v>
      </c>
      <c r="F321" s="86">
        <f t="shared" si="103"/>
        <v>149</v>
      </c>
      <c r="G321" s="86">
        <f t="shared" si="103"/>
        <v>0</v>
      </c>
      <c r="H321" s="86">
        <f t="shared" si="103"/>
        <v>0</v>
      </c>
      <c r="I321" s="86">
        <f t="shared" si="103"/>
        <v>0</v>
      </c>
      <c r="J321" s="86">
        <f t="shared" si="103"/>
        <v>97</v>
      </c>
      <c r="K321" s="87">
        <f t="shared" si="103"/>
        <v>866</v>
      </c>
    </row>
    <row r="322" spans="1:11" ht="15" customHeight="1">
      <c r="A322" s="36"/>
      <c r="B322" s="37"/>
      <c r="C322" s="34" t="s">
        <v>10</v>
      </c>
      <c r="D322" s="86">
        <f>ROUND('계획(일최대)'!D322*변동부하율!$B$3,0)</f>
        <v>229</v>
      </c>
      <c r="E322" s="86">
        <f>ROUND('계획(일최대)'!E322*변동부하율!$B$4,0)</f>
        <v>163</v>
      </c>
      <c r="F322" s="86">
        <f>ROUND('계획(일최대)'!F322*변동부하율!$B$5,0)</f>
        <v>0</v>
      </c>
      <c r="G322" s="86">
        <f>ROUND('계획(일최대)'!G322*변동부하율!$B$6,0)</f>
        <v>0</v>
      </c>
      <c r="H322" s="86">
        <f>ROUND('계획(일최대)'!H322*변동부하율!$B$7,0)</f>
        <v>0</v>
      </c>
      <c r="I322" s="86">
        <f>ROUND('계획(일최대)'!I322*변동부하율!$B$8,0)</f>
        <v>0</v>
      </c>
      <c r="J322" s="86">
        <f>ROUND('계획(일최대)'!J322*변동부하율!$B$9,0)</f>
        <v>49</v>
      </c>
      <c r="K322" s="87">
        <f>SUM(D322:J322)</f>
        <v>441</v>
      </c>
    </row>
    <row r="323" spans="1:11" ht="15" customHeight="1">
      <c r="A323" s="36"/>
      <c r="B323" s="37"/>
      <c r="C323" s="34" t="s">
        <v>11</v>
      </c>
      <c r="D323" s="86">
        <f>ROUND('계획(일최대)'!D323*변동부하율!$B$3,0)</f>
        <v>228</v>
      </c>
      <c r="E323" s="86">
        <f>ROUND('계획(일최대)'!E323*변동부하율!$B$4,0)</f>
        <v>0</v>
      </c>
      <c r="F323" s="86">
        <f>ROUND('계획(일최대)'!F323*변동부하율!$B$5,0)</f>
        <v>0</v>
      </c>
      <c r="G323" s="86">
        <f>ROUND('계획(일최대)'!G323*변동부하율!$B$6,0)</f>
        <v>0</v>
      </c>
      <c r="H323" s="86">
        <f>ROUND('계획(일최대)'!H323*변동부하율!$B$7,0)</f>
        <v>0</v>
      </c>
      <c r="I323" s="86">
        <f>ROUND('계획(일최대)'!I323*변동부하율!$B$8,0)</f>
        <v>0</v>
      </c>
      <c r="J323" s="86">
        <f>ROUND('계획(일최대)'!J323*변동부하율!$B$9,0)</f>
        <v>29</v>
      </c>
      <c r="K323" s="87">
        <f>SUM(D323:J323)</f>
        <v>257</v>
      </c>
    </row>
    <row r="324" spans="1:11" ht="15" customHeight="1">
      <c r="A324" s="36"/>
      <c r="B324" s="37"/>
      <c r="C324" s="34" t="s">
        <v>74</v>
      </c>
      <c r="D324" s="86">
        <f>ROUND('계획(일최대)'!D324*변동부하율!$B$3,0)</f>
        <v>0</v>
      </c>
      <c r="E324" s="86">
        <f>ROUND('계획(일최대)'!E324*변동부하율!$B$4,0)</f>
        <v>0</v>
      </c>
      <c r="F324" s="86">
        <f>ROUND('계획(일최대)'!F324*변동부하율!$B$5,0)</f>
        <v>124</v>
      </c>
      <c r="G324" s="86">
        <f>ROUND('계획(일최대)'!G324*변동부하율!$B$6,0)</f>
        <v>0</v>
      </c>
      <c r="H324" s="86">
        <f>ROUND('계획(일최대)'!H324*변동부하율!$B$7,0)</f>
        <v>0</v>
      </c>
      <c r="I324" s="86">
        <f>ROUND('계획(일최대)'!I324*변동부하율!$B$8,0)</f>
        <v>0</v>
      </c>
      <c r="J324" s="86">
        <f>ROUND('계획(일최대)'!J324*변동부하율!$B$9,0)</f>
        <v>16</v>
      </c>
      <c r="K324" s="87">
        <f>SUM(D324:J324)</f>
        <v>140</v>
      </c>
    </row>
    <row r="325" spans="1:11" ht="15" customHeight="1">
      <c r="A325" s="36"/>
      <c r="B325" s="37"/>
      <c r="C325" s="34" t="s">
        <v>58</v>
      </c>
      <c r="D325" s="86">
        <f>ROUND('계획(일최대)'!D325*변동부하율!$B$3,0)</f>
        <v>0</v>
      </c>
      <c r="E325" s="86">
        <f>ROUND('계획(일최대)'!E325*변동부하율!$B$4,0)</f>
        <v>0</v>
      </c>
      <c r="F325" s="86">
        <f>ROUND('계획(일최대)'!F325*변동부하율!$B$5,0)</f>
        <v>25</v>
      </c>
      <c r="G325" s="86">
        <f>ROUND('계획(일최대)'!G325*변동부하율!$B$6,0)</f>
        <v>0</v>
      </c>
      <c r="H325" s="86">
        <f>ROUND('계획(일최대)'!H325*변동부하율!$B$7,0)</f>
        <v>0</v>
      </c>
      <c r="I325" s="86">
        <f>ROUND('계획(일최대)'!I325*변동부하율!$B$8,0)</f>
        <v>0</v>
      </c>
      <c r="J325" s="86">
        <f>ROUND('계획(일최대)'!J325*변동부하율!$B$9,0)</f>
        <v>3</v>
      </c>
      <c r="K325" s="87">
        <f>SUM(D325:J325)</f>
        <v>28</v>
      </c>
    </row>
    <row r="326" spans="1:11" ht="15" customHeight="1">
      <c r="A326" s="36"/>
      <c r="B326" s="34" t="s">
        <v>39</v>
      </c>
      <c r="C326" s="34" t="s">
        <v>40</v>
      </c>
      <c r="D326" s="86">
        <f>ROUND('계획(일최대)'!D326*변동부하율!$B$3,0)</f>
        <v>493</v>
      </c>
      <c r="E326" s="86">
        <f>ROUND('계획(일최대)'!E326*변동부하율!$B$4,0)</f>
        <v>0</v>
      </c>
      <c r="F326" s="86">
        <f>ROUND('계획(일최대)'!F326*변동부하율!$B$5,0)</f>
        <v>0</v>
      </c>
      <c r="G326" s="86">
        <f>ROUND('계획(일최대)'!G326*변동부하율!$B$6,0)</f>
        <v>0</v>
      </c>
      <c r="H326" s="86">
        <f>ROUND('계획(일최대)'!H326*변동부하율!$B$7,0)</f>
        <v>0</v>
      </c>
      <c r="I326" s="86">
        <f>ROUND('계획(일최대)'!I326*변동부하율!$B$8,0)</f>
        <v>0</v>
      </c>
      <c r="J326" s="86">
        <f>ROUND('계획(일최대)'!J326*변동부하율!$B$9,0)</f>
        <v>62</v>
      </c>
      <c r="K326" s="87">
        <f>SUM(D326:J326)</f>
        <v>555</v>
      </c>
    </row>
    <row r="327" spans="1:11" ht="15" customHeight="1">
      <c r="A327" s="30" t="s">
        <v>44</v>
      </c>
      <c r="B327" s="143" t="s">
        <v>6</v>
      </c>
      <c r="C327" s="143"/>
      <c r="D327" s="82">
        <f>D328+D329+D332</f>
        <v>2064</v>
      </c>
      <c r="E327" s="82">
        <f t="shared" ref="E327:K327" si="104">E328+E329+E332</f>
        <v>0</v>
      </c>
      <c r="F327" s="82">
        <f t="shared" si="104"/>
        <v>1530</v>
      </c>
      <c r="G327" s="82">
        <f t="shared" si="104"/>
        <v>0</v>
      </c>
      <c r="H327" s="82">
        <f t="shared" si="104"/>
        <v>0</v>
      </c>
      <c r="I327" s="82">
        <f t="shared" si="104"/>
        <v>0</v>
      </c>
      <c r="J327" s="82">
        <f t="shared" si="104"/>
        <v>450</v>
      </c>
      <c r="K327" s="83">
        <f t="shared" si="104"/>
        <v>4044</v>
      </c>
    </row>
    <row r="328" spans="1:11" ht="15" customHeight="1">
      <c r="A328" s="36"/>
      <c r="B328" s="33" t="s">
        <v>248</v>
      </c>
      <c r="C328" s="34" t="s">
        <v>45</v>
      </c>
      <c r="D328" s="86">
        <f>ROUND('계획(일최대)'!D328*변동부하율!$B$3,0)</f>
        <v>1340</v>
      </c>
      <c r="E328" s="86">
        <f>ROUND('계획(일최대)'!E328*변동부하율!$B$4,0)</f>
        <v>0</v>
      </c>
      <c r="F328" s="86">
        <f>ROUND('계획(일최대)'!F328*변동부하율!$B$5,0)</f>
        <v>0</v>
      </c>
      <c r="G328" s="86">
        <f>ROUND('계획(일최대)'!G328*변동부하율!$B$6,0)</f>
        <v>0</v>
      </c>
      <c r="H328" s="86">
        <f>ROUND('계획(일최대)'!H328*변동부하율!$B$7,0)</f>
        <v>0</v>
      </c>
      <c r="I328" s="86">
        <f>ROUND('계획(일최대)'!I328*변동부하율!$B$8,0)</f>
        <v>0</v>
      </c>
      <c r="J328" s="86">
        <f>ROUND('계획(일최대)'!J328*변동부하율!$B$9,0)</f>
        <v>168</v>
      </c>
      <c r="K328" s="87">
        <f>SUM(D328:J328)</f>
        <v>1508</v>
      </c>
    </row>
    <row r="329" spans="1:11" ht="15" customHeight="1">
      <c r="A329" s="36"/>
      <c r="B329" s="33" t="s">
        <v>244</v>
      </c>
      <c r="C329" s="34" t="s">
        <v>8</v>
      </c>
      <c r="D329" s="86">
        <f>SUM(D330:D331)</f>
        <v>435</v>
      </c>
      <c r="E329" s="86">
        <f t="shared" ref="E329:K329" si="105">SUM(E330:E331)</f>
        <v>0</v>
      </c>
      <c r="F329" s="86">
        <f t="shared" si="105"/>
        <v>0</v>
      </c>
      <c r="G329" s="86">
        <f t="shared" si="105"/>
        <v>0</v>
      </c>
      <c r="H329" s="86">
        <f t="shared" si="105"/>
        <v>0</v>
      </c>
      <c r="I329" s="86">
        <f t="shared" si="105"/>
        <v>0</v>
      </c>
      <c r="J329" s="86">
        <f t="shared" si="105"/>
        <v>55</v>
      </c>
      <c r="K329" s="87">
        <f t="shared" si="105"/>
        <v>490</v>
      </c>
    </row>
    <row r="330" spans="1:11" ht="15" customHeight="1">
      <c r="A330" s="36"/>
      <c r="B330" s="37"/>
      <c r="C330" s="34" t="s">
        <v>45</v>
      </c>
      <c r="D330" s="86">
        <f>ROUND('계획(일최대)'!D330*변동부하율!$B$3,0)</f>
        <v>333</v>
      </c>
      <c r="E330" s="86">
        <f>ROUND('계획(일최대)'!E330*변동부하율!$B$4,0)</f>
        <v>0</v>
      </c>
      <c r="F330" s="86">
        <f>ROUND('계획(일최대)'!F330*변동부하율!$B$5,0)</f>
        <v>0</v>
      </c>
      <c r="G330" s="86">
        <f>ROUND('계획(일최대)'!G330*변동부하율!$B$6,0)</f>
        <v>0</v>
      </c>
      <c r="H330" s="86">
        <f>ROUND('계획(일최대)'!H330*변동부하율!$B$7,0)</f>
        <v>0</v>
      </c>
      <c r="I330" s="86">
        <f>ROUND('계획(일최대)'!I330*변동부하율!$B$8,0)</f>
        <v>0</v>
      </c>
      <c r="J330" s="86">
        <f>ROUND('계획(일최대)'!J330*변동부하율!$B$9,0)</f>
        <v>42</v>
      </c>
      <c r="K330" s="87">
        <f t="shared" ref="K330:K331" si="106">SUM(D330:J330)</f>
        <v>375</v>
      </c>
    </row>
    <row r="331" spans="1:11" ht="15" customHeight="1">
      <c r="A331" s="36"/>
      <c r="B331" s="45"/>
      <c r="C331" s="34" t="s">
        <v>247</v>
      </c>
      <c r="D331" s="86">
        <f>ROUND('계획(일최대)'!D331*변동부하율!$B$3,0)</f>
        <v>102</v>
      </c>
      <c r="E331" s="86">
        <f>ROUND('계획(일최대)'!E331*변동부하율!$B$4,0)</f>
        <v>0</v>
      </c>
      <c r="F331" s="86">
        <f>ROUND('계획(일최대)'!F331*변동부하율!$B$5,0)</f>
        <v>0</v>
      </c>
      <c r="G331" s="86">
        <f>ROUND('계획(일최대)'!G331*변동부하율!$B$6,0)</f>
        <v>0</v>
      </c>
      <c r="H331" s="86">
        <f>ROUND('계획(일최대)'!H331*변동부하율!$B$7,0)</f>
        <v>0</v>
      </c>
      <c r="I331" s="86">
        <f>ROUND('계획(일최대)'!I331*변동부하율!$B$8,0)</f>
        <v>0</v>
      </c>
      <c r="J331" s="86">
        <f>ROUND('계획(일최대)'!J331*변동부하율!$B$9,0)</f>
        <v>13</v>
      </c>
      <c r="K331" s="87">
        <f t="shared" si="106"/>
        <v>115</v>
      </c>
    </row>
    <row r="332" spans="1:11" ht="15" customHeight="1">
      <c r="A332" s="36"/>
      <c r="B332" s="33" t="s">
        <v>46</v>
      </c>
      <c r="C332" s="34" t="s">
        <v>8</v>
      </c>
      <c r="D332" s="86">
        <f>SUM(D333:D334)</f>
        <v>289</v>
      </c>
      <c r="E332" s="86">
        <f t="shared" ref="E332:K332" si="107">SUM(E333:E334)</f>
        <v>0</v>
      </c>
      <c r="F332" s="86">
        <f t="shared" si="107"/>
        <v>1530</v>
      </c>
      <c r="G332" s="86">
        <f t="shared" si="107"/>
        <v>0</v>
      </c>
      <c r="H332" s="86">
        <f t="shared" si="107"/>
        <v>0</v>
      </c>
      <c r="I332" s="86">
        <f t="shared" si="107"/>
        <v>0</v>
      </c>
      <c r="J332" s="86">
        <f t="shared" si="107"/>
        <v>227</v>
      </c>
      <c r="K332" s="87">
        <f t="shared" si="107"/>
        <v>2046</v>
      </c>
    </row>
    <row r="333" spans="1:11" ht="15" customHeight="1">
      <c r="A333" s="36"/>
      <c r="B333" s="37"/>
      <c r="C333" s="34" t="s">
        <v>45</v>
      </c>
      <c r="D333" s="86">
        <f>ROUND('계획(일최대)'!D333*변동부하율!$B$3,0)</f>
        <v>289</v>
      </c>
      <c r="E333" s="86">
        <f>ROUND('계획(일최대)'!E333*변동부하율!$B$4,0)</f>
        <v>0</v>
      </c>
      <c r="F333" s="86">
        <f>ROUND('계획(일최대)'!F333*변동부하율!$B$5,0)</f>
        <v>0</v>
      </c>
      <c r="G333" s="86">
        <f>ROUND('계획(일최대)'!G333*변동부하율!$B$6,0)</f>
        <v>0</v>
      </c>
      <c r="H333" s="86">
        <f>ROUND('계획(일최대)'!H333*변동부하율!$B$7,0)</f>
        <v>0</v>
      </c>
      <c r="I333" s="86">
        <f>ROUND('계획(일최대)'!I333*변동부하율!$B$8,0)</f>
        <v>0</v>
      </c>
      <c r="J333" s="86">
        <f>ROUND('계획(일최대)'!J333*변동부하율!$B$9,0)</f>
        <v>36</v>
      </c>
      <c r="K333" s="87">
        <f t="shared" ref="K333:K334" si="108">SUM(D333:J333)</f>
        <v>325</v>
      </c>
    </row>
    <row r="334" spans="1:11" ht="15" customHeight="1">
      <c r="A334" s="49"/>
      <c r="B334" s="45"/>
      <c r="C334" s="34" t="s">
        <v>62</v>
      </c>
      <c r="D334" s="86">
        <f>ROUND('계획(일최대)'!D334*변동부하율!$B$3,0)</f>
        <v>0</v>
      </c>
      <c r="E334" s="86">
        <f>ROUND('계획(일최대)'!E334*변동부하율!$B$4,0)</f>
        <v>0</v>
      </c>
      <c r="F334" s="86">
        <f>ROUND('계획(일최대)'!F334*변동부하율!$B$5,0)</f>
        <v>1530</v>
      </c>
      <c r="G334" s="86">
        <f>ROUND('계획(일최대)'!G334*변동부하율!$B$6,0)</f>
        <v>0</v>
      </c>
      <c r="H334" s="86">
        <f>ROUND('계획(일최대)'!H334*변동부하율!$B$7,0)</f>
        <v>0</v>
      </c>
      <c r="I334" s="86">
        <f>ROUND('계획(일최대)'!I334*변동부하율!$B$8,0)</f>
        <v>0</v>
      </c>
      <c r="J334" s="86">
        <f>ROUND('계획(일최대)'!J334*변동부하율!$B$9,0)</f>
        <v>191</v>
      </c>
      <c r="K334" s="87">
        <f t="shared" si="108"/>
        <v>1721</v>
      </c>
    </row>
    <row r="335" spans="1:11" ht="15" customHeight="1">
      <c r="A335" s="30" t="s">
        <v>133</v>
      </c>
      <c r="B335" s="143" t="s">
        <v>6</v>
      </c>
      <c r="C335" s="143"/>
      <c r="D335" s="82">
        <f>D336</f>
        <v>24</v>
      </c>
      <c r="E335" s="82">
        <f t="shared" ref="E335:K335" si="109">E336</f>
        <v>0</v>
      </c>
      <c r="F335" s="82">
        <f t="shared" si="109"/>
        <v>0</v>
      </c>
      <c r="G335" s="82">
        <f t="shared" si="109"/>
        <v>0</v>
      </c>
      <c r="H335" s="82">
        <f t="shared" si="109"/>
        <v>0</v>
      </c>
      <c r="I335" s="82">
        <f t="shared" si="109"/>
        <v>0</v>
      </c>
      <c r="J335" s="82">
        <f t="shared" si="109"/>
        <v>3</v>
      </c>
      <c r="K335" s="83">
        <f t="shared" si="109"/>
        <v>27</v>
      </c>
    </row>
    <row r="336" spans="1:11" ht="15" customHeight="1">
      <c r="A336" s="46"/>
      <c r="B336" s="40" t="s">
        <v>134</v>
      </c>
      <c r="C336" s="40" t="s">
        <v>45</v>
      </c>
      <c r="D336" s="91">
        <f>ROUND('계획(일최대)'!D336*변동부하율!$B$3,0)</f>
        <v>24</v>
      </c>
      <c r="E336" s="91">
        <f>ROUND('계획(일최대)'!E336*변동부하율!$B$4,0)</f>
        <v>0</v>
      </c>
      <c r="F336" s="91">
        <f>ROUND('계획(일최대)'!F336*변동부하율!$B$5,0)</f>
        <v>0</v>
      </c>
      <c r="G336" s="91">
        <f>ROUND('계획(일최대)'!G336*변동부하율!$B$6,0)</f>
        <v>0</v>
      </c>
      <c r="H336" s="91">
        <f>ROUND('계획(일최대)'!H336*변동부하율!$B$7,0)</f>
        <v>0</v>
      </c>
      <c r="I336" s="91">
        <f>ROUND('계획(일최대)'!I336*변동부하율!$B$8,0)</f>
        <v>0</v>
      </c>
      <c r="J336" s="91">
        <f>ROUND('계획(일최대)'!J336*변동부하율!$B$9,0)</f>
        <v>3</v>
      </c>
      <c r="K336" s="92">
        <f>SUM(D336:J336)</f>
        <v>27</v>
      </c>
    </row>
    <row r="337" ht="15" customHeight="1"/>
    <row r="338" ht="15" customHeight="1"/>
    <row r="339" ht="15" customHeight="1"/>
    <row r="340" ht="15" customHeight="1"/>
    <row r="341" ht="15" customHeight="1"/>
    <row r="342" ht="15" customHeight="1"/>
  </sheetData>
  <mergeCells count="36">
    <mergeCell ref="B55:C55"/>
    <mergeCell ref="A60:C60"/>
    <mergeCell ref="A317:C317"/>
    <mergeCell ref="B327:C327"/>
    <mergeCell ref="A4:C4"/>
    <mergeCell ref="B5:C5"/>
    <mergeCell ref="B47:C47"/>
    <mergeCell ref="A6:C6"/>
    <mergeCell ref="A37:C37"/>
    <mergeCell ref="B117:C117"/>
    <mergeCell ref="A118:C118"/>
    <mergeCell ref="A149:C149"/>
    <mergeCell ref="B159:C159"/>
    <mergeCell ref="B167:C167"/>
    <mergeCell ref="A116:C116"/>
    <mergeCell ref="B61:C61"/>
    <mergeCell ref="A62:C62"/>
    <mergeCell ref="A93:C93"/>
    <mergeCell ref="B103:C103"/>
    <mergeCell ref="B111:C111"/>
    <mergeCell ref="A172:C172"/>
    <mergeCell ref="B173:C173"/>
    <mergeCell ref="A174:C174"/>
    <mergeCell ref="A205:C205"/>
    <mergeCell ref="B215:C215"/>
    <mergeCell ref="B223:C223"/>
    <mergeCell ref="A228:C228"/>
    <mergeCell ref="B229:C229"/>
    <mergeCell ref="A230:C230"/>
    <mergeCell ref="A261:C261"/>
    <mergeCell ref="B335:C335"/>
    <mergeCell ref="B271:C271"/>
    <mergeCell ref="B279:C279"/>
    <mergeCell ref="A284:C284"/>
    <mergeCell ref="B285:C285"/>
    <mergeCell ref="A286:C286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rowBreaks count="5" manualBreakCount="5">
    <brk id="57" max="10" man="1"/>
    <brk id="113" max="10" man="1"/>
    <brk id="169" max="10" man="1"/>
    <brk id="225" max="10" man="1"/>
    <brk id="28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63"/>
  <sheetViews>
    <sheetView showGridLines="0" view="pageBreakPreview" topLeftCell="A25" zoomScaleNormal="100" zoomScaleSheetLayoutView="100" workbookViewId="0">
      <selection activeCell="N72" sqref="N72"/>
    </sheetView>
  </sheetViews>
  <sheetFormatPr defaultColWidth="9" defaultRowHeight="15.2" customHeight="1"/>
  <cols>
    <col min="1" max="2" width="7.21875" style="28" customWidth="1"/>
    <col min="3" max="3" width="12.21875" style="28" customWidth="1"/>
    <col min="4" max="9" width="11.109375" style="28" customWidth="1"/>
    <col min="10" max="16384" width="9" style="28"/>
  </cols>
  <sheetData>
    <row r="1" spans="1:9" s="5" customFormat="1" ht="15" customHeight="1">
      <c r="A1" s="23" t="s">
        <v>242</v>
      </c>
      <c r="C1" s="24"/>
    </row>
    <row r="2" spans="1:9" s="5" customFormat="1" ht="15" customHeight="1">
      <c r="A2" s="24" t="s">
        <v>243</v>
      </c>
    </row>
    <row r="3" spans="1:9" ht="32.25" customHeight="1" thickBot="1">
      <c r="A3" s="25" t="s">
        <v>0</v>
      </c>
      <c r="B3" s="26" t="s">
        <v>1</v>
      </c>
      <c r="C3" s="26" t="s">
        <v>73</v>
      </c>
      <c r="D3" s="26" t="s">
        <v>228</v>
      </c>
      <c r="E3" s="26" t="s">
        <v>69</v>
      </c>
      <c r="F3" s="26" t="s">
        <v>70</v>
      </c>
      <c r="G3" s="26" t="s">
        <v>71</v>
      </c>
      <c r="H3" s="26" t="s">
        <v>72</v>
      </c>
      <c r="I3" s="27" t="s">
        <v>147</v>
      </c>
    </row>
    <row r="4" spans="1:9" ht="15" customHeight="1" thickTop="1">
      <c r="A4" s="129" t="s">
        <v>4</v>
      </c>
      <c r="B4" s="130"/>
      <c r="C4" s="130"/>
      <c r="D4" s="80">
        <f t="shared" ref="D4:I4" si="0">D5+D47+D55</f>
        <v>76119</v>
      </c>
      <c r="E4" s="80">
        <f t="shared" si="0"/>
        <v>74408</v>
      </c>
      <c r="F4" s="80">
        <f t="shared" si="0"/>
        <v>88347</v>
      </c>
      <c r="G4" s="80">
        <f t="shared" si="0"/>
        <v>92011</v>
      </c>
      <c r="H4" s="80">
        <f t="shared" si="0"/>
        <v>91467</v>
      </c>
      <c r="I4" s="81">
        <f t="shared" si="0"/>
        <v>90625</v>
      </c>
    </row>
    <row r="5" spans="1:9" ht="15" customHeight="1">
      <c r="A5" s="98" t="s">
        <v>5</v>
      </c>
      <c r="B5" s="128" t="s">
        <v>8</v>
      </c>
      <c r="C5" s="128"/>
      <c r="D5" s="82">
        <f t="shared" ref="D5:I5" si="1">D6+D37</f>
        <v>72856</v>
      </c>
      <c r="E5" s="82">
        <f t="shared" si="1"/>
        <v>71238</v>
      </c>
      <c r="F5" s="82">
        <f t="shared" si="1"/>
        <v>85163</v>
      </c>
      <c r="G5" s="82">
        <f t="shared" si="1"/>
        <v>84673</v>
      </c>
      <c r="H5" s="82">
        <f t="shared" si="1"/>
        <v>84171</v>
      </c>
      <c r="I5" s="83">
        <f t="shared" si="1"/>
        <v>83389</v>
      </c>
    </row>
    <row r="6" spans="1:9" ht="15" customHeight="1">
      <c r="A6" s="131" t="s">
        <v>141</v>
      </c>
      <c r="B6" s="132"/>
      <c r="C6" s="132"/>
      <c r="D6" s="84">
        <f t="shared" ref="D6:I6" si="2">D7+D11+D12+D16+D17+D21+D25+D26+D30+D33</f>
        <v>55175</v>
      </c>
      <c r="E6" s="84">
        <f t="shared" si="2"/>
        <v>53594</v>
      </c>
      <c r="F6" s="84">
        <f t="shared" si="2"/>
        <v>63609</v>
      </c>
      <c r="G6" s="84">
        <f t="shared" si="2"/>
        <v>63137</v>
      </c>
      <c r="H6" s="84">
        <f t="shared" si="2"/>
        <v>62656</v>
      </c>
      <c r="I6" s="85">
        <f t="shared" si="2"/>
        <v>61900</v>
      </c>
    </row>
    <row r="7" spans="1:9" ht="15" customHeight="1">
      <c r="A7" s="99"/>
      <c r="B7" s="100" t="s">
        <v>12</v>
      </c>
      <c r="C7" s="101" t="s">
        <v>8</v>
      </c>
      <c r="D7" s="86">
        <f t="shared" ref="D7:I7" si="3">SUM(D8:D10)</f>
        <v>11065</v>
      </c>
      <c r="E7" s="86">
        <f t="shared" si="3"/>
        <v>10745</v>
      </c>
      <c r="F7" s="86">
        <f t="shared" si="3"/>
        <v>10625</v>
      </c>
      <c r="G7" s="86">
        <f t="shared" si="3"/>
        <v>10532</v>
      </c>
      <c r="H7" s="86">
        <f t="shared" si="3"/>
        <v>10438</v>
      </c>
      <c r="I7" s="87">
        <f t="shared" si="3"/>
        <v>10289</v>
      </c>
    </row>
    <row r="8" spans="1:9" ht="15" customHeight="1">
      <c r="A8" s="99"/>
      <c r="B8" s="102"/>
      <c r="C8" s="101" t="s">
        <v>9</v>
      </c>
      <c r="D8" s="86">
        <f>'계획(시간최대)'!K8</f>
        <v>10965</v>
      </c>
      <c r="E8" s="86">
        <f>'계획(시간최대)'!K64</f>
        <v>10645</v>
      </c>
      <c r="F8" s="86">
        <f>'계획(시간최대)'!K120</f>
        <v>10525</v>
      </c>
      <c r="G8" s="86">
        <f>'계획(시간최대)'!K176</f>
        <v>10432</v>
      </c>
      <c r="H8" s="86">
        <f>'계획(시간최대)'!K232</f>
        <v>10338</v>
      </c>
      <c r="I8" s="87">
        <f>'계획(시간최대)'!K288</f>
        <v>10189</v>
      </c>
    </row>
    <row r="9" spans="1:9" ht="15" customHeight="1">
      <c r="A9" s="99"/>
      <c r="B9" s="102"/>
      <c r="C9" s="101" t="s">
        <v>79</v>
      </c>
      <c r="D9" s="86">
        <f>'계획(시간최대)'!K9</f>
        <v>50</v>
      </c>
      <c r="E9" s="86">
        <f>'계획(시간최대)'!K65</f>
        <v>50</v>
      </c>
      <c r="F9" s="86">
        <f>'계획(시간최대)'!K121</f>
        <v>50</v>
      </c>
      <c r="G9" s="86">
        <f>'계획(시간최대)'!K177</f>
        <v>50</v>
      </c>
      <c r="H9" s="86">
        <f>'계획(시간최대)'!K233</f>
        <v>50</v>
      </c>
      <c r="I9" s="87">
        <f>'계획(시간최대)'!K289</f>
        <v>50</v>
      </c>
    </row>
    <row r="10" spans="1:9" ht="15" customHeight="1">
      <c r="A10" s="99"/>
      <c r="B10" s="103"/>
      <c r="C10" s="101" t="s">
        <v>80</v>
      </c>
      <c r="D10" s="86">
        <f>'계획(시간최대)'!K10</f>
        <v>50</v>
      </c>
      <c r="E10" s="86">
        <f>'계획(시간최대)'!K66</f>
        <v>50</v>
      </c>
      <c r="F10" s="86">
        <f>'계획(시간최대)'!K122</f>
        <v>50</v>
      </c>
      <c r="G10" s="86">
        <f>'계획(시간최대)'!K178</f>
        <v>50</v>
      </c>
      <c r="H10" s="86">
        <f>'계획(시간최대)'!K234</f>
        <v>50</v>
      </c>
      <c r="I10" s="87">
        <f>'계획(시간최대)'!K290</f>
        <v>50</v>
      </c>
    </row>
    <row r="11" spans="1:9" ht="15" customHeight="1">
      <c r="A11" s="99"/>
      <c r="B11" s="101" t="s">
        <v>13</v>
      </c>
      <c r="C11" s="101" t="s">
        <v>9</v>
      </c>
      <c r="D11" s="86">
        <f>'계획(시간최대)'!K11</f>
        <v>4261</v>
      </c>
      <c r="E11" s="86">
        <f>'계획(시간최대)'!K67</f>
        <v>4140</v>
      </c>
      <c r="F11" s="86">
        <f>'계획(시간최대)'!K123</f>
        <v>4177</v>
      </c>
      <c r="G11" s="86">
        <f>'계획(시간최대)'!K179</f>
        <v>4140</v>
      </c>
      <c r="H11" s="86">
        <f>'계획(시간최대)'!K235</f>
        <v>4103</v>
      </c>
      <c r="I11" s="87">
        <f>'계획(시간최대)'!K291</f>
        <v>4044</v>
      </c>
    </row>
    <row r="12" spans="1:9" ht="15" customHeight="1">
      <c r="A12" s="99"/>
      <c r="B12" s="100" t="s">
        <v>14</v>
      </c>
      <c r="C12" s="101" t="s">
        <v>8</v>
      </c>
      <c r="D12" s="86">
        <f t="shared" ref="D12:I12" si="4">SUM(D13:D15)</f>
        <v>19995</v>
      </c>
      <c r="E12" s="86">
        <f t="shared" si="4"/>
        <v>19421</v>
      </c>
      <c r="F12" s="86">
        <f t="shared" si="4"/>
        <v>19205</v>
      </c>
      <c r="G12" s="86">
        <f t="shared" si="4"/>
        <v>19039</v>
      </c>
      <c r="H12" s="86">
        <f t="shared" si="4"/>
        <v>18867</v>
      </c>
      <c r="I12" s="87">
        <f t="shared" si="4"/>
        <v>18600</v>
      </c>
    </row>
    <row r="13" spans="1:9" ht="15" customHeight="1">
      <c r="A13" s="99"/>
      <c r="B13" s="102"/>
      <c r="C13" s="101" t="s">
        <v>15</v>
      </c>
      <c r="D13" s="86">
        <f>'계획(시간최대)'!K13</f>
        <v>1458</v>
      </c>
      <c r="E13" s="86">
        <f>'계획(시간최대)'!K69</f>
        <v>1417</v>
      </c>
      <c r="F13" s="86">
        <f>'계획(시간최대)'!K125</f>
        <v>1401</v>
      </c>
      <c r="G13" s="86">
        <f>'계획(시간최대)'!K181</f>
        <v>1388</v>
      </c>
      <c r="H13" s="86">
        <f>'계획(시간최대)'!K237</f>
        <v>1375</v>
      </c>
      <c r="I13" s="87">
        <f>'계획(시간최대)'!K293</f>
        <v>1356</v>
      </c>
    </row>
    <row r="14" spans="1:9" ht="15" customHeight="1">
      <c r="A14" s="99"/>
      <c r="B14" s="102"/>
      <c r="C14" s="101" t="s">
        <v>16</v>
      </c>
      <c r="D14" s="86">
        <f>'계획(시간최대)'!K14</f>
        <v>4565</v>
      </c>
      <c r="E14" s="86">
        <f>'계획(시간최대)'!K70</f>
        <v>4434</v>
      </c>
      <c r="F14" s="86">
        <f>'계획(시간최대)'!K126</f>
        <v>4384</v>
      </c>
      <c r="G14" s="86">
        <f>'계획(시간최대)'!K182</f>
        <v>4346</v>
      </c>
      <c r="H14" s="86">
        <f>'계획(시간최대)'!K238</f>
        <v>4306</v>
      </c>
      <c r="I14" s="87">
        <f>'계획(시간최대)'!K294</f>
        <v>4245</v>
      </c>
    </row>
    <row r="15" spans="1:9" ht="15" customHeight="1">
      <c r="A15" s="99"/>
      <c r="B15" s="103"/>
      <c r="C15" s="101" t="s">
        <v>17</v>
      </c>
      <c r="D15" s="86">
        <f>'계획(시간최대)'!K15</f>
        <v>13972</v>
      </c>
      <c r="E15" s="86">
        <f>'계획(시간최대)'!K71</f>
        <v>13570</v>
      </c>
      <c r="F15" s="86">
        <f>'계획(시간최대)'!K127</f>
        <v>13420</v>
      </c>
      <c r="G15" s="86">
        <f>'계획(시간최대)'!K183</f>
        <v>13305</v>
      </c>
      <c r="H15" s="86">
        <f>'계획(시간최대)'!K239</f>
        <v>13186</v>
      </c>
      <c r="I15" s="87">
        <f>'계획(시간최대)'!K295</f>
        <v>12999</v>
      </c>
    </row>
    <row r="16" spans="1:9" ht="15" customHeight="1">
      <c r="A16" s="99"/>
      <c r="B16" s="101" t="s">
        <v>18</v>
      </c>
      <c r="C16" s="101" t="s">
        <v>19</v>
      </c>
      <c r="D16" s="86">
        <f>'계획(시간최대)'!K16</f>
        <v>428</v>
      </c>
      <c r="E16" s="86">
        <f>'계획(시간최대)'!K72</f>
        <v>415</v>
      </c>
      <c r="F16" s="86">
        <f>'계획(시간최대)'!K128</f>
        <v>410</v>
      </c>
      <c r="G16" s="86">
        <f>'계획(시간최대)'!K184</f>
        <v>406</v>
      </c>
      <c r="H16" s="86">
        <f>'계획(시간최대)'!K240</f>
        <v>403</v>
      </c>
      <c r="I16" s="87">
        <f>'계획(시간최대)'!K296</f>
        <v>397</v>
      </c>
    </row>
    <row r="17" spans="1:9" ht="15" customHeight="1">
      <c r="A17" s="99"/>
      <c r="B17" s="100" t="s">
        <v>20</v>
      </c>
      <c r="C17" s="101" t="s">
        <v>8</v>
      </c>
      <c r="D17" s="86">
        <f t="shared" ref="D17:I17" si="5">SUM(D18:D20)</f>
        <v>8475</v>
      </c>
      <c r="E17" s="86">
        <f t="shared" si="5"/>
        <v>8234</v>
      </c>
      <c r="F17" s="86">
        <f t="shared" si="5"/>
        <v>8143</v>
      </c>
      <c r="G17" s="86">
        <f t="shared" si="5"/>
        <v>8074</v>
      </c>
      <c r="H17" s="86">
        <f t="shared" si="5"/>
        <v>8005</v>
      </c>
      <c r="I17" s="87">
        <f t="shared" si="5"/>
        <v>7891</v>
      </c>
    </row>
    <row r="18" spans="1:9" ht="15" customHeight="1">
      <c r="A18" s="99"/>
      <c r="B18" s="102"/>
      <c r="C18" s="101" t="s">
        <v>15</v>
      </c>
      <c r="D18" s="86">
        <f>'계획(시간최대)'!K18</f>
        <v>4148</v>
      </c>
      <c r="E18" s="86">
        <f>'계획(시간최대)'!K74</f>
        <v>4033</v>
      </c>
      <c r="F18" s="86">
        <f>'계획(시간최대)'!K130</f>
        <v>3989</v>
      </c>
      <c r="G18" s="86">
        <f>'계획(시간최대)'!K186</f>
        <v>3954</v>
      </c>
      <c r="H18" s="86">
        <f>'계획(시간최대)'!K242</f>
        <v>3921</v>
      </c>
      <c r="I18" s="87">
        <f>'계획(시간최대)'!K298</f>
        <v>3867</v>
      </c>
    </row>
    <row r="19" spans="1:9" ht="15" customHeight="1">
      <c r="A19" s="99"/>
      <c r="B19" s="102"/>
      <c r="C19" s="101" t="s">
        <v>16</v>
      </c>
      <c r="D19" s="86">
        <f>'계획(시간최대)'!K19</f>
        <v>1691</v>
      </c>
      <c r="E19" s="86">
        <f>'계획(시간최대)'!K75</f>
        <v>1639</v>
      </c>
      <c r="F19" s="86">
        <f>'계획(시간최대)'!K131</f>
        <v>1621</v>
      </c>
      <c r="G19" s="86">
        <f>'계획(시간최대)'!K187</f>
        <v>1607</v>
      </c>
      <c r="H19" s="86">
        <f>'계획(시간최대)'!K243</f>
        <v>1593</v>
      </c>
      <c r="I19" s="87">
        <f>'계획(시간최대)'!K299</f>
        <v>1569</v>
      </c>
    </row>
    <row r="20" spans="1:9" ht="15" customHeight="1">
      <c r="A20" s="99"/>
      <c r="B20" s="103"/>
      <c r="C20" s="101" t="s">
        <v>24</v>
      </c>
      <c r="D20" s="86">
        <f>'계획(시간최대)'!K20</f>
        <v>2636</v>
      </c>
      <c r="E20" s="86">
        <f>'계획(시간최대)'!K76</f>
        <v>2562</v>
      </c>
      <c r="F20" s="86">
        <f>'계획(시간최대)'!K132</f>
        <v>2533</v>
      </c>
      <c r="G20" s="86">
        <f>'계획(시간최대)'!K188</f>
        <v>2513</v>
      </c>
      <c r="H20" s="86">
        <f>'계획(시간최대)'!K244</f>
        <v>2491</v>
      </c>
      <c r="I20" s="87">
        <f>'계획(시간최대)'!K300</f>
        <v>2455</v>
      </c>
    </row>
    <row r="21" spans="1:9" ht="15" customHeight="1">
      <c r="A21" s="99"/>
      <c r="B21" s="100" t="s">
        <v>25</v>
      </c>
      <c r="C21" s="101" t="s">
        <v>8</v>
      </c>
      <c r="D21" s="86">
        <f t="shared" ref="D21:I21" si="6">SUM(D22:D24)</f>
        <v>5738</v>
      </c>
      <c r="E21" s="86">
        <f t="shared" si="6"/>
        <v>5575</v>
      </c>
      <c r="F21" s="86">
        <f t="shared" si="6"/>
        <v>5706</v>
      </c>
      <c r="G21" s="86">
        <f t="shared" si="6"/>
        <v>5655</v>
      </c>
      <c r="H21" s="86">
        <f t="shared" si="6"/>
        <v>5604</v>
      </c>
      <c r="I21" s="87">
        <f t="shared" si="6"/>
        <v>5526</v>
      </c>
    </row>
    <row r="22" spans="1:9" ht="15" customHeight="1">
      <c r="A22" s="99"/>
      <c r="B22" s="102"/>
      <c r="C22" s="101" t="s">
        <v>27</v>
      </c>
      <c r="D22" s="86">
        <f>'계획(시간최대)'!K22</f>
        <v>5698</v>
      </c>
      <c r="E22" s="86">
        <f>'계획(시간최대)'!K78</f>
        <v>5535</v>
      </c>
      <c r="F22" s="86">
        <f>'계획(시간최대)'!K134</f>
        <v>5536</v>
      </c>
      <c r="G22" s="86">
        <f>'계획(시간최대)'!K190</f>
        <v>5488</v>
      </c>
      <c r="H22" s="86">
        <f>'계획(시간최대)'!K246</f>
        <v>5439</v>
      </c>
      <c r="I22" s="87">
        <f>'계획(시간최대)'!K302</f>
        <v>5362</v>
      </c>
    </row>
    <row r="23" spans="1:9" ht="15" customHeight="1">
      <c r="A23" s="99"/>
      <c r="B23" s="102"/>
      <c r="C23" s="101" t="s">
        <v>28</v>
      </c>
      <c r="D23" s="86">
        <f>'계획(시간최대)'!K23</f>
        <v>0</v>
      </c>
      <c r="E23" s="86">
        <f>'계획(시간최대)'!K79</f>
        <v>0</v>
      </c>
      <c r="F23" s="86">
        <f>'계획(시간최대)'!K135</f>
        <v>130</v>
      </c>
      <c r="G23" s="86">
        <f>'계획(시간최대)'!K191</f>
        <v>127</v>
      </c>
      <c r="H23" s="86">
        <f>'계획(시간최대)'!K247</f>
        <v>125</v>
      </c>
      <c r="I23" s="87">
        <f>'계획(시간최대)'!K303</f>
        <v>124</v>
      </c>
    </row>
    <row r="24" spans="1:9" ht="15" customHeight="1">
      <c r="A24" s="99"/>
      <c r="B24" s="103"/>
      <c r="C24" s="101" t="s">
        <v>78</v>
      </c>
      <c r="D24" s="86">
        <f>'계획(시간최대)'!K24</f>
        <v>40</v>
      </c>
      <c r="E24" s="86">
        <f>'계획(시간최대)'!K80</f>
        <v>40</v>
      </c>
      <c r="F24" s="86">
        <f>'계획(시간최대)'!K136</f>
        <v>40</v>
      </c>
      <c r="G24" s="86">
        <f>'계획(시간최대)'!K192</f>
        <v>40</v>
      </c>
      <c r="H24" s="86">
        <f>'계획(시간최대)'!K248</f>
        <v>40</v>
      </c>
      <c r="I24" s="87">
        <f>'계획(시간최대)'!K304</f>
        <v>40</v>
      </c>
    </row>
    <row r="25" spans="1:9" ht="15" customHeight="1">
      <c r="A25" s="99"/>
      <c r="B25" s="101" t="s">
        <v>29</v>
      </c>
      <c r="C25" s="101" t="s">
        <v>30</v>
      </c>
      <c r="D25" s="86">
        <f>'계획(시간최대)'!K25</f>
        <v>620</v>
      </c>
      <c r="E25" s="86">
        <f>'계획(시간최대)'!K81</f>
        <v>604</v>
      </c>
      <c r="F25" s="86">
        <f>'계획(시간최대)'!K137</f>
        <v>710</v>
      </c>
      <c r="G25" s="86">
        <f>'계획(시간최대)'!K193</f>
        <v>704</v>
      </c>
      <c r="H25" s="86">
        <f>'계획(시간최대)'!K249</f>
        <v>697</v>
      </c>
      <c r="I25" s="87">
        <f>'계획(시간최대)'!K305</f>
        <v>687</v>
      </c>
    </row>
    <row r="26" spans="1:9" ht="15" customHeight="1">
      <c r="A26" s="99"/>
      <c r="B26" s="100" t="s">
        <v>31</v>
      </c>
      <c r="C26" s="101" t="s">
        <v>8</v>
      </c>
      <c r="D26" s="86">
        <f t="shared" ref="D26:I26" si="7">SUM(D27:D29)</f>
        <v>2441</v>
      </c>
      <c r="E26" s="86">
        <f t="shared" si="7"/>
        <v>2368</v>
      </c>
      <c r="F26" s="86">
        <f t="shared" si="7"/>
        <v>2494</v>
      </c>
      <c r="G26" s="86">
        <f t="shared" si="7"/>
        <v>2475</v>
      </c>
      <c r="H26" s="86">
        <f t="shared" si="7"/>
        <v>2453</v>
      </c>
      <c r="I26" s="87">
        <f t="shared" si="7"/>
        <v>2421</v>
      </c>
    </row>
    <row r="27" spans="1:9" ht="15" customHeight="1">
      <c r="A27" s="99"/>
      <c r="B27" s="102"/>
      <c r="C27" s="101" t="s">
        <v>32</v>
      </c>
      <c r="D27" s="86">
        <f>'계획(시간최대)'!K27</f>
        <v>303</v>
      </c>
      <c r="E27" s="86">
        <f>'계획(시간최대)'!K83</f>
        <v>294</v>
      </c>
      <c r="F27" s="86">
        <f>'계획(시간최대)'!K139</f>
        <v>290</v>
      </c>
      <c r="G27" s="86">
        <f>'계획(시간최대)'!K195</f>
        <v>288</v>
      </c>
      <c r="H27" s="86">
        <f>'계획(시간최대)'!K251</f>
        <v>285</v>
      </c>
      <c r="I27" s="87">
        <f>'계획(시간최대)'!K307</f>
        <v>282</v>
      </c>
    </row>
    <row r="28" spans="1:9" ht="15" customHeight="1">
      <c r="A28" s="99"/>
      <c r="B28" s="102"/>
      <c r="C28" s="101" t="s">
        <v>33</v>
      </c>
      <c r="D28" s="86">
        <f>'계획(시간최대)'!K28</f>
        <v>2138</v>
      </c>
      <c r="E28" s="86">
        <f>'계획(시간최대)'!K84</f>
        <v>2074</v>
      </c>
      <c r="F28" s="86">
        <f>'계획(시간최대)'!K140</f>
        <v>2051</v>
      </c>
      <c r="G28" s="86">
        <f>'계획(시간최대)'!K196</f>
        <v>2034</v>
      </c>
      <c r="H28" s="86">
        <f>'계획(시간최대)'!K252</f>
        <v>2015</v>
      </c>
      <c r="I28" s="87">
        <f>'계획(시간최대)'!K308</f>
        <v>1986</v>
      </c>
    </row>
    <row r="29" spans="1:9" ht="15" customHeight="1">
      <c r="A29" s="99"/>
      <c r="B29" s="103"/>
      <c r="C29" s="101" t="s">
        <v>130</v>
      </c>
      <c r="D29" s="86">
        <f>'계획(시간최대)'!K29</f>
        <v>0</v>
      </c>
      <c r="E29" s="86">
        <f>'계획(시간최대)'!K85</f>
        <v>0</v>
      </c>
      <c r="F29" s="86">
        <f>'계획(시간최대)'!K141</f>
        <v>153</v>
      </c>
      <c r="G29" s="86">
        <f>'계획(시간최대)'!K197</f>
        <v>153</v>
      </c>
      <c r="H29" s="86">
        <f>'계획(시간최대)'!K253</f>
        <v>153</v>
      </c>
      <c r="I29" s="87">
        <f>'계획(시간최대)'!K309</f>
        <v>153</v>
      </c>
    </row>
    <row r="30" spans="1:9" ht="15" customHeight="1">
      <c r="A30" s="99"/>
      <c r="B30" s="100" t="s">
        <v>34</v>
      </c>
      <c r="C30" s="101" t="s">
        <v>8</v>
      </c>
      <c r="D30" s="86">
        <f t="shared" ref="D30:I30" si="8">SUM(D31:D32)</f>
        <v>1097</v>
      </c>
      <c r="E30" s="86">
        <f t="shared" si="8"/>
        <v>1063</v>
      </c>
      <c r="F30" s="86">
        <f t="shared" si="8"/>
        <v>1052</v>
      </c>
      <c r="G30" s="86">
        <f t="shared" si="8"/>
        <v>1043</v>
      </c>
      <c r="H30" s="86">
        <f t="shared" si="8"/>
        <v>1033</v>
      </c>
      <c r="I30" s="87">
        <f t="shared" si="8"/>
        <v>1019</v>
      </c>
    </row>
    <row r="31" spans="1:9" ht="15" customHeight="1">
      <c r="A31" s="99"/>
      <c r="B31" s="102"/>
      <c r="C31" s="101" t="s">
        <v>27</v>
      </c>
      <c r="D31" s="86">
        <f>'계획(시간최대)'!K31</f>
        <v>928</v>
      </c>
      <c r="E31" s="86">
        <f>'계획(시간최대)'!K87</f>
        <v>901</v>
      </c>
      <c r="F31" s="86">
        <f>'계획(시간최대)'!K143</f>
        <v>890</v>
      </c>
      <c r="G31" s="86">
        <f>'계획(시간최대)'!K199</f>
        <v>883</v>
      </c>
      <c r="H31" s="86">
        <f>'계획(시간최대)'!K255</f>
        <v>874</v>
      </c>
      <c r="I31" s="87">
        <f>'계획(시간최대)'!K311</f>
        <v>863</v>
      </c>
    </row>
    <row r="32" spans="1:9" ht="15" customHeight="1">
      <c r="A32" s="99"/>
      <c r="B32" s="102"/>
      <c r="C32" s="101" t="s">
        <v>37</v>
      </c>
      <c r="D32" s="86">
        <f>'계획(시간최대)'!K32</f>
        <v>169</v>
      </c>
      <c r="E32" s="86">
        <f>'계획(시간최대)'!K88</f>
        <v>162</v>
      </c>
      <c r="F32" s="86">
        <f>'계획(시간최대)'!K144</f>
        <v>162</v>
      </c>
      <c r="G32" s="86">
        <f>'계획(시간최대)'!K200</f>
        <v>160</v>
      </c>
      <c r="H32" s="86">
        <f>'계획(시간최대)'!K256</f>
        <v>159</v>
      </c>
      <c r="I32" s="87">
        <f>'계획(시간최대)'!K312</f>
        <v>156</v>
      </c>
    </row>
    <row r="33" spans="1:9" ht="15" customHeight="1">
      <c r="A33" s="99"/>
      <c r="B33" s="100" t="s">
        <v>41</v>
      </c>
      <c r="C33" s="101" t="s">
        <v>8</v>
      </c>
      <c r="D33" s="86">
        <f t="shared" ref="D33:I33" si="9">SUM(D34:D36)</f>
        <v>1055</v>
      </c>
      <c r="E33" s="86">
        <f t="shared" si="9"/>
        <v>1029</v>
      </c>
      <c r="F33" s="86">
        <f t="shared" si="9"/>
        <v>11087</v>
      </c>
      <c r="G33" s="86">
        <f t="shared" si="9"/>
        <v>11069</v>
      </c>
      <c r="H33" s="86">
        <f t="shared" si="9"/>
        <v>11053</v>
      </c>
      <c r="I33" s="87">
        <f t="shared" si="9"/>
        <v>11026</v>
      </c>
    </row>
    <row r="34" spans="1:9" ht="15" customHeight="1">
      <c r="A34" s="99"/>
      <c r="B34" s="102"/>
      <c r="C34" s="101" t="s">
        <v>227</v>
      </c>
      <c r="D34" s="86">
        <f>'계획(시간최대)'!K34</f>
        <v>0</v>
      </c>
      <c r="E34" s="86">
        <f>'계획(시간최대)'!K90</f>
        <v>0</v>
      </c>
      <c r="F34" s="86">
        <f>'계획(시간최대)'!K146</f>
        <v>9280</v>
      </c>
      <c r="G34" s="86">
        <f>'계획(시간최대)'!K202</f>
        <v>9280</v>
      </c>
      <c r="H34" s="86">
        <f>'계획(시간최대)'!K258</f>
        <v>9280</v>
      </c>
      <c r="I34" s="87">
        <f>'계획(시간최대)'!K314</f>
        <v>9280</v>
      </c>
    </row>
    <row r="35" spans="1:9" ht="15" customHeight="1">
      <c r="A35" s="99"/>
      <c r="B35" s="102"/>
      <c r="C35" s="101" t="s">
        <v>37</v>
      </c>
      <c r="D35" s="86">
        <f>'계획(시간최대)'!K35</f>
        <v>730</v>
      </c>
      <c r="E35" s="86">
        <f>'계획(시간최대)'!K91</f>
        <v>710</v>
      </c>
      <c r="F35" s="86">
        <f>'계획(시간최대)'!K147</f>
        <v>934</v>
      </c>
      <c r="G35" s="86">
        <f>'계획(시간최대)'!K203</f>
        <v>925</v>
      </c>
      <c r="H35" s="86">
        <f>'계획(시간최대)'!K259</f>
        <v>915</v>
      </c>
      <c r="I35" s="87">
        <f>'계획(시간최대)'!K315</f>
        <v>902</v>
      </c>
    </row>
    <row r="36" spans="1:9" ht="15" customHeight="1">
      <c r="A36" s="99"/>
      <c r="B36" s="102"/>
      <c r="C36" s="101" t="s">
        <v>38</v>
      </c>
      <c r="D36" s="86">
        <f>'계획(시간최대)'!K36</f>
        <v>325</v>
      </c>
      <c r="E36" s="86">
        <f>'계획(시간최대)'!K92</f>
        <v>319</v>
      </c>
      <c r="F36" s="86">
        <f>'계획(시간최대)'!K148</f>
        <v>873</v>
      </c>
      <c r="G36" s="86">
        <f>'계획(시간최대)'!K204</f>
        <v>864</v>
      </c>
      <c r="H36" s="86">
        <f>'계획(시간최대)'!K260</f>
        <v>858</v>
      </c>
      <c r="I36" s="87">
        <f>'계획(시간최대)'!K316</f>
        <v>844</v>
      </c>
    </row>
    <row r="37" spans="1:9" ht="15" customHeight="1">
      <c r="A37" s="131" t="s">
        <v>142</v>
      </c>
      <c r="B37" s="132"/>
      <c r="C37" s="132"/>
      <c r="D37" s="84">
        <f t="shared" ref="D37:I37" si="10">D38+D41+D46</f>
        <v>17681</v>
      </c>
      <c r="E37" s="84">
        <f t="shared" si="10"/>
        <v>17644</v>
      </c>
      <c r="F37" s="84">
        <f t="shared" si="10"/>
        <v>21554</v>
      </c>
      <c r="G37" s="84">
        <f t="shared" si="10"/>
        <v>21536</v>
      </c>
      <c r="H37" s="84">
        <f t="shared" si="10"/>
        <v>21515</v>
      </c>
      <c r="I37" s="85">
        <f t="shared" si="10"/>
        <v>21489</v>
      </c>
    </row>
    <row r="38" spans="1:9" ht="15" customHeight="1">
      <c r="A38" s="99"/>
      <c r="B38" s="100" t="s">
        <v>43</v>
      </c>
      <c r="C38" s="101" t="s">
        <v>8</v>
      </c>
      <c r="D38" s="86">
        <f t="shared" ref="D38:I38" si="11">SUM(D39:D40)</f>
        <v>16013</v>
      </c>
      <c r="E38" s="86">
        <f t="shared" si="11"/>
        <v>16013</v>
      </c>
      <c r="F38" s="86">
        <f t="shared" si="11"/>
        <v>18963</v>
      </c>
      <c r="G38" s="86">
        <f t="shared" si="11"/>
        <v>18963</v>
      </c>
      <c r="H38" s="86">
        <f t="shared" si="11"/>
        <v>18963</v>
      </c>
      <c r="I38" s="87">
        <f t="shared" si="11"/>
        <v>18963</v>
      </c>
    </row>
    <row r="39" spans="1:9" ht="15" customHeight="1">
      <c r="A39" s="99"/>
      <c r="B39" s="102"/>
      <c r="C39" s="101" t="s">
        <v>77</v>
      </c>
      <c r="D39" s="86">
        <f>'계획(시간최대)'!K39</f>
        <v>16013</v>
      </c>
      <c r="E39" s="86">
        <f>'계획(시간최대)'!K95</f>
        <v>16013</v>
      </c>
      <c r="F39" s="86">
        <f>'계획(시간최대)'!K151</f>
        <v>16013</v>
      </c>
      <c r="G39" s="86">
        <f>'계획(시간최대)'!K207</f>
        <v>16013</v>
      </c>
      <c r="H39" s="86">
        <f>'계획(시간최대)'!K263</f>
        <v>16013</v>
      </c>
      <c r="I39" s="87">
        <f>'계획(시간최대)'!K319</f>
        <v>16013</v>
      </c>
    </row>
    <row r="40" spans="1:9" ht="15" customHeight="1">
      <c r="A40" s="99"/>
      <c r="B40" s="103"/>
      <c r="C40" s="101" t="s">
        <v>76</v>
      </c>
      <c r="D40" s="86">
        <f>'계획(시간최대)'!K40</f>
        <v>0</v>
      </c>
      <c r="E40" s="86">
        <f>'계획(시간최대)'!K96</f>
        <v>0</v>
      </c>
      <c r="F40" s="86">
        <f>'계획(시간최대)'!K152</f>
        <v>2950</v>
      </c>
      <c r="G40" s="86">
        <f>'계획(시간최대)'!K208</f>
        <v>2950</v>
      </c>
      <c r="H40" s="86">
        <f>'계획(시간최대)'!K264</f>
        <v>2950</v>
      </c>
      <c r="I40" s="87">
        <f>'계획(시간최대)'!K320</f>
        <v>2950</v>
      </c>
    </row>
    <row r="41" spans="1:9" ht="15" customHeight="1">
      <c r="A41" s="99"/>
      <c r="B41" s="100" t="s">
        <v>7</v>
      </c>
      <c r="C41" s="101" t="s">
        <v>8</v>
      </c>
      <c r="D41" s="86">
        <f t="shared" ref="D41:I41" si="12">SUM(D42:D45)</f>
        <v>818</v>
      </c>
      <c r="E41" s="86">
        <f t="shared" si="12"/>
        <v>803</v>
      </c>
      <c r="F41" s="86">
        <f t="shared" si="12"/>
        <v>1568</v>
      </c>
      <c r="G41" s="86">
        <f t="shared" si="12"/>
        <v>1560</v>
      </c>
      <c r="H41" s="86">
        <f t="shared" si="12"/>
        <v>1551</v>
      </c>
      <c r="I41" s="87">
        <f t="shared" si="12"/>
        <v>1540</v>
      </c>
    </row>
    <row r="42" spans="1:9" ht="15" customHeight="1">
      <c r="A42" s="99"/>
      <c r="B42" s="102"/>
      <c r="C42" s="101" t="s">
        <v>10</v>
      </c>
      <c r="D42" s="86">
        <f>'계획(시간최대)'!K42</f>
        <v>818</v>
      </c>
      <c r="E42" s="86">
        <f>'계획(시간최대)'!K98</f>
        <v>803</v>
      </c>
      <c r="F42" s="86">
        <f>'계획(시간최대)'!K154</f>
        <v>799</v>
      </c>
      <c r="G42" s="86">
        <f>'계획(시간최대)'!K210</f>
        <v>794</v>
      </c>
      <c r="H42" s="86">
        <f>'계획(시간최대)'!K266</f>
        <v>789</v>
      </c>
      <c r="I42" s="87">
        <f>'계획(시간최대)'!K322</f>
        <v>784</v>
      </c>
    </row>
    <row r="43" spans="1:9" ht="15" customHeight="1">
      <c r="A43" s="99"/>
      <c r="B43" s="102"/>
      <c r="C43" s="101" t="s">
        <v>11</v>
      </c>
      <c r="D43" s="86">
        <f>'계획(시간최대)'!K43</f>
        <v>0</v>
      </c>
      <c r="E43" s="86">
        <f>'계획(시간최대)'!K99</f>
        <v>0</v>
      </c>
      <c r="F43" s="86">
        <f>'계획(시간최대)'!K155</f>
        <v>470</v>
      </c>
      <c r="G43" s="86">
        <f>'계획(시간최대)'!K211</f>
        <v>467</v>
      </c>
      <c r="H43" s="86">
        <f>'계획(시간최대)'!K267</f>
        <v>463</v>
      </c>
      <c r="I43" s="87">
        <f>'계획(시간최대)'!K323</f>
        <v>457</v>
      </c>
    </row>
    <row r="44" spans="1:9" ht="15" customHeight="1">
      <c r="A44" s="99"/>
      <c r="B44" s="102"/>
      <c r="C44" s="101" t="s">
        <v>74</v>
      </c>
      <c r="D44" s="86">
        <f>'계획(시간최대)'!K44</f>
        <v>0</v>
      </c>
      <c r="E44" s="86">
        <f>'계획(시간최대)'!K100</f>
        <v>0</v>
      </c>
      <c r="F44" s="86">
        <f>'계획(시간최대)'!K156</f>
        <v>249</v>
      </c>
      <c r="G44" s="86">
        <f>'계획(시간최대)'!K212</f>
        <v>249</v>
      </c>
      <c r="H44" s="86">
        <f>'계획(시간최대)'!K268</f>
        <v>249</v>
      </c>
      <c r="I44" s="87">
        <f>'계획(시간최대)'!K324</f>
        <v>249</v>
      </c>
    </row>
    <row r="45" spans="1:9" ht="15" customHeight="1">
      <c r="A45" s="99"/>
      <c r="B45" s="102"/>
      <c r="C45" s="101" t="s">
        <v>58</v>
      </c>
      <c r="D45" s="86">
        <f>'계획(시간최대)'!K45</f>
        <v>0</v>
      </c>
      <c r="E45" s="86">
        <f>'계획(시간최대)'!K101</f>
        <v>0</v>
      </c>
      <c r="F45" s="86">
        <f>'계획(시간최대)'!K157</f>
        <v>50</v>
      </c>
      <c r="G45" s="86">
        <f>'계획(시간최대)'!K213</f>
        <v>50</v>
      </c>
      <c r="H45" s="86">
        <f>'계획(시간최대)'!K269</f>
        <v>50</v>
      </c>
      <c r="I45" s="87">
        <f>'계획(시간최대)'!K325</f>
        <v>50</v>
      </c>
    </row>
    <row r="46" spans="1:9" ht="15" customHeight="1">
      <c r="A46" s="99"/>
      <c r="B46" s="101" t="s">
        <v>39</v>
      </c>
      <c r="C46" s="101" t="s">
        <v>40</v>
      </c>
      <c r="D46" s="86">
        <f>'계획(시간최대)'!K46</f>
        <v>850</v>
      </c>
      <c r="E46" s="86">
        <f>'계획(시간최대)'!K102</f>
        <v>828</v>
      </c>
      <c r="F46" s="86">
        <f>'계획(시간최대)'!K158</f>
        <v>1023</v>
      </c>
      <c r="G46" s="86">
        <f>'계획(시간최대)'!K214</f>
        <v>1013</v>
      </c>
      <c r="H46" s="86">
        <f>'계획(시간최대)'!K270</f>
        <v>1001</v>
      </c>
      <c r="I46" s="87">
        <f>'계획(시간최대)'!K326</f>
        <v>986</v>
      </c>
    </row>
    <row r="47" spans="1:9" ht="15" customHeight="1">
      <c r="A47" s="98" t="s">
        <v>44</v>
      </c>
      <c r="B47" s="128" t="s">
        <v>8</v>
      </c>
      <c r="C47" s="128"/>
      <c r="D47" s="82">
        <f>D48+D49+D52</f>
        <v>3263</v>
      </c>
      <c r="E47" s="82">
        <f t="shared" ref="E47:I47" si="13">E48+E49+E52</f>
        <v>3170</v>
      </c>
      <c r="F47" s="82">
        <f t="shared" si="13"/>
        <v>3133</v>
      </c>
      <c r="G47" s="82">
        <f t="shared" si="13"/>
        <v>7287</v>
      </c>
      <c r="H47" s="82">
        <f t="shared" si="13"/>
        <v>7246</v>
      </c>
      <c r="I47" s="83">
        <f t="shared" si="13"/>
        <v>7188</v>
      </c>
    </row>
    <row r="48" spans="1:9" ht="15" customHeight="1">
      <c r="A48" s="99"/>
      <c r="B48" s="100" t="s">
        <v>234</v>
      </c>
      <c r="C48" s="101" t="s">
        <v>45</v>
      </c>
      <c r="D48" s="86">
        <f>'계획(시간최대)'!K48</f>
        <v>2546</v>
      </c>
      <c r="E48" s="86">
        <f>'계획(시간최대)'!K104</f>
        <v>2473</v>
      </c>
      <c r="F48" s="86">
        <f>'계획(시간최대)'!K160</f>
        <v>2445</v>
      </c>
      <c r="G48" s="86">
        <f>'계획(시간최대)'!K216</f>
        <v>2746</v>
      </c>
      <c r="H48" s="86">
        <f>'계획(시간최대)'!K272</f>
        <v>2719</v>
      </c>
      <c r="I48" s="87">
        <f>'계획(시간최대)'!K328</f>
        <v>2681</v>
      </c>
    </row>
    <row r="49" spans="1:9" ht="15" customHeight="1">
      <c r="A49" s="99"/>
      <c r="B49" s="100" t="s">
        <v>244</v>
      </c>
      <c r="C49" s="101" t="s">
        <v>8</v>
      </c>
      <c r="D49" s="86">
        <f t="shared" ref="D49:I49" si="14">SUM(D50:D51)</f>
        <v>717</v>
      </c>
      <c r="E49" s="86">
        <f t="shared" si="14"/>
        <v>697</v>
      </c>
      <c r="F49" s="86">
        <f t="shared" si="14"/>
        <v>688</v>
      </c>
      <c r="G49" s="86">
        <f t="shared" si="14"/>
        <v>890</v>
      </c>
      <c r="H49" s="86">
        <f t="shared" si="14"/>
        <v>880</v>
      </c>
      <c r="I49" s="87">
        <f t="shared" si="14"/>
        <v>870</v>
      </c>
    </row>
    <row r="50" spans="1:9" ht="15" customHeight="1">
      <c r="A50" s="99"/>
      <c r="B50" s="102"/>
      <c r="C50" s="101" t="s">
        <v>45</v>
      </c>
      <c r="D50" s="86">
        <f>'계획(시간최대)'!K50</f>
        <v>717</v>
      </c>
      <c r="E50" s="86">
        <f>'계획(시간최대)'!K106</f>
        <v>697</v>
      </c>
      <c r="F50" s="86">
        <f>'계획(시간최대)'!K162</f>
        <v>688</v>
      </c>
      <c r="G50" s="86">
        <f>'계획(시간최대)'!K218</f>
        <v>682</v>
      </c>
      <c r="H50" s="86">
        <f>'계획(시간최대)'!K274</f>
        <v>675</v>
      </c>
      <c r="I50" s="87">
        <f>'계획(시간최대)'!K330</f>
        <v>666</v>
      </c>
    </row>
    <row r="51" spans="1:9" ht="15" customHeight="1">
      <c r="A51" s="99"/>
      <c r="B51" s="103"/>
      <c r="C51" s="101" t="s">
        <v>238</v>
      </c>
      <c r="D51" s="86">
        <f>'계획(시간최대)'!K51</f>
        <v>0</v>
      </c>
      <c r="E51" s="86">
        <f>'계획(시간최대)'!K107</f>
        <v>0</v>
      </c>
      <c r="F51" s="86">
        <f>'계획(시간최대)'!K163</f>
        <v>0</v>
      </c>
      <c r="G51" s="86">
        <f>'계획(시간최대)'!K219</f>
        <v>208</v>
      </c>
      <c r="H51" s="86">
        <f>'계획(시간최대)'!K275</f>
        <v>205</v>
      </c>
      <c r="I51" s="87">
        <f>'계획(시간최대)'!K331</f>
        <v>204</v>
      </c>
    </row>
    <row r="52" spans="1:9" ht="15" customHeight="1">
      <c r="A52" s="99"/>
      <c r="B52" s="100" t="s">
        <v>46</v>
      </c>
      <c r="C52" s="101" t="s">
        <v>8</v>
      </c>
      <c r="D52" s="86">
        <f t="shared" ref="D52:I52" si="15">SUM(D53:D54)</f>
        <v>0</v>
      </c>
      <c r="E52" s="86">
        <f t="shared" si="15"/>
        <v>0</v>
      </c>
      <c r="F52" s="86">
        <f t="shared" si="15"/>
        <v>0</v>
      </c>
      <c r="G52" s="86">
        <f t="shared" si="15"/>
        <v>3651</v>
      </c>
      <c r="H52" s="86">
        <f t="shared" si="15"/>
        <v>3647</v>
      </c>
      <c r="I52" s="87">
        <f t="shared" si="15"/>
        <v>3637</v>
      </c>
    </row>
    <row r="53" spans="1:9" ht="15" customHeight="1">
      <c r="A53" s="99"/>
      <c r="B53" s="102"/>
      <c r="C53" s="101" t="s">
        <v>45</v>
      </c>
      <c r="D53" s="86">
        <f>'계획(시간최대)'!K53</f>
        <v>0</v>
      </c>
      <c r="E53" s="86">
        <f>'계획(시간최대)'!K109</f>
        <v>0</v>
      </c>
      <c r="F53" s="86">
        <f>'계획(시간최대)'!K165</f>
        <v>0</v>
      </c>
      <c r="G53" s="86">
        <f>'계획(시간최대)'!K221</f>
        <v>592</v>
      </c>
      <c r="H53" s="86">
        <f>'계획(시간최대)'!K277</f>
        <v>588</v>
      </c>
      <c r="I53" s="87">
        <f>'계획(시간최대)'!K333</f>
        <v>578</v>
      </c>
    </row>
    <row r="54" spans="1:9" ht="15" customHeight="1">
      <c r="A54" s="104"/>
      <c r="B54" s="103"/>
      <c r="C54" s="101" t="s">
        <v>62</v>
      </c>
      <c r="D54" s="86">
        <f>'계획(시간최대)'!K54</f>
        <v>0</v>
      </c>
      <c r="E54" s="86">
        <f>'계획(시간최대)'!K110</f>
        <v>0</v>
      </c>
      <c r="F54" s="86">
        <f>'계획(시간최대)'!K166</f>
        <v>0</v>
      </c>
      <c r="G54" s="86">
        <f>'계획(시간최대)'!K222</f>
        <v>3059</v>
      </c>
      <c r="H54" s="86">
        <f>'계획(시간최대)'!K278</f>
        <v>3059</v>
      </c>
      <c r="I54" s="87">
        <f>'계획(시간최대)'!K334</f>
        <v>3059</v>
      </c>
    </row>
    <row r="55" spans="1:9" ht="15" customHeight="1">
      <c r="A55" s="98" t="s">
        <v>143</v>
      </c>
      <c r="B55" s="128" t="s">
        <v>8</v>
      </c>
      <c r="C55" s="128"/>
      <c r="D55" s="82">
        <f t="shared" ref="D55:I55" si="16">D56</f>
        <v>0</v>
      </c>
      <c r="E55" s="82">
        <f t="shared" si="16"/>
        <v>0</v>
      </c>
      <c r="F55" s="82">
        <f t="shared" si="16"/>
        <v>51</v>
      </c>
      <c r="G55" s="82">
        <f t="shared" si="16"/>
        <v>51</v>
      </c>
      <c r="H55" s="82">
        <f t="shared" si="16"/>
        <v>50</v>
      </c>
      <c r="I55" s="83">
        <f t="shared" si="16"/>
        <v>48</v>
      </c>
    </row>
    <row r="56" spans="1:9" ht="15" customHeight="1">
      <c r="A56" s="106"/>
      <c r="B56" s="107" t="s">
        <v>134</v>
      </c>
      <c r="C56" s="107" t="s">
        <v>45</v>
      </c>
      <c r="D56" s="91">
        <f>'계획(시간최대)'!K56</f>
        <v>0</v>
      </c>
      <c r="E56" s="91">
        <f>'계획(시간최대)'!K112</f>
        <v>0</v>
      </c>
      <c r="F56" s="91">
        <f>'계획(시간최대)'!K168</f>
        <v>51</v>
      </c>
      <c r="G56" s="91">
        <f>'계획(시간최대)'!K224</f>
        <v>51</v>
      </c>
      <c r="H56" s="91">
        <f>'계획(시간최대)'!K280</f>
        <v>50</v>
      </c>
      <c r="I56" s="92">
        <f>'계획(시간최대)'!K336</f>
        <v>48</v>
      </c>
    </row>
    <row r="57" spans="1:9" ht="15" customHeight="1"/>
    <row r="58" spans="1:9" ht="15" customHeight="1"/>
    <row r="59" spans="1:9" ht="15" customHeight="1"/>
    <row r="60" spans="1:9" ht="15" customHeight="1"/>
    <row r="61" spans="1:9" ht="15" customHeight="1"/>
    <row r="62" spans="1:9" ht="15" customHeight="1"/>
    <row r="63" spans="1:9" ht="15" customHeight="1"/>
  </sheetData>
  <mergeCells count="6">
    <mergeCell ref="B55:C55"/>
    <mergeCell ref="A4:C4"/>
    <mergeCell ref="B5:C5"/>
    <mergeCell ref="B47:C47"/>
    <mergeCell ref="A6:C6"/>
    <mergeCell ref="A37:C3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342"/>
  <sheetViews>
    <sheetView showGridLines="0" view="pageBreakPreview" topLeftCell="A28" zoomScaleNormal="100" zoomScaleSheetLayoutView="100" workbookViewId="0">
      <selection activeCell="N72" sqref="N72"/>
    </sheetView>
  </sheetViews>
  <sheetFormatPr defaultColWidth="9" defaultRowHeight="15.2" customHeight="1"/>
  <cols>
    <col min="1" max="2" width="7.21875" style="28" customWidth="1"/>
    <col min="3" max="3" width="12.21875" style="28" customWidth="1"/>
    <col min="4" max="11" width="8.109375" style="28" customWidth="1"/>
    <col min="12" max="16384" width="9" style="28"/>
  </cols>
  <sheetData>
    <row r="1" spans="1:11" s="5" customFormat="1" ht="15" customHeight="1">
      <c r="A1" s="23" t="s">
        <v>249</v>
      </c>
      <c r="C1" s="24"/>
    </row>
    <row r="2" spans="1:11" s="5" customFormat="1" ht="15" customHeight="1">
      <c r="A2" s="24" t="s">
        <v>233</v>
      </c>
    </row>
    <row r="3" spans="1:11" ht="34.5" thickBot="1">
      <c r="A3" s="25" t="s">
        <v>0</v>
      </c>
      <c r="B3" s="26" t="s">
        <v>1</v>
      </c>
      <c r="C3" s="26" t="s">
        <v>73</v>
      </c>
      <c r="D3" s="26" t="s">
        <v>49</v>
      </c>
      <c r="E3" s="26" t="s">
        <v>53</v>
      </c>
      <c r="F3" s="26" t="s">
        <v>64</v>
      </c>
      <c r="G3" s="26" t="s">
        <v>65</v>
      </c>
      <c r="H3" s="26" t="s">
        <v>88</v>
      </c>
      <c r="I3" s="26" t="s">
        <v>185</v>
      </c>
      <c r="J3" s="26" t="s">
        <v>50</v>
      </c>
      <c r="K3" s="27" t="s">
        <v>66</v>
      </c>
    </row>
    <row r="4" spans="1:11" ht="15" customHeight="1" thickTop="1">
      <c r="A4" s="141" t="s">
        <v>4</v>
      </c>
      <c r="B4" s="142"/>
      <c r="C4" s="142"/>
      <c r="D4" s="80">
        <f t="shared" ref="D4:K4" si="0">D5+D47+D55</f>
        <v>54900</v>
      </c>
      <c r="E4" s="80">
        <f t="shared" si="0"/>
        <v>1318</v>
      </c>
      <c r="F4" s="80">
        <f t="shared" si="0"/>
        <v>0</v>
      </c>
      <c r="G4" s="80">
        <f t="shared" si="0"/>
        <v>15470</v>
      </c>
      <c r="H4" s="80">
        <f t="shared" si="0"/>
        <v>140</v>
      </c>
      <c r="I4" s="80">
        <f t="shared" si="0"/>
        <v>0</v>
      </c>
      <c r="J4" s="80">
        <f t="shared" si="0"/>
        <v>4291</v>
      </c>
      <c r="K4" s="81">
        <f t="shared" si="0"/>
        <v>76119</v>
      </c>
    </row>
    <row r="5" spans="1:11" ht="15" customHeight="1">
      <c r="A5" s="30" t="s">
        <v>5</v>
      </c>
      <c r="B5" s="143" t="s">
        <v>6</v>
      </c>
      <c r="C5" s="143"/>
      <c r="D5" s="82">
        <f t="shared" ref="D5:K5" si="1">D6+D37</f>
        <v>51841</v>
      </c>
      <c r="E5" s="82">
        <f t="shared" si="1"/>
        <v>1318</v>
      </c>
      <c r="F5" s="82">
        <f t="shared" si="1"/>
        <v>0</v>
      </c>
      <c r="G5" s="82">
        <f t="shared" si="1"/>
        <v>15470</v>
      </c>
      <c r="H5" s="82">
        <f t="shared" si="1"/>
        <v>140</v>
      </c>
      <c r="I5" s="82">
        <f t="shared" si="1"/>
        <v>0</v>
      </c>
      <c r="J5" s="82">
        <f t="shared" si="1"/>
        <v>4087</v>
      </c>
      <c r="K5" s="83">
        <f t="shared" si="1"/>
        <v>72856</v>
      </c>
    </row>
    <row r="6" spans="1:11" ht="15" customHeight="1">
      <c r="A6" s="138" t="s">
        <v>136</v>
      </c>
      <c r="B6" s="139"/>
      <c r="C6" s="140"/>
      <c r="D6" s="84">
        <f>D7+D11+D12+D16+D17+D21+D25+D26+D30+D33</f>
        <v>50583</v>
      </c>
      <c r="E6" s="84">
        <f t="shared" ref="E6:K6" si="2">E7+E11+E12+E16+E17+E21+E25+E26+E30+E33</f>
        <v>1012</v>
      </c>
      <c r="F6" s="84">
        <f t="shared" si="2"/>
        <v>0</v>
      </c>
      <c r="G6" s="84">
        <f t="shared" si="2"/>
        <v>0</v>
      </c>
      <c r="H6" s="84">
        <f t="shared" si="2"/>
        <v>140</v>
      </c>
      <c r="I6" s="84">
        <f t="shared" si="2"/>
        <v>0</v>
      </c>
      <c r="J6" s="84">
        <f t="shared" si="2"/>
        <v>3440</v>
      </c>
      <c r="K6" s="85">
        <f t="shared" si="2"/>
        <v>55175</v>
      </c>
    </row>
    <row r="7" spans="1:11" ht="15" customHeight="1">
      <c r="A7" s="36"/>
      <c r="B7" s="33" t="s">
        <v>12</v>
      </c>
      <c r="C7" s="34" t="s">
        <v>8</v>
      </c>
      <c r="D7" s="86">
        <f t="shared" ref="D7:K7" si="3">SUM(D8:D10)</f>
        <v>10199</v>
      </c>
      <c r="E7" s="86">
        <f t="shared" si="3"/>
        <v>81</v>
      </c>
      <c r="F7" s="86">
        <f t="shared" si="3"/>
        <v>0</v>
      </c>
      <c r="G7" s="86">
        <f t="shared" si="3"/>
        <v>0</v>
      </c>
      <c r="H7" s="86">
        <f t="shared" si="3"/>
        <v>100</v>
      </c>
      <c r="I7" s="86">
        <f t="shared" si="3"/>
        <v>0</v>
      </c>
      <c r="J7" s="86">
        <f t="shared" si="3"/>
        <v>685</v>
      </c>
      <c r="K7" s="87">
        <f t="shared" si="3"/>
        <v>11065</v>
      </c>
    </row>
    <row r="8" spans="1:11" ht="15" customHeight="1">
      <c r="A8" s="36"/>
      <c r="B8" s="37"/>
      <c r="C8" s="34" t="s">
        <v>9</v>
      </c>
      <c r="D8" s="86">
        <f>ROUND('계획(일최대)'!D8*변동부하율!$D$3,0)</f>
        <v>10199</v>
      </c>
      <c r="E8" s="86">
        <f>ROUND('계획(일최대)'!E8*변동부하율!$D$4,0)</f>
        <v>81</v>
      </c>
      <c r="F8" s="86">
        <f>ROUND('계획(일최대)'!F8*변동부하율!$D$5,0)</f>
        <v>0</v>
      </c>
      <c r="G8" s="86">
        <f>ROUND('계획(일최대)'!G8*변동부하율!$D$6,0)</f>
        <v>0</v>
      </c>
      <c r="H8" s="86">
        <f>ROUND('계획(일최대)'!H8*변동부하율!$D$7,0)</f>
        <v>0</v>
      </c>
      <c r="I8" s="86">
        <f>ROUND('계획(일최대)'!I8*변동부하율!$D$8,0)</f>
        <v>0</v>
      </c>
      <c r="J8" s="86">
        <f>ROUND('계획(일최대)'!J8*변동부하율!$D$9,0)</f>
        <v>685</v>
      </c>
      <c r="K8" s="87">
        <f>SUM(D8:J8)</f>
        <v>10965</v>
      </c>
    </row>
    <row r="9" spans="1:11" ht="15" customHeight="1">
      <c r="A9" s="36"/>
      <c r="B9" s="37"/>
      <c r="C9" s="34" t="s">
        <v>79</v>
      </c>
      <c r="D9" s="86">
        <f>ROUND('계획(일최대)'!D9*변동부하율!$D$3,0)</f>
        <v>0</v>
      </c>
      <c r="E9" s="86">
        <f>ROUND('계획(일최대)'!E9*변동부하율!$D$4,0)</f>
        <v>0</v>
      </c>
      <c r="F9" s="86">
        <f>ROUND('계획(일최대)'!F9*변동부하율!$D$5,0)</f>
        <v>0</v>
      </c>
      <c r="G9" s="86">
        <f>ROUND('계획(일최대)'!G9*변동부하율!$D$6,0)</f>
        <v>0</v>
      </c>
      <c r="H9" s="86">
        <f>ROUND('계획(일최대)'!H9*변동부하율!$D$7,0)</f>
        <v>50</v>
      </c>
      <c r="I9" s="86">
        <f>ROUND('계획(일최대)'!I9*변동부하율!$D$8,0)</f>
        <v>0</v>
      </c>
      <c r="J9" s="86">
        <f>ROUND('계획(일최대)'!J9*변동부하율!$D$9,0)</f>
        <v>0</v>
      </c>
      <c r="K9" s="87">
        <f>SUM(D9:J9)</f>
        <v>50</v>
      </c>
    </row>
    <row r="10" spans="1:11" ht="15" customHeight="1">
      <c r="A10" s="36"/>
      <c r="B10" s="45"/>
      <c r="C10" s="34" t="s">
        <v>80</v>
      </c>
      <c r="D10" s="86">
        <f>ROUND('계획(일최대)'!D10*변동부하율!$D$3,0)</f>
        <v>0</v>
      </c>
      <c r="E10" s="86">
        <f>ROUND('계획(일최대)'!E10*변동부하율!$D$4,0)</f>
        <v>0</v>
      </c>
      <c r="F10" s="86">
        <f>ROUND('계획(일최대)'!F10*변동부하율!$D$5,0)</f>
        <v>0</v>
      </c>
      <c r="G10" s="86">
        <f>ROUND('계획(일최대)'!G10*변동부하율!$D$6,0)</f>
        <v>0</v>
      </c>
      <c r="H10" s="86">
        <f>ROUND('계획(일최대)'!H10*변동부하율!$D$7,0)</f>
        <v>50</v>
      </c>
      <c r="I10" s="86">
        <f>ROUND('계획(일최대)'!I10*변동부하율!$D$8,0)</f>
        <v>0</v>
      </c>
      <c r="J10" s="86">
        <f>ROUND('계획(일최대)'!J10*변동부하율!$D$9,0)</f>
        <v>0</v>
      </c>
      <c r="K10" s="87">
        <f>SUM(D10:J10)</f>
        <v>50</v>
      </c>
    </row>
    <row r="11" spans="1:11" ht="15" customHeight="1">
      <c r="A11" s="36"/>
      <c r="B11" s="34" t="s">
        <v>13</v>
      </c>
      <c r="C11" s="34" t="s">
        <v>9</v>
      </c>
      <c r="D11" s="86">
        <f>ROUND('계획(일최대)'!D11*변동부하율!$D$3,0)</f>
        <v>3912</v>
      </c>
      <c r="E11" s="86">
        <f>ROUND('계획(일최대)'!E11*변동부하율!$D$4,0)</f>
        <v>83</v>
      </c>
      <c r="F11" s="86">
        <f>ROUND('계획(일최대)'!F11*변동부하율!$D$5,0)</f>
        <v>0</v>
      </c>
      <c r="G11" s="86">
        <f>ROUND('계획(일최대)'!G11*변동부하율!$D$6,0)</f>
        <v>0</v>
      </c>
      <c r="H11" s="86">
        <f>ROUND('계획(일최대)'!H11*변동부하율!$D$7,0)</f>
        <v>0</v>
      </c>
      <c r="I11" s="86">
        <f>ROUND('계획(일최대)'!I11*변동부하율!$D$8,0)</f>
        <v>0</v>
      </c>
      <c r="J11" s="86">
        <f>ROUND('계획(일최대)'!J11*변동부하율!$D$9,0)</f>
        <v>266</v>
      </c>
      <c r="K11" s="87">
        <f>SUM(D11:J11)</f>
        <v>4261</v>
      </c>
    </row>
    <row r="12" spans="1:11" ht="15" customHeight="1">
      <c r="A12" s="36"/>
      <c r="B12" s="33" t="s">
        <v>14</v>
      </c>
      <c r="C12" s="34" t="s">
        <v>8</v>
      </c>
      <c r="D12" s="86">
        <f t="shared" ref="D12:K12" si="4">SUM(D13:D15)</f>
        <v>18330</v>
      </c>
      <c r="E12" s="86">
        <f t="shared" si="4"/>
        <v>416</v>
      </c>
      <c r="F12" s="86">
        <f t="shared" si="4"/>
        <v>0</v>
      </c>
      <c r="G12" s="86">
        <f t="shared" si="4"/>
        <v>0</v>
      </c>
      <c r="H12" s="86">
        <f t="shared" si="4"/>
        <v>0</v>
      </c>
      <c r="I12" s="86">
        <f t="shared" si="4"/>
        <v>0</v>
      </c>
      <c r="J12" s="86">
        <f t="shared" si="4"/>
        <v>1249</v>
      </c>
      <c r="K12" s="87">
        <f t="shared" si="4"/>
        <v>19995</v>
      </c>
    </row>
    <row r="13" spans="1:11" ht="15" customHeight="1">
      <c r="A13" s="36"/>
      <c r="B13" s="37"/>
      <c r="C13" s="34" t="s">
        <v>15</v>
      </c>
      <c r="D13" s="86">
        <f>ROUND('계획(일최대)'!D13*변동부하율!$D$3,0)</f>
        <v>1331</v>
      </c>
      <c r="E13" s="86">
        <f>ROUND('계획(일최대)'!E13*변동부하율!$D$4,0)</f>
        <v>36</v>
      </c>
      <c r="F13" s="86">
        <f>ROUND('계획(일최대)'!F13*변동부하율!$D$5,0)</f>
        <v>0</v>
      </c>
      <c r="G13" s="86">
        <f>ROUND('계획(일최대)'!G13*변동부하율!$D$6,0)</f>
        <v>0</v>
      </c>
      <c r="H13" s="86">
        <f>ROUND('계획(일최대)'!H13*변동부하율!$D$7,0)</f>
        <v>0</v>
      </c>
      <c r="I13" s="86">
        <f>ROUND('계획(일최대)'!I13*변동부하율!$D$8,0)</f>
        <v>0</v>
      </c>
      <c r="J13" s="86">
        <f>ROUND('계획(일최대)'!J13*변동부하율!$D$9,0)</f>
        <v>91</v>
      </c>
      <c r="K13" s="87">
        <f>SUM(D13:J13)</f>
        <v>1458</v>
      </c>
    </row>
    <row r="14" spans="1:11" ht="15" customHeight="1">
      <c r="A14" s="36"/>
      <c r="B14" s="37"/>
      <c r="C14" s="34" t="s">
        <v>16</v>
      </c>
      <c r="D14" s="86">
        <f>ROUND('계획(일최대)'!D14*변동부하율!$D$3,0)</f>
        <v>4220</v>
      </c>
      <c r="E14" s="86">
        <f>ROUND('계획(일최대)'!E14*변동부하율!$D$4,0)</f>
        <v>60</v>
      </c>
      <c r="F14" s="86">
        <f>ROUND('계획(일최대)'!F14*변동부하율!$D$5,0)</f>
        <v>0</v>
      </c>
      <c r="G14" s="86">
        <f>ROUND('계획(일최대)'!G14*변동부하율!$D$6,0)</f>
        <v>0</v>
      </c>
      <c r="H14" s="86">
        <f>ROUND('계획(일최대)'!H14*변동부하율!$D$7,0)</f>
        <v>0</v>
      </c>
      <c r="I14" s="86">
        <f>ROUND('계획(일최대)'!I14*변동부하율!$D$8,0)</f>
        <v>0</v>
      </c>
      <c r="J14" s="86">
        <f>ROUND('계획(일최대)'!J14*변동부하율!$D$9,0)</f>
        <v>285</v>
      </c>
      <c r="K14" s="87">
        <f>SUM(D14:J14)</f>
        <v>4565</v>
      </c>
    </row>
    <row r="15" spans="1:11" ht="15" customHeight="1">
      <c r="A15" s="36"/>
      <c r="B15" s="45"/>
      <c r="C15" s="34" t="s">
        <v>17</v>
      </c>
      <c r="D15" s="86">
        <f>ROUND('계획(일최대)'!D15*변동부하율!$D$3,0)</f>
        <v>12779</v>
      </c>
      <c r="E15" s="86">
        <f>ROUND('계획(일최대)'!E15*변동부하율!$D$4,0)</f>
        <v>320</v>
      </c>
      <c r="F15" s="86">
        <f>ROUND('계획(일최대)'!F15*변동부하율!$D$5,0)</f>
        <v>0</v>
      </c>
      <c r="G15" s="86">
        <f>ROUND('계획(일최대)'!G15*변동부하율!$D$6,0)</f>
        <v>0</v>
      </c>
      <c r="H15" s="86">
        <f>ROUND('계획(일최대)'!H15*변동부하율!$D$7,0)</f>
        <v>0</v>
      </c>
      <c r="I15" s="86">
        <f>ROUND('계획(일최대)'!I15*변동부하율!$D$8,0)</f>
        <v>0</v>
      </c>
      <c r="J15" s="86">
        <f>ROUND('계획(일최대)'!J15*변동부하율!$D$9,0)</f>
        <v>873</v>
      </c>
      <c r="K15" s="87">
        <f>SUM(D15:J15)</f>
        <v>13972</v>
      </c>
    </row>
    <row r="16" spans="1:11" ht="15" customHeight="1">
      <c r="A16" s="36"/>
      <c r="B16" s="34" t="s">
        <v>18</v>
      </c>
      <c r="C16" s="34" t="s">
        <v>19</v>
      </c>
      <c r="D16" s="86">
        <f>ROUND('계획(일최대)'!D16*변동부하율!$D$3,0)</f>
        <v>401</v>
      </c>
      <c r="E16" s="86">
        <f>ROUND('계획(일최대)'!E16*변동부하율!$D$4,0)</f>
        <v>0</v>
      </c>
      <c r="F16" s="86">
        <f>ROUND('계획(일최대)'!F16*변동부하율!$D$5,0)</f>
        <v>0</v>
      </c>
      <c r="G16" s="86">
        <f>ROUND('계획(일최대)'!G16*변동부하율!$D$6,0)</f>
        <v>0</v>
      </c>
      <c r="H16" s="86">
        <f>ROUND('계획(일최대)'!H16*변동부하율!$D$7,0)</f>
        <v>0</v>
      </c>
      <c r="I16" s="86">
        <f>ROUND('계획(일최대)'!I16*변동부하율!$D$8,0)</f>
        <v>0</v>
      </c>
      <c r="J16" s="86">
        <f>ROUND('계획(일최대)'!J16*변동부하율!$D$9,0)</f>
        <v>27</v>
      </c>
      <c r="K16" s="87">
        <f>SUM(D16:J16)</f>
        <v>428</v>
      </c>
    </row>
    <row r="17" spans="1:11" ht="15" customHeight="1">
      <c r="A17" s="36"/>
      <c r="B17" s="33" t="s">
        <v>20</v>
      </c>
      <c r="C17" s="34" t="s">
        <v>8</v>
      </c>
      <c r="D17" s="86">
        <f t="shared" ref="D17:K17" si="5">SUM(D18:D20)</f>
        <v>7654</v>
      </c>
      <c r="E17" s="86">
        <f t="shared" si="5"/>
        <v>291</v>
      </c>
      <c r="F17" s="86">
        <f t="shared" si="5"/>
        <v>0</v>
      </c>
      <c r="G17" s="86">
        <f t="shared" si="5"/>
        <v>0</v>
      </c>
      <c r="H17" s="86">
        <f t="shared" si="5"/>
        <v>0</v>
      </c>
      <c r="I17" s="86">
        <f t="shared" si="5"/>
        <v>0</v>
      </c>
      <c r="J17" s="86">
        <f t="shared" si="5"/>
        <v>530</v>
      </c>
      <c r="K17" s="87">
        <f t="shared" si="5"/>
        <v>8475</v>
      </c>
    </row>
    <row r="18" spans="1:11" ht="15" customHeight="1">
      <c r="A18" s="36"/>
      <c r="B18" s="37"/>
      <c r="C18" s="34" t="s">
        <v>15</v>
      </c>
      <c r="D18" s="86">
        <f>ROUND('계획(일최대)'!D18*변동부하율!$D$3,0)</f>
        <v>3695</v>
      </c>
      <c r="E18" s="86">
        <f>ROUND('계획(일최대)'!E18*변동부하율!$D$4,0)</f>
        <v>194</v>
      </c>
      <c r="F18" s="86">
        <f>ROUND('계획(일최대)'!F18*변동부하율!$D$5,0)</f>
        <v>0</v>
      </c>
      <c r="G18" s="86">
        <f>ROUND('계획(일최대)'!G18*변동부하율!$D$6,0)</f>
        <v>0</v>
      </c>
      <c r="H18" s="86">
        <f>ROUND('계획(일최대)'!H18*변동부하율!$D$7,0)</f>
        <v>0</v>
      </c>
      <c r="I18" s="86">
        <f>ROUND('계획(일최대)'!I18*변동부하율!$D$8,0)</f>
        <v>0</v>
      </c>
      <c r="J18" s="86">
        <f>ROUND('계획(일최대)'!J18*변동부하율!$D$9,0)</f>
        <v>259</v>
      </c>
      <c r="K18" s="87">
        <f>SUM(D18:J18)</f>
        <v>4148</v>
      </c>
    </row>
    <row r="19" spans="1:11" ht="15" customHeight="1">
      <c r="A19" s="36"/>
      <c r="B19" s="37"/>
      <c r="C19" s="34" t="s">
        <v>16</v>
      </c>
      <c r="D19" s="86">
        <f>ROUND('계획(일최대)'!D19*변동부하율!$D$3,0)</f>
        <v>1583</v>
      </c>
      <c r="E19" s="86">
        <f>ROUND('계획(일최대)'!E19*변동부하율!$D$4,0)</f>
        <v>2</v>
      </c>
      <c r="F19" s="86">
        <f>ROUND('계획(일최대)'!F19*변동부하율!$D$5,0)</f>
        <v>0</v>
      </c>
      <c r="G19" s="86">
        <f>ROUND('계획(일최대)'!G19*변동부하율!$D$6,0)</f>
        <v>0</v>
      </c>
      <c r="H19" s="86">
        <f>ROUND('계획(일최대)'!H19*변동부하율!$D$7,0)</f>
        <v>0</v>
      </c>
      <c r="I19" s="86">
        <f>ROUND('계획(일최대)'!I19*변동부하율!$D$8,0)</f>
        <v>0</v>
      </c>
      <c r="J19" s="86">
        <f>ROUND('계획(일최대)'!J19*변동부하율!$D$9,0)</f>
        <v>106</v>
      </c>
      <c r="K19" s="87">
        <f>SUM(D19:J19)</f>
        <v>1691</v>
      </c>
    </row>
    <row r="20" spans="1:11" ht="15" customHeight="1">
      <c r="A20" s="36"/>
      <c r="B20" s="45"/>
      <c r="C20" s="34" t="s">
        <v>24</v>
      </c>
      <c r="D20" s="86">
        <f>ROUND('계획(일최대)'!D20*변동부하율!$D$3,0)</f>
        <v>2376</v>
      </c>
      <c r="E20" s="86">
        <f>ROUND('계획(일최대)'!E20*변동부하율!$D$4,0)</f>
        <v>95</v>
      </c>
      <c r="F20" s="86">
        <f>ROUND('계획(일최대)'!F20*변동부하율!$D$5,0)</f>
        <v>0</v>
      </c>
      <c r="G20" s="86">
        <f>ROUND('계획(일최대)'!G20*변동부하율!$D$6,0)</f>
        <v>0</v>
      </c>
      <c r="H20" s="86">
        <f>ROUND('계획(일최대)'!H20*변동부하율!$D$7,0)</f>
        <v>0</v>
      </c>
      <c r="I20" s="86">
        <f>ROUND('계획(일최대)'!I20*변동부하율!$D$8,0)</f>
        <v>0</v>
      </c>
      <c r="J20" s="86">
        <f>ROUND('계획(일최대)'!J20*변동부하율!$D$9,0)</f>
        <v>165</v>
      </c>
      <c r="K20" s="87">
        <f>SUM(D20:J20)</f>
        <v>2636</v>
      </c>
    </row>
    <row r="21" spans="1:11" ht="15" customHeight="1">
      <c r="A21" s="36"/>
      <c r="B21" s="33" t="s">
        <v>25</v>
      </c>
      <c r="C21" s="34" t="s">
        <v>8</v>
      </c>
      <c r="D21" s="86">
        <f t="shared" ref="D21:K21" si="6">SUM(D22:D24)</f>
        <v>5228</v>
      </c>
      <c r="E21" s="86">
        <f t="shared" si="6"/>
        <v>114</v>
      </c>
      <c r="F21" s="86">
        <f t="shared" si="6"/>
        <v>0</v>
      </c>
      <c r="G21" s="86">
        <f t="shared" si="6"/>
        <v>0</v>
      </c>
      <c r="H21" s="86">
        <f t="shared" si="6"/>
        <v>40</v>
      </c>
      <c r="I21" s="86">
        <f t="shared" si="6"/>
        <v>0</v>
      </c>
      <c r="J21" s="86">
        <f t="shared" si="6"/>
        <v>356</v>
      </c>
      <c r="K21" s="87">
        <f t="shared" si="6"/>
        <v>5738</v>
      </c>
    </row>
    <row r="22" spans="1:11" ht="15" customHeight="1">
      <c r="A22" s="36"/>
      <c r="B22" s="37"/>
      <c r="C22" s="34" t="s">
        <v>27</v>
      </c>
      <c r="D22" s="86">
        <f>ROUND('계획(일최대)'!D22*변동부하율!$D$3,0)</f>
        <v>5228</v>
      </c>
      <c r="E22" s="86">
        <f>ROUND('계획(일최대)'!E22*변동부하율!$D$4,0)</f>
        <v>114</v>
      </c>
      <c r="F22" s="86">
        <f>ROUND('계획(일최대)'!F22*변동부하율!$D$5,0)</f>
        <v>0</v>
      </c>
      <c r="G22" s="86">
        <f>ROUND('계획(일최대)'!G22*변동부하율!$D$6,0)</f>
        <v>0</v>
      </c>
      <c r="H22" s="86">
        <f>ROUND('계획(일최대)'!H22*변동부하율!$D$7,0)</f>
        <v>0</v>
      </c>
      <c r="I22" s="86">
        <f>ROUND('계획(일최대)'!I22*변동부하율!$D$8,0)</f>
        <v>0</v>
      </c>
      <c r="J22" s="86">
        <f>ROUND('계획(일최대)'!J22*변동부하율!$D$9,0)</f>
        <v>356</v>
      </c>
      <c r="K22" s="87">
        <f>SUM(D22:J22)</f>
        <v>5698</v>
      </c>
    </row>
    <row r="23" spans="1:11" ht="15" customHeight="1">
      <c r="A23" s="36"/>
      <c r="B23" s="37"/>
      <c r="C23" s="34" t="s">
        <v>28</v>
      </c>
      <c r="D23" s="86">
        <f>ROUND('계획(일최대)'!D23*변동부하율!$D$3,0)</f>
        <v>0</v>
      </c>
      <c r="E23" s="86">
        <f>ROUND('계획(일최대)'!E23*변동부하율!$D$4,0)</f>
        <v>0</v>
      </c>
      <c r="F23" s="86">
        <f>ROUND('계획(일최대)'!F23*변동부하율!$D$5,0)</f>
        <v>0</v>
      </c>
      <c r="G23" s="86">
        <f>ROUND('계획(일최대)'!G23*변동부하율!$D$6,0)</f>
        <v>0</v>
      </c>
      <c r="H23" s="86">
        <f>ROUND('계획(일최대)'!H23*변동부하율!$D$7,0)</f>
        <v>0</v>
      </c>
      <c r="I23" s="86">
        <f>ROUND('계획(일최대)'!I23*변동부하율!$D$8,0)</f>
        <v>0</v>
      </c>
      <c r="J23" s="86">
        <f>ROUND('계획(일최대)'!J23*변동부하율!$D$9,0)</f>
        <v>0</v>
      </c>
      <c r="K23" s="87">
        <f>SUM(D23:J23)</f>
        <v>0</v>
      </c>
    </row>
    <row r="24" spans="1:11" ht="15" customHeight="1">
      <c r="A24" s="36"/>
      <c r="B24" s="45"/>
      <c r="C24" s="34" t="s">
        <v>78</v>
      </c>
      <c r="D24" s="86">
        <f>ROUND('계획(일최대)'!D24*변동부하율!$D$3,0)</f>
        <v>0</v>
      </c>
      <c r="E24" s="86">
        <f>ROUND('계획(일최대)'!E24*변동부하율!$D$4,0)</f>
        <v>0</v>
      </c>
      <c r="F24" s="86">
        <f>ROUND('계획(일최대)'!F24*변동부하율!$D$5,0)</f>
        <v>0</v>
      </c>
      <c r="G24" s="86">
        <f>ROUND('계획(일최대)'!G24*변동부하율!$D$6,0)</f>
        <v>0</v>
      </c>
      <c r="H24" s="86">
        <f>ROUND('계획(일최대)'!H24*변동부하율!$D$7,0)</f>
        <v>40</v>
      </c>
      <c r="I24" s="86">
        <f>ROUND('계획(일최대)'!I24*변동부하율!$D$8,0)</f>
        <v>0</v>
      </c>
      <c r="J24" s="86">
        <f>ROUND('계획(일최대)'!J24*변동부하율!$D$9,0)</f>
        <v>0</v>
      </c>
      <c r="K24" s="87">
        <f>SUM(D24:J24)</f>
        <v>40</v>
      </c>
    </row>
    <row r="25" spans="1:11" ht="15" customHeight="1">
      <c r="A25" s="36"/>
      <c r="B25" s="34" t="s">
        <v>29</v>
      </c>
      <c r="C25" s="34" t="s">
        <v>30</v>
      </c>
      <c r="D25" s="86">
        <f>ROUND('계획(일최대)'!D25*변동부하율!$D$3,0)</f>
        <v>581</v>
      </c>
      <c r="E25" s="86">
        <f>ROUND('계획(일최대)'!E25*변동부하율!$D$4,0)</f>
        <v>0</v>
      </c>
      <c r="F25" s="86">
        <f>ROUND('계획(일최대)'!F25*변동부하율!$D$5,0)</f>
        <v>0</v>
      </c>
      <c r="G25" s="86">
        <f>ROUND('계획(일최대)'!G25*변동부하율!$D$6,0)</f>
        <v>0</v>
      </c>
      <c r="H25" s="86">
        <f>ROUND('계획(일최대)'!H25*변동부하율!$D$7,0)</f>
        <v>0</v>
      </c>
      <c r="I25" s="86">
        <f>ROUND('계획(일최대)'!I25*변동부하율!$D$8,0)</f>
        <v>0</v>
      </c>
      <c r="J25" s="86">
        <f>ROUND('계획(일최대)'!J25*변동부하율!$D$9,0)</f>
        <v>39</v>
      </c>
      <c r="K25" s="87">
        <f>SUM(D25:J25)</f>
        <v>620</v>
      </c>
    </row>
    <row r="26" spans="1:11" ht="15" customHeight="1">
      <c r="A26" s="36"/>
      <c r="B26" s="33" t="s">
        <v>31</v>
      </c>
      <c r="C26" s="34" t="s">
        <v>8</v>
      </c>
      <c r="D26" s="86">
        <f t="shared" ref="D26:K26" si="7">SUM(D27:D29)</f>
        <v>2288</v>
      </c>
      <c r="E26" s="86">
        <f t="shared" si="7"/>
        <v>0</v>
      </c>
      <c r="F26" s="86">
        <f t="shared" si="7"/>
        <v>0</v>
      </c>
      <c r="G26" s="86">
        <f t="shared" si="7"/>
        <v>0</v>
      </c>
      <c r="H26" s="86">
        <f t="shared" si="7"/>
        <v>0</v>
      </c>
      <c r="I26" s="86">
        <f t="shared" si="7"/>
        <v>0</v>
      </c>
      <c r="J26" s="86">
        <f t="shared" si="7"/>
        <v>153</v>
      </c>
      <c r="K26" s="87">
        <f t="shared" si="7"/>
        <v>2441</v>
      </c>
    </row>
    <row r="27" spans="1:11" ht="15" customHeight="1">
      <c r="A27" s="36"/>
      <c r="B27" s="37"/>
      <c r="C27" s="34" t="s">
        <v>32</v>
      </c>
      <c r="D27" s="86">
        <f>ROUND('계획(일최대)'!D27*변동부하율!$D$3,0)</f>
        <v>284</v>
      </c>
      <c r="E27" s="86">
        <f>ROUND('계획(일최대)'!E27*변동부하율!$D$4,0)</f>
        <v>0</v>
      </c>
      <c r="F27" s="86">
        <f>ROUND('계획(일최대)'!F27*변동부하율!$D$5,0)</f>
        <v>0</v>
      </c>
      <c r="G27" s="86">
        <f>ROUND('계획(일최대)'!G27*변동부하율!$D$6,0)</f>
        <v>0</v>
      </c>
      <c r="H27" s="86">
        <f>ROUND('계획(일최대)'!H27*변동부하율!$D$7,0)</f>
        <v>0</v>
      </c>
      <c r="I27" s="86">
        <f>ROUND('계획(일최대)'!I27*변동부하율!$D$8,0)</f>
        <v>0</v>
      </c>
      <c r="J27" s="86">
        <f>ROUND('계획(일최대)'!J27*변동부하율!$D$9,0)</f>
        <v>19</v>
      </c>
      <c r="K27" s="87">
        <f>SUM(D27:J27)</f>
        <v>303</v>
      </c>
    </row>
    <row r="28" spans="1:11" ht="15" customHeight="1">
      <c r="A28" s="36"/>
      <c r="B28" s="37"/>
      <c r="C28" s="34" t="s">
        <v>33</v>
      </c>
      <c r="D28" s="86">
        <f>ROUND('계획(일최대)'!D28*변동부하율!$D$3,0)</f>
        <v>2004</v>
      </c>
      <c r="E28" s="86">
        <f>ROUND('계획(일최대)'!E28*변동부하율!$D$4,0)</f>
        <v>0</v>
      </c>
      <c r="F28" s="86">
        <f>ROUND('계획(일최대)'!F28*변동부하율!$D$5,0)</f>
        <v>0</v>
      </c>
      <c r="G28" s="86">
        <f>ROUND('계획(일최대)'!G28*변동부하율!$D$6,0)</f>
        <v>0</v>
      </c>
      <c r="H28" s="86">
        <f>ROUND('계획(일최대)'!H28*변동부하율!$D$7,0)</f>
        <v>0</v>
      </c>
      <c r="I28" s="86">
        <f>ROUND('계획(일최대)'!I28*변동부하율!$D$8,0)</f>
        <v>0</v>
      </c>
      <c r="J28" s="86">
        <f>ROUND('계획(일최대)'!J28*변동부하율!$D$9,0)</f>
        <v>134</v>
      </c>
      <c r="K28" s="87">
        <f>SUM(D28:J28)</f>
        <v>2138</v>
      </c>
    </row>
    <row r="29" spans="1:11" ht="15" customHeight="1">
      <c r="A29" s="36"/>
      <c r="B29" s="45"/>
      <c r="C29" s="34" t="s">
        <v>130</v>
      </c>
      <c r="D29" s="86">
        <f>ROUND('계획(일최대)'!D29*변동부하율!$D$3,0)</f>
        <v>0</v>
      </c>
      <c r="E29" s="86">
        <f>ROUND('계획(일최대)'!E29*변동부하율!$D$4,0)</f>
        <v>0</v>
      </c>
      <c r="F29" s="86">
        <f>ROUND('계획(일최대)'!F29*변동부하율!$D$5,0)</f>
        <v>0</v>
      </c>
      <c r="G29" s="86">
        <f>ROUND('계획(일최대)'!G29*변동부하율!$D$6,0)</f>
        <v>0</v>
      </c>
      <c r="H29" s="86">
        <f>ROUND('계획(일최대)'!H29*변동부하율!$D$7,0)</f>
        <v>0</v>
      </c>
      <c r="I29" s="86">
        <f>ROUND('계획(일최대)'!I29*변동부하율!$D$8,0)</f>
        <v>0</v>
      </c>
      <c r="J29" s="86">
        <f>ROUND('계획(일최대)'!J29*변동부하율!$D$9,0)</f>
        <v>0</v>
      </c>
      <c r="K29" s="87">
        <f>SUM(D29:J29)</f>
        <v>0</v>
      </c>
    </row>
    <row r="30" spans="1:11" ht="15" customHeight="1">
      <c r="A30" s="36"/>
      <c r="B30" s="33" t="s">
        <v>34</v>
      </c>
      <c r="C30" s="34" t="s">
        <v>8</v>
      </c>
      <c r="D30" s="86">
        <f t="shared" ref="D30:K30" si="8">SUM(D31:D32)</f>
        <v>1028</v>
      </c>
      <c r="E30" s="86">
        <f t="shared" si="8"/>
        <v>0</v>
      </c>
      <c r="F30" s="86">
        <f t="shared" si="8"/>
        <v>0</v>
      </c>
      <c r="G30" s="86">
        <f t="shared" si="8"/>
        <v>0</v>
      </c>
      <c r="H30" s="86">
        <f t="shared" si="8"/>
        <v>0</v>
      </c>
      <c r="I30" s="86">
        <f t="shared" si="8"/>
        <v>0</v>
      </c>
      <c r="J30" s="86">
        <f t="shared" si="8"/>
        <v>69</v>
      </c>
      <c r="K30" s="87">
        <f t="shared" si="8"/>
        <v>1097</v>
      </c>
    </row>
    <row r="31" spans="1:11" ht="15" customHeight="1">
      <c r="A31" s="36"/>
      <c r="B31" s="37"/>
      <c r="C31" s="34" t="s">
        <v>36</v>
      </c>
      <c r="D31" s="86">
        <f>ROUND('계획(일최대)'!D31*변동부하율!$D$3,0)</f>
        <v>870</v>
      </c>
      <c r="E31" s="86">
        <f>ROUND('계획(일최대)'!E31*변동부하율!$D$4,0)</f>
        <v>0</v>
      </c>
      <c r="F31" s="86">
        <f>ROUND('계획(일최대)'!F31*변동부하율!$D$5,0)</f>
        <v>0</v>
      </c>
      <c r="G31" s="86">
        <f>ROUND('계획(일최대)'!G31*변동부하율!$D$6,0)</f>
        <v>0</v>
      </c>
      <c r="H31" s="86">
        <f>ROUND('계획(일최대)'!H31*변동부하율!$D$7,0)</f>
        <v>0</v>
      </c>
      <c r="I31" s="86">
        <f>ROUND('계획(일최대)'!I31*변동부하율!$D$8,0)</f>
        <v>0</v>
      </c>
      <c r="J31" s="86">
        <f>ROUND('계획(일최대)'!J31*변동부하율!$D$9,0)</f>
        <v>58</v>
      </c>
      <c r="K31" s="87">
        <f>SUM(D31:J31)</f>
        <v>928</v>
      </c>
    </row>
    <row r="32" spans="1:11" ht="15" customHeight="1">
      <c r="A32" s="36"/>
      <c r="B32" s="37"/>
      <c r="C32" s="34" t="s">
        <v>37</v>
      </c>
      <c r="D32" s="86">
        <f>ROUND('계획(일최대)'!D32*변동부하율!$D$3,0)</f>
        <v>158</v>
      </c>
      <c r="E32" s="86">
        <f>ROUND('계획(일최대)'!E32*변동부하율!$D$4,0)</f>
        <v>0</v>
      </c>
      <c r="F32" s="86">
        <f>ROUND('계획(일최대)'!F32*변동부하율!$D$5,0)</f>
        <v>0</v>
      </c>
      <c r="G32" s="86">
        <f>ROUND('계획(일최대)'!G32*변동부하율!$D$6,0)</f>
        <v>0</v>
      </c>
      <c r="H32" s="86">
        <f>ROUND('계획(일최대)'!H32*변동부하율!$D$7,0)</f>
        <v>0</v>
      </c>
      <c r="I32" s="86">
        <f>ROUND('계획(일최대)'!I32*변동부하율!$D$8,0)</f>
        <v>0</v>
      </c>
      <c r="J32" s="86">
        <f>ROUND('계획(일최대)'!J32*변동부하율!$D$9,0)</f>
        <v>11</v>
      </c>
      <c r="K32" s="87">
        <f>SUM(D32:J32)</f>
        <v>169</v>
      </c>
    </row>
    <row r="33" spans="1:11" ht="15" customHeight="1">
      <c r="A33" s="36"/>
      <c r="B33" s="33" t="s">
        <v>41</v>
      </c>
      <c r="C33" s="34" t="s">
        <v>8</v>
      </c>
      <c r="D33" s="86">
        <f t="shared" ref="D33:K33" si="9">SUM(D34:D36)</f>
        <v>962</v>
      </c>
      <c r="E33" s="86">
        <f t="shared" si="9"/>
        <v>27</v>
      </c>
      <c r="F33" s="86">
        <f t="shared" si="9"/>
        <v>0</v>
      </c>
      <c r="G33" s="86">
        <f t="shared" si="9"/>
        <v>0</v>
      </c>
      <c r="H33" s="86">
        <f t="shared" si="9"/>
        <v>0</v>
      </c>
      <c r="I33" s="86">
        <f t="shared" si="9"/>
        <v>0</v>
      </c>
      <c r="J33" s="86">
        <f t="shared" si="9"/>
        <v>66</v>
      </c>
      <c r="K33" s="87">
        <f t="shared" si="9"/>
        <v>1055</v>
      </c>
    </row>
    <row r="34" spans="1:11" ht="15" customHeight="1">
      <c r="A34" s="36"/>
      <c r="B34" s="37"/>
      <c r="C34" s="34" t="s">
        <v>225</v>
      </c>
      <c r="D34" s="86">
        <f>ROUND('계획(일최대)'!D34*변동부하율!$D$3,0)</f>
        <v>0</v>
      </c>
      <c r="E34" s="86">
        <f>ROUND('계획(일최대)'!E34*변동부하율!$D$4,0)</f>
        <v>0</v>
      </c>
      <c r="F34" s="86">
        <f>ROUND('계획(일최대)'!F34*변동부하율!$D$5,0)</f>
        <v>0</v>
      </c>
      <c r="G34" s="86">
        <f>ROUND('계획(일최대)'!G34*변동부하율!$D$6,0)</f>
        <v>0</v>
      </c>
      <c r="H34" s="86">
        <f>ROUND('계획(일최대)'!H34*변동부하율!$D$7,0)</f>
        <v>0</v>
      </c>
      <c r="I34" s="86">
        <f>ROUND('계획(일최대)'!I34*변동부하율!$D$8,0)</f>
        <v>0</v>
      </c>
      <c r="J34" s="86">
        <f>ROUND('계획(일최대)'!J34*변동부하율!$D$9,0)</f>
        <v>0</v>
      </c>
      <c r="K34" s="87">
        <f>SUM(D34:J34)</f>
        <v>0</v>
      </c>
    </row>
    <row r="35" spans="1:11" ht="15" customHeight="1">
      <c r="A35" s="36"/>
      <c r="B35" s="37"/>
      <c r="C35" s="34" t="s">
        <v>37</v>
      </c>
      <c r="D35" s="86">
        <f>ROUND('계획(일최대)'!D35*변동부하율!$D$3,0)</f>
        <v>684</v>
      </c>
      <c r="E35" s="86">
        <f>ROUND('계획(일최대)'!E35*변동부하율!$D$4,0)</f>
        <v>0</v>
      </c>
      <c r="F35" s="86">
        <f>ROUND('계획(일최대)'!F35*변동부하율!$D$5,0)</f>
        <v>0</v>
      </c>
      <c r="G35" s="86">
        <f>ROUND('계획(일최대)'!G35*변동부하율!$D$6,0)</f>
        <v>0</v>
      </c>
      <c r="H35" s="86">
        <f>ROUND('계획(일최대)'!H35*변동부하율!$D$7,0)</f>
        <v>0</v>
      </c>
      <c r="I35" s="86">
        <f>ROUND('계획(일최대)'!I35*변동부하율!$D$8,0)</f>
        <v>0</v>
      </c>
      <c r="J35" s="86">
        <f>ROUND('계획(일최대)'!J35*변동부하율!$D$9,0)</f>
        <v>46</v>
      </c>
      <c r="K35" s="87">
        <f>SUM(D35:J35)</f>
        <v>730</v>
      </c>
    </row>
    <row r="36" spans="1:11" ht="15" customHeight="1">
      <c r="A36" s="36"/>
      <c r="B36" s="37"/>
      <c r="C36" s="34" t="s">
        <v>38</v>
      </c>
      <c r="D36" s="86">
        <f>ROUND('계획(일최대)'!D36*변동부하율!$D$3,0)</f>
        <v>278</v>
      </c>
      <c r="E36" s="86">
        <f>ROUND('계획(일최대)'!E36*변동부하율!$D$4,0)</f>
        <v>27</v>
      </c>
      <c r="F36" s="86">
        <f>ROUND('계획(일최대)'!F36*변동부하율!$D$5,0)</f>
        <v>0</v>
      </c>
      <c r="G36" s="86">
        <f>ROUND('계획(일최대)'!G36*변동부하율!$D$6,0)</f>
        <v>0</v>
      </c>
      <c r="H36" s="86">
        <f>ROUND('계획(일최대)'!H36*변동부하율!$D$7,0)</f>
        <v>0</v>
      </c>
      <c r="I36" s="86">
        <f>ROUND('계획(일최대)'!I36*변동부하율!$D$8,0)</f>
        <v>0</v>
      </c>
      <c r="J36" s="86">
        <f>ROUND('계획(일최대)'!J36*변동부하율!$D$9,0)</f>
        <v>20</v>
      </c>
      <c r="K36" s="87">
        <f>SUM(D36:J36)</f>
        <v>325</v>
      </c>
    </row>
    <row r="37" spans="1:11" ht="15" customHeight="1">
      <c r="A37" s="138" t="s">
        <v>132</v>
      </c>
      <c r="B37" s="139"/>
      <c r="C37" s="140"/>
      <c r="D37" s="84">
        <f t="shared" ref="D37:K37" si="10">D38+D41+D46</f>
        <v>1258</v>
      </c>
      <c r="E37" s="84">
        <f t="shared" si="10"/>
        <v>306</v>
      </c>
      <c r="F37" s="84">
        <f t="shared" si="10"/>
        <v>0</v>
      </c>
      <c r="G37" s="84">
        <f t="shared" si="10"/>
        <v>15470</v>
      </c>
      <c r="H37" s="84">
        <f t="shared" si="10"/>
        <v>0</v>
      </c>
      <c r="I37" s="84">
        <f t="shared" si="10"/>
        <v>0</v>
      </c>
      <c r="J37" s="84">
        <f t="shared" si="10"/>
        <v>647</v>
      </c>
      <c r="K37" s="85">
        <f t="shared" si="10"/>
        <v>17681</v>
      </c>
    </row>
    <row r="38" spans="1:11" ht="15" customHeight="1">
      <c r="A38" s="36"/>
      <c r="B38" s="33" t="s">
        <v>43</v>
      </c>
      <c r="C38" s="34" t="s">
        <v>8</v>
      </c>
      <c r="D38" s="86">
        <f t="shared" ref="D38:K38" si="11">SUM(D39:D40)</f>
        <v>0</v>
      </c>
      <c r="E38" s="86">
        <f t="shared" si="11"/>
        <v>0</v>
      </c>
      <c r="F38" s="86">
        <f t="shared" si="11"/>
        <v>0</v>
      </c>
      <c r="G38" s="86">
        <f t="shared" si="11"/>
        <v>15470</v>
      </c>
      <c r="H38" s="86">
        <f t="shared" si="11"/>
        <v>0</v>
      </c>
      <c r="I38" s="86">
        <f t="shared" si="11"/>
        <v>0</v>
      </c>
      <c r="J38" s="86">
        <f t="shared" si="11"/>
        <v>543</v>
      </c>
      <c r="K38" s="87">
        <f t="shared" si="11"/>
        <v>16013</v>
      </c>
    </row>
    <row r="39" spans="1:11" ht="15" customHeight="1">
      <c r="A39" s="36"/>
      <c r="B39" s="37"/>
      <c r="C39" s="34" t="s">
        <v>77</v>
      </c>
      <c r="D39" s="86">
        <f>ROUND('계획(일최대)'!D39*변동부하율!$D$3,0)</f>
        <v>0</v>
      </c>
      <c r="E39" s="86">
        <f>ROUND('계획(일최대)'!E39*변동부하율!$D$4,0)</f>
        <v>0</v>
      </c>
      <c r="F39" s="86">
        <f>ROUND('계획(일최대)'!F39*변동부하율!$D$5,0)</f>
        <v>0</v>
      </c>
      <c r="G39" s="86">
        <f>ROUND('계획(일최대)'!G39*변동부하율!$D$6,0)</f>
        <v>15470</v>
      </c>
      <c r="H39" s="86">
        <f>ROUND('계획(일최대)'!H39*변동부하율!$D$7,0)</f>
        <v>0</v>
      </c>
      <c r="I39" s="86">
        <f>ROUND('계획(일최대)'!I39*변동부하율!$D$8,0)</f>
        <v>0</v>
      </c>
      <c r="J39" s="86">
        <f>ROUND('계획(일최대)'!J39*변동부하율!$D$9,0)</f>
        <v>543</v>
      </c>
      <c r="K39" s="87">
        <f>SUM(D39:J39)</f>
        <v>16013</v>
      </c>
    </row>
    <row r="40" spans="1:11" ht="15" customHeight="1">
      <c r="A40" s="36"/>
      <c r="B40" s="45"/>
      <c r="C40" s="34" t="s">
        <v>76</v>
      </c>
      <c r="D40" s="86">
        <f>ROUND('계획(일최대)'!D40*변동부하율!$D$3,0)</f>
        <v>0</v>
      </c>
      <c r="E40" s="86">
        <f>ROUND('계획(일최대)'!E40*변동부하율!$D$4,0)</f>
        <v>0</v>
      </c>
      <c r="F40" s="86">
        <f>ROUND('계획(일최대)'!F40*변동부하율!$D$5,0)</f>
        <v>0</v>
      </c>
      <c r="G40" s="86">
        <f>ROUND('계획(일최대)'!G40*변동부하율!$D$6,0)</f>
        <v>0</v>
      </c>
      <c r="H40" s="86">
        <f>ROUND('계획(일최대)'!H40*변동부하율!$D$7,0)</f>
        <v>0</v>
      </c>
      <c r="I40" s="86">
        <f>ROUND('계획(일최대)'!I40*변동부하율!$D$8,0)</f>
        <v>0</v>
      </c>
      <c r="J40" s="86">
        <f>ROUND('계획(일최대)'!J40*변동부하율!$D$9,0)</f>
        <v>0</v>
      </c>
      <c r="K40" s="87">
        <f>SUM(D40:J40)</f>
        <v>0</v>
      </c>
    </row>
    <row r="41" spans="1:11" ht="15" customHeight="1">
      <c r="A41" s="36"/>
      <c r="B41" s="33" t="s">
        <v>7</v>
      </c>
      <c r="C41" s="34" t="s">
        <v>8</v>
      </c>
      <c r="D41" s="86">
        <f t="shared" ref="D41:K41" si="12">SUM(D42:D45)</f>
        <v>461</v>
      </c>
      <c r="E41" s="86">
        <f t="shared" si="12"/>
        <v>306</v>
      </c>
      <c r="F41" s="86">
        <f t="shared" si="12"/>
        <v>0</v>
      </c>
      <c r="G41" s="86">
        <f t="shared" si="12"/>
        <v>0</v>
      </c>
      <c r="H41" s="86">
        <f t="shared" si="12"/>
        <v>0</v>
      </c>
      <c r="I41" s="86">
        <f t="shared" si="12"/>
        <v>0</v>
      </c>
      <c r="J41" s="86">
        <f t="shared" si="12"/>
        <v>51</v>
      </c>
      <c r="K41" s="87">
        <f t="shared" si="12"/>
        <v>818</v>
      </c>
    </row>
    <row r="42" spans="1:11" ht="15" customHeight="1">
      <c r="A42" s="36"/>
      <c r="B42" s="37"/>
      <c r="C42" s="34" t="s">
        <v>10</v>
      </c>
      <c r="D42" s="86">
        <f>ROUND('계획(일최대)'!D42*변동부하율!$D$3,0)</f>
        <v>461</v>
      </c>
      <c r="E42" s="86">
        <f>ROUND('계획(일최대)'!E42*변동부하율!$D$4,0)</f>
        <v>306</v>
      </c>
      <c r="F42" s="86">
        <f>ROUND('계획(일최대)'!F42*변동부하율!$D$5,0)</f>
        <v>0</v>
      </c>
      <c r="G42" s="86">
        <f>ROUND('계획(일최대)'!G42*변동부하율!$D$6,0)</f>
        <v>0</v>
      </c>
      <c r="H42" s="86">
        <f>ROUND('계획(일최대)'!H42*변동부하율!$D$7,0)</f>
        <v>0</v>
      </c>
      <c r="I42" s="86">
        <f>ROUND('계획(일최대)'!I42*변동부하율!$D$8,0)</f>
        <v>0</v>
      </c>
      <c r="J42" s="86">
        <f>ROUND('계획(일최대)'!J42*변동부하율!$D$9,0)</f>
        <v>51</v>
      </c>
      <c r="K42" s="87">
        <f>SUM(D42:J42)</f>
        <v>818</v>
      </c>
    </row>
    <row r="43" spans="1:11" ht="15" customHeight="1">
      <c r="A43" s="36"/>
      <c r="B43" s="37"/>
      <c r="C43" s="34" t="s">
        <v>11</v>
      </c>
      <c r="D43" s="86">
        <f>ROUND('계획(일최대)'!D43*변동부하율!$D$3,0)</f>
        <v>0</v>
      </c>
      <c r="E43" s="86">
        <f>ROUND('계획(일최대)'!E43*변동부하율!$D$4,0)</f>
        <v>0</v>
      </c>
      <c r="F43" s="86">
        <f>ROUND('계획(일최대)'!F43*변동부하율!$D$5,0)</f>
        <v>0</v>
      </c>
      <c r="G43" s="86">
        <f>ROUND('계획(일최대)'!G43*변동부하율!$D$6,0)</f>
        <v>0</v>
      </c>
      <c r="H43" s="86">
        <f>ROUND('계획(일최대)'!H43*변동부하율!$D$7,0)</f>
        <v>0</v>
      </c>
      <c r="I43" s="86">
        <f>ROUND('계획(일최대)'!I43*변동부하율!$D$8,0)</f>
        <v>0</v>
      </c>
      <c r="J43" s="86">
        <f>ROUND('계획(일최대)'!J43*변동부하율!$D$9,0)</f>
        <v>0</v>
      </c>
      <c r="K43" s="87">
        <f>SUM(D43:J43)</f>
        <v>0</v>
      </c>
    </row>
    <row r="44" spans="1:11" ht="15" customHeight="1">
      <c r="A44" s="36"/>
      <c r="B44" s="37"/>
      <c r="C44" s="34" t="s">
        <v>74</v>
      </c>
      <c r="D44" s="86">
        <f>ROUND('계획(일최대)'!D44*변동부하율!$D$3,0)</f>
        <v>0</v>
      </c>
      <c r="E44" s="86">
        <f>ROUND('계획(일최대)'!E44*변동부하율!$D$4,0)</f>
        <v>0</v>
      </c>
      <c r="F44" s="86">
        <f>ROUND('계획(일최대)'!F44*변동부하율!$D$5,0)</f>
        <v>0</v>
      </c>
      <c r="G44" s="86">
        <f>ROUND('계획(일최대)'!G44*변동부하율!$D$6,0)</f>
        <v>0</v>
      </c>
      <c r="H44" s="86">
        <f>ROUND('계획(일최대)'!H44*변동부하율!$D$7,0)</f>
        <v>0</v>
      </c>
      <c r="I44" s="86">
        <f>ROUND('계획(일최대)'!I44*변동부하율!$D$8,0)</f>
        <v>0</v>
      </c>
      <c r="J44" s="86">
        <f>ROUND('계획(일최대)'!J44*변동부하율!$D$9,0)</f>
        <v>0</v>
      </c>
      <c r="K44" s="87">
        <f>SUM(D44:J44)</f>
        <v>0</v>
      </c>
    </row>
    <row r="45" spans="1:11" ht="15" customHeight="1">
      <c r="A45" s="36"/>
      <c r="B45" s="37"/>
      <c r="C45" s="34" t="s">
        <v>58</v>
      </c>
      <c r="D45" s="86">
        <f>ROUND('계획(일최대)'!D45*변동부하율!$D$3,0)</f>
        <v>0</v>
      </c>
      <c r="E45" s="86">
        <f>ROUND('계획(일최대)'!E45*변동부하율!$D$4,0)</f>
        <v>0</v>
      </c>
      <c r="F45" s="86">
        <f>ROUND('계획(일최대)'!F45*변동부하율!$D$5,0)</f>
        <v>0</v>
      </c>
      <c r="G45" s="86">
        <f>ROUND('계획(일최대)'!G45*변동부하율!$D$6,0)</f>
        <v>0</v>
      </c>
      <c r="H45" s="86">
        <f>ROUND('계획(일최대)'!H45*변동부하율!$D$7,0)</f>
        <v>0</v>
      </c>
      <c r="I45" s="86">
        <f>ROUND('계획(일최대)'!I45*변동부하율!$D$8,0)</f>
        <v>0</v>
      </c>
      <c r="J45" s="86">
        <f>ROUND('계획(일최대)'!J45*변동부하율!$D$9,0)</f>
        <v>0</v>
      </c>
      <c r="K45" s="87">
        <f>SUM(D45:J45)</f>
        <v>0</v>
      </c>
    </row>
    <row r="46" spans="1:11" ht="15" customHeight="1">
      <c r="A46" s="36"/>
      <c r="B46" s="34" t="s">
        <v>39</v>
      </c>
      <c r="C46" s="34" t="s">
        <v>40</v>
      </c>
      <c r="D46" s="86">
        <f>ROUND('계획(일최대)'!D46*변동부하율!$D$3,0)</f>
        <v>797</v>
      </c>
      <c r="E46" s="86">
        <f>ROUND('계획(일최대)'!E46*변동부하율!$D$4,0)</f>
        <v>0</v>
      </c>
      <c r="F46" s="86">
        <f>ROUND('계획(일최대)'!F46*변동부하율!$D$5,0)</f>
        <v>0</v>
      </c>
      <c r="G46" s="86">
        <f>ROUND('계획(일최대)'!G46*변동부하율!$D$6,0)</f>
        <v>0</v>
      </c>
      <c r="H46" s="86">
        <f>ROUND('계획(일최대)'!H46*변동부하율!$D$7,0)</f>
        <v>0</v>
      </c>
      <c r="I46" s="86">
        <f>ROUND('계획(일최대)'!I46*변동부하율!$D$8,0)</f>
        <v>0</v>
      </c>
      <c r="J46" s="86">
        <f>ROUND('계획(일최대)'!J46*변동부하율!$D$9,0)</f>
        <v>53</v>
      </c>
      <c r="K46" s="87">
        <f>SUM(D46:J46)</f>
        <v>850</v>
      </c>
    </row>
    <row r="47" spans="1:11" ht="15" customHeight="1">
      <c r="A47" s="30" t="s">
        <v>44</v>
      </c>
      <c r="B47" s="143" t="s">
        <v>6</v>
      </c>
      <c r="C47" s="143"/>
      <c r="D47" s="82">
        <f>D48+D49+D52</f>
        <v>3059</v>
      </c>
      <c r="E47" s="82">
        <f t="shared" ref="E47:K47" si="13">E48+E49+E52</f>
        <v>0</v>
      </c>
      <c r="F47" s="82">
        <f t="shared" si="13"/>
        <v>0</v>
      </c>
      <c r="G47" s="82">
        <f t="shared" si="13"/>
        <v>0</v>
      </c>
      <c r="H47" s="82">
        <f t="shared" si="13"/>
        <v>0</v>
      </c>
      <c r="I47" s="82">
        <f t="shared" si="13"/>
        <v>0</v>
      </c>
      <c r="J47" s="82">
        <f t="shared" si="13"/>
        <v>204</v>
      </c>
      <c r="K47" s="83">
        <f t="shared" si="13"/>
        <v>3263</v>
      </c>
    </row>
    <row r="48" spans="1:11" ht="15" customHeight="1">
      <c r="A48" s="36"/>
      <c r="B48" s="33" t="s">
        <v>234</v>
      </c>
      <c r="C48" s="34" t="s">
        <v>45</v>
      </c>
      <c r="D48" s="86">
        <f>ROUND('계획(일최대)'!D48*변동부하율!$D$3,0)</f>
        <v>2387</v>
      </c>
      <c r="E48" s="86">
        <f>ROUND('계획(일최대)'!E48*변동부하율!$D$4,0)</f>
        <v>0</v>
      </c>
      <c r="F48" s="86">
        <f>ROUND('계획(일최대)'!F48*변동부하율!$D$5,0)</f>
        <v>0</v>
      </c>
      <c r="G48" s="86">
        <f>ROUND('계획(일최대)'!G48*변동부하율!$D$6,0)</f>
        <v>0</v>
      </c>
      <c r="H48" s="86">
        <f>ROUND('계획(일최대)'!H48*변동부하율!$D$7,0)</f>
        <v>0</v>
      </c>
      <c r="I48" s="86">
        <f>ROUND('계획(일최대)'!I48*변동부하율!$D$8,0)</f>
        <v>0</v>
      </c>
      <c r="J48" s="86">
        <f>ROUND('계획(일최대)'!J48*변동부하율!$D$9,0)</f>
        <v>159</v>
      </c>
      <c r="K48" s="87">
        <f>SUM(D48:J48)</f>
        <v>2546</v>
      </c>
    </row>
    <row r="49" spans="1:11" ht="15" customHeight="1">
      <c r="A49" s="36"/>
      <c r="B49" s="33" t="s">
        <v>244</v>
      </c>
      <c r="C49" s="34" t="s">
        <v>8</v>
      </c>
      <c r="D49" s="86">
        <f>SUM(D50:D51)</f>
        <v>672</v>
      </c>
      <c r="E49" s="86">
        <f t="shared" ref="E49:K49" si="14">SUM(E50:E51)</f>
        <v>0</v>
      </c>
      <c r="F49" s="86">
        <f t="shared" si="14"/>
        <v>0</v>
      </c>
      <c r="G49" s="86">
        <f t="shared" si="14"/>
        <v>0</v>
      </c>
      <c r="H49" s="86">
        <f t="shared" si="14"/>
        <v>0</v>
      </c>
      <c r="I49" s="86">
        <f t="shared" si="14"/>
        <v>0</v>
      </c>
      <c r="J49" s="86">
        <f t="shared" si="14"/>
        <v>45</v>
      </c>
      <c r="K49" s="87">
        <f t="shared" si="14"/>
        <v>717</v>
      </c>
    </row>
    <row r="50" spans="1:11" ht="15" customHeight="1">
      <c r="A50" s="36"/>
      <c r="B50" s="37"/>
      <c r="C50" s="34" t="s">
        <v>45</v>
      </c>
      <c r="D50" s="86">
        <f>ROUND('계획(일최대)'!D50*변동부하율!$D$3,0)</f>
        <v>672</v>
      </c>
      <c r="E50" s="86">
        <f>ROUND('계획(일최대)'!E50*변동부하율!$D$4,0)</f>
        <v>0</v>
      </c>
      <c r="F50" s="86">
        <f>ROUND('계획(일최대)'!F50*변동부하율!$D$5,0)</f>
        <v>0</v>
      </c>
      <c r="G50" s="86">
        <f>ROUND('계획(일최대)'!G50*변동부하율!$D$6,0)</f>
        <v>0</v>
      </c>
      <c r="H50" s="86">
        <f>ROUND('계획(일최대)'!H50*변동부하율!$D$7,0)</f>
        <v>0</v>
      </c>
      <c r="I50" s="86">
        <f>ROUND('계획(일최대)'!I50*변동부하율!$D$8,0)</f>
        <v>0</v>
      </c>
      <c r="J50" s="86">
        <f>ROUND('계획(일최대)'!J50*변동부하율!$D$9,0)</f>
        <v>45</v>
      </c>
      <c r="K50" s="87">
        <f t="shared" ref="K50:K51" si="15">SUM(D50:J50)</f>
        <v>717</v>
      </c>
    </row>
    <row r="51" spans="1:11" ht="15" customHeight="1">
      <c r="A51" s="36"/>
      <c r="B51" s="45"/>
      <c r="C51" s="34" t="s">
        <v>238</v>
      </c>
      <c r="D51" s="86">
        <f>ROUND('계획(일최대)'!D51*변동부하율!$D$3,0)</f>
        <v>0</v>
      </c>
      <c r="E51" s="86">
        <f>ROUND('계획(일최대)'!E51*변동부하율!$D$4,0)</f>
        <v>0</v>
      </c>
      <c r="F51" s="86">
        <f>ROUND('계획(일최대)'!F51*변동부하율!$D$5,0)</f>
        <v>0</v>
      </c>
      <c r="G51" s="86">
        <f>ROUND('계획(일최대)'!G51*변동부하율!$D$6,0)</f>
        <v>0</v>
      </c>
      <c r="H51" s="86">
        <f>ROUND('계획(일최대)'!H51*변동부하율!$D$7,0)</f>
        <v>0</v>
      </c>
      <c r="I51" s="86">
        <f>ROUND('계획(일최대)'!I51*변동부하율!$D$8,0)</f>
        <v>0</v>
      </c>
      <c r="J51" s="86">
        <f>ROUND('계획(일최대)'!J51*변동부하율!$D$9,0)</f>
        <v>0</v>
      </c>
      <c r="K51" s="87">
        <f t="shared" si="15"/>
        <v>0</v>
      </c>
    </row>
    <row r="52" spans="1:11" ht="15" customHeight="1">
      <c r="A52" s="36"/>
      <c r="B52" s="33" t="s">
        <v>46</v>
      </c>
      <c r="C52" s="34" t="s">
        <v>8</v>
      </c>
      <c r="D52" s="86">
        <f>SUM(D53:D54)</f>
        <v>0</v>
      </c>
      <c r="E52" s="86">
        <f t="shared" ref="E52:K52" si="16">SUM(E53:E54)</f>
        <v>0</v>
      </c>
      <c r="F52" s="86">
        <f t="shared" si="16"/>
        <v>0</v>
      </c>
      <c r="G52" s="86">
        <f t="shared" si="16"/>
        <v>0</v>
      </c>
      <c r="H52" s="86">
        <f t="shared" si="16"/>
        <v>0</v>
      </c>
      <c r="I52" s="86">
        <f t="shared" si="16"/>
        <v>0</v>
      </c>
      <c r="J52" s="86">
        <f t="shared" si="16"/>
        <v>0</v>
      </c>
      <c r="K52" s="87">
        <f t="shared" si="16"/>
        <v>0</v>
      </c>
    </row>
    <row r="53" spans="1:11" ht="15" customHeight="1">
      <c r="A53" s="36"/>
      <c r="B53" s="37"/>
      <c r="C53" s="34" t="s">
        <v>45</v>
      </c>
      <c r="D53" s="86">
        <f>ROUND('계획(일최대)'!D53*변동부하율!$D$3,0)</f>
        <v>0</v>
      </c>
      <c r="E53" s="86">
        <f>ROUND('계획(일최대)'!E53*변동부하율!$D$4,0)</f>
        <v>0</v>
      </c>
      <c r="F53" s="86">
        <f>ROUND('계획(일최대)'!F53*변동부하율!$D$5,0)</f>
        <v>0</v>
      </c>
      <c r="G53" s="86">
        <f>ROUND('계획(일최대)'!G53*변동부하율!$D$6,0)</f>
        <v>0</v>
      </c>
      <c r="H53" s="86">
        <f>ROUND('계획(일최대)'!H53*변동부하율!$D$7,0)</f>
        <v>0</v>
      </c>
      <c r="I53" s="86">
        <f>ROUND('계획(일최대)'!I53*변동부하율!$D$8,0)</f>
        <v>0</v>
      </c>
      <c r="J53" s="86">
        <f>ROUND('계획(일최대)'!J53*변동부하율!$D$9,0)</f>
        <v>0</v>
      </c>
      <c r="K53" s="87">
        <f>SUM(D53:J53)</f>
        <v>0</v>
      </c>
    </row>
    <row r="54" spans="1:11" ht="15" customHeight="1">
      <c r="A54" s="49"/>
      <c r="B54" s="45"/>
      <c r="C54" s="34" t="s">
        <v>62</v>
      </c>
      <c r="D54" s="86">
        <f>ROUND('계획(일최대)'!D54*변동부하율!$D$3,0)</f>
        <v>0</v>
      </c>
      <c r="E54" s="86">
        <f>ROUND('계획(일최대)'!E54*변동부하율!$D$4,0)</f>
        <v>0</v>
      </c>
      <c r="F54" s="86">
        <f>ROUND('계획(일최대)'!F54*변동부하율!$D$5,0)</f>
        <v>0</v>
      </c>
      <c r="G54" s="86">
        <f>ROUND('계획(일최대)'!G54*변동부하율!$D$6,0)</f>
        <v>0</v>
      </c>
      <c r="H54" s="86">
        <f>ROUND('계획(일최대)'!H54*변동부하율!$D$7,0)</f>
        <v>0</v>
      </c>
      <c r="I54" s="86">
        <f>ROUND('계획(일최대)'!I54*변동부하율!$D$8,0)</f>
        <v>0</v>
      </c>
      <c r="J54" s="86">
        <f>ROUND('계획(일최대)'!J54*변동부하율!$D$9,0)</f>
        <v>0</v>
      </c>
      <c r="K54" s="87">
        <f>SUM(D54:J54)</f>
        <v>0</v>
      </c>
    </row>
    <row r="55" spans="1:11" ht="15" customHeight="1">
      <c r="A55" s="30" t="s">
        <v>133</v>
      </c>
      <c r="B55" s="143" t="s">
        <v>6</v>
      </c>
      <c r="C55" s="143"/>
      <c r="D55" s="82">
        <f>D56</f>
        <v>0</v>
      </c>
      <c r="E55" s="82">
        <f t="shared" ref="E55:K55" si="17">E56</f>
        <v>0</v>
      </c>
      <c r="F55" s="82">
        <f t="shared" si="17"/>
        <v>0</v>
      </c>
      <c r="G55" s="82">
        <f t="shared" si="17"/>
        <v>0</v>
      </c>
      <c r="H55" s="82">
        <f t="shared" si="17"/>
        <v>0</v>
      </c>
      <c r="I55" s="82">
        <f t="shared" si="17"/>
        <v>0</v>
      </c>
      <c r="J55" s="82">
        <f t="shared" si="17"/>
        <v>0</v>
      </c>
      <c r="K55" s="83">
        <f t="shared" si="17"/>
        <v>0</v>
      </c>
    </row>
    <row r="56" spans="1:11" ht="15" customHeight="1">
      <c r="A56" s="46"/>
      <c r="B56" s="40" t="s">
        <v>134</v>
      </c>
      <c r="C56" s="40" t="s">
        <v>45</v>
      </c>
      <c r="D56" s="91">
        <f>ROUND('계획(일최대)'!D56*변동부하율!$D$3,0)</f>
        <v>0</v>
      </c>
      <c r="E56" s="91">
        <f>ROUND('계획(일최대)'!E56*변동부하율!$D$4,0)</f>
        <v>0</v>
      </c>
      <c r="F56" s="91">
        <f>ROUND('계획(일최대)'!F56*변동부하율!$D$5,0)</f>
        <v>0</v>
      </c>
      <c r="G56" s="91">
        <f>ROUND('계획(일최대)'!G56*변동부하율!$D$6,0)</f>
        <v>0</v>
      </c>
      <c r="H56" s="91">
        <f>ROUND('계획(일최대)'!H56*변동부하율!$D$7,0)</f>
        <v>0</v>
      </c>
      <c r="I56" s="91">
        <f>ROUND('계획(일최대)'!I56*변동부하율!$D$8,0)</f>
        <v>0</v>
      </c>
      <c r="J56" s="91">
        <f>ROUND('계획(일최대)'!J56*변동부하율!$D$9,0)</f>
        <v>0</v>
      </c>
      <c r="K56" s="92">
        <f>SUM(D56:J56)</f>
        <v>0</v>
      </c>
    </row>
    <row r="57" spans="1:11" ht="15" customHeight="1"/>
    <row r="58" spans="1:11" s="5" customFormat="1" ht="15" customHeight="1">
      <c r="A58" s="24" t="s">
        <v>149</v>
      </c>
    </row>
    <row r="59" spans="1:11" ht="34.5" thickBot="1">
      <c r="A59" s="25" t="s">
        <v>0</v>
      </c>
      <c r="B59" s="26" t="s">
        <v>1</v>
      </c>
      <c r="C59" s="26" t="s">
        <v>73</v>
      </c>
      <c r="D59" s="26" t="s">
        <v>49</v>
      </c>
      <c r="E59" s="26" t="s">
        <v>53</v>
      </c>
      <c r="F59" s="26" t="s">
        <v>64</v>
      </c>
      <c r="G59" s="26" t="s">
        <v>65</v>
      </c>
      <c r="H59" s="26" t="s">
        <v>88</v>
      </c>
      <c r="I59" s="26" t="s">
        <v>185</v>
      </c>
      <c r="J59" s="26" t="s">
        <v>50</v>
      </c>
      <c r="K59" s="27" t="s">
        <v>66</v>
      </c>
    </row>
    <row r="60" spans="1:11" ht="15" customHeight="1" thickTop="1">
      <c r="A60" s="141" t="s">
        <v>4</v>
      </c>
      <c r="B60" s="142"/>
      <c r="C60" s="142"/>
      <c r="D60" s="80">
        <f t="shared" ref="D60:K60" si="18">D61+D103+D111</f>
        <v>53296</v>
      </c>
      <c r="E60" s="80">
        <f t="shared" si="18"/>
        <v>1318</v>
      </c>
      <c r="F60" s="80">
        <f t="shared" si="18"/>
        <v>0</v>
      </c>
      <c r="G60" s="80">
        <f t="shared" si="18"/>
        <v>15470</v>
      </c>
      <c r="H60" s="80">
        <f t="shared" si="18"/>
        <v>140</v>
      </c>
      <c r="I60" s="80">
        <f t="shared" si="18"/>
        <v>0</v>
      </c>
      <c r="J60" s="80">
        <f t="shared" si="18"/>
        <v>4184</v>
      </c>
      <c r="K60" s="81">
        <f t="shared" si="18"/>
        <v>74408</v>
      </c>
    </row>
    <row r="61" spans="1:11" ht="15" customHeight="1">
      <c r="A61" s="30" t="s">
        <v>5</v>
      </c>
      <c r="B61" s="143" t="s">
        <v>6</v>
      </c>
      <c r="C61" s="143"/>
      <c r="D61" s="82">
        <f t="shared" ref="D61:K61" si="19">D62+D93</f>
        <v>50325</v>
      </c>
      <c r="E61" s="82">
        <f t="shared" si="19"/>
        <v>1318</v>
      </c>
      <c r="F61" s="82">
        <f t="shared" si="19"/>
        <v>0</v>
      </c>
      <c r="G61" s="82">
        <f t="shared" si="19"/>
        <v>15470</v>
      </c>
      <c r="H61" s="82">
        <f t="shared" si="19"/>
        <v>140</v>
      </c>
      <c r="I61" s="82">
        <f t="shared" si="19"/>
        <v>0</v>
      </c>
      <c r="J61" s="82">
        <f t="shared" si="19"/>
        <v>3985</v>
      </c>
      <c r="K61" s="83">
        <f t="shared" si="19"/>
        <v>71238</v>
      </c>
    </row>
    <row r="62" spans="1:11" ht="15" customHeight="1">
      <c r="A62" s="138" t="s">
        <v>136</v>
      </c>
      <c r="B62" s="139"/>
      <c r="C62" s="140"/>
      <c r="D62" s="84">
        <f>D63+D67+D68+D72+D73+D77+D81+D82+D86+D89</f>
        <v>49102</v>
      </c>
      <c r="E62" s="84">
        <f t="shared" ref="E62:K62" si="20">E63+E67+E68+E72+E73+E77+E81+E82+E86+E89</f>
        <v>1012</v>
      </c>
      <c r="F62" s="84">
        <f t="shared" si="20"/>
        <v>0</v>
      </c>
      <c r="G62" s="84">
        <f t="shared" si="20"/>
        <v>0</v>
      </c>
      <c r="H62" s="84">
        <f t="shared" si="20"/>
        <v>140</v>
      </c>
      <c r="I62" s="84">
        <f t="shared" si="20"/>
        <v>0</v>
      </c>
      <c r="J62" s="84">
        <f t="shared" si="20"/>
        <v>3340</v>
      </c>
      <c r="K62" s="85">
        <f t="shared" si="20"/>
        <v>53594</v>
      </c>
    </row>
    <row r="63" spans="1:11" ht="15" customHeight="1">
      <c r="A63" s="36"/>
      <c r="B63" s="33" t="s">
        <v>12</v>
      </c>
      <c r="C63" s="34" t="s">
        <v>8</v>
      </c>
      <c r="D63" s="86">
        <f t="shared" ref="D63:K63" si="21">SUM(D64:D66)</f>
        <v>9899</v>
      </c>
      <c r="E63" s="86">
        <f t="shared" si="21"/>
        <v>81</v>
      </c>
      <c r="F63" s="86">
        <f t="shared" si="21"/>
        <v>0</v>
      </c>
      <c r="G63" s="86">
        <f t="shared" si="21"/>
        <v>0</v>
      </c>
      <c r="H63" s="86">
        <f t="shared" si="21"/>
        <v>100</v>
      </c>
      <c r="I63" s="86">
        <f t="shared" si="21"/>
        <v>0</v>
      </c>
      <c r="J63" s="86">
        <f t="shared" si="21"/>
        <v>665</v>
      </c>
      <c r="K63" s="87">
        <f t="shared" si="21"/>
        <v>10745</v>
      </c>
    </row>
    <row r="64" spans="1:11" ht="15" customHeight="1">
      <c r="A64" s="36"/>
      <c r="B64" s="37"/>
      <c r="C64" s="34" t="s">
        <v>9</v>
      </c>
      <c r="D64" s="86">
        <f>ROUND('계획(일최대)'!D64*변동부하율!$D$3,0)</f>
        <v>9899</v>
      </c>
      <c r="E64" s="86">
        <f>ROUND('계획(일최대)'!E64*변동부하율!$D$4,0)</f>
        <v>81</v>
      </c>
      <c r="F64" s="86">
        <f>ROUND('계획(일최대)'!F64*변동부하율!$D$5,0)</f>
        <v>0</v>
      </c>
      <c r="G64" s="86">
        <f>ROUND('계획(일최대)'!G64*변동부하율!$D$6,0)</f>
        <v>0</v>
      </c>
      <c r="H64" s="86">
        <f>ROUND('계획(일최대)'!H64*변동부하율!$D$7,0)</f>
        <v>0</v>
      </c>
      <c r="I64" s="86">
        <f>ROUND('계획(일최대)'!I64*변동부하율!$D$8,0)</f>
        <v>0</v>
      </c>
      <c r="J64" s="86">
        <f>ROUND('계획(일최대)'!J64*변동부하율!$D$9,0)</f>
        <v>665</v>
      </c>
      <c r="K64" s="87">
        <f>SUM(D64:J64)</f>
        <v>10645</v>
      </c>
    </row>
    <row r="65" spans="1:11" ht="15" customHeight="1">
      <c r="A65" s="36"/>
      <c r="B65" s="37"/>
      <c r="C65" s="34" t="s">
        <v>79</v>
      </c>
      <c r="D65" s="86">
        <f>ROUND('계획(일최대)'!D65*변동부하율!$D$3,0)</f>
        <v>0</v>
      </c>
      <c r="E65" s="86">
        <f>ROUND('계획(일최대)'!E65*변동부하율!$D$4,0)</f>
        <v>0</v>
      </c>
      <c r="F65" s="86">
        <f>ROUND('계획(일최대)'!F65*변동부하율!$D$5,0)</f>
        <v>0</v>
      </c>
      <c r="G65" s="86">
        <f>ROUND('계획(일최대)'!G65*변동부하율!$D$6,0)</f>
        <v>0</v>
      </c>
      <c r="H65" s="86">
        <f>ROUND('계획(일최대)'!H65*변동부하율!$D$7,0)</f>
        <v>50</v>
      </c>
      <c r="I65" s="86">
        <f>ROUND('계획(일최대)'!I65*변동부하율!$D$8,0)</f>
        <v>0</v>
      </c>
      <c r="J65" s="86">
        <f>ROUND('계획(일최대)'!J65*변동부하율!$D$9,0)</f>
        <v>0</v>
      </c>
      <c r="K65" s="87">
        <f>SUM(D65:J65)</f>
        <v>50</v>
      </c>
    </row>
    <row r="66" spans="1:11" ht="15" customHeight="1">
      <c r="A66" s="36"/>
      <c r="B66" s="45"/>
      <c r="C66" s="34" t="s">
        <v>80</v>
      </c>
      <c r="D66" s="86">
        <f>ROUND('계획(일최대)'!D66*변동부하율!$D$3,0)</f>
        <v>0</v>
      </c>
      <c r="E66" s="86">
        <f>ROUND('계획(일최대)'!E66*변동부하율!$D$4,0)</f>
        <v>0</v>
      </c>
      <c r="F66" s="86">
        <f>ROUND('계획(일최대)'!F66*변동부하율!$D$5,0)</f>
        <v>0</v>
      </c>
      <c r="G66" s="86">
        <f>ROUND('계획(일최대)'!G66*변동부하율!$D$6,0)</f>
        <v>0</v>
      </c>
      <c r="H66" s="86">
        <f>ROUND('계획(일최대)'!H66*변동부하율!$D$7,0)</f>
        <v>50</v>
      </c>
      <c r="I66" s="86">
        <f>ROUND('계획(일최대)'!I66*변동부하율!$D$8,0)</f>
        <v>0</v>
      </c>
      <c r="J66" s="86">
        <f>ROUND('계획(일최대)'!J66*변동부하율!$D$9,0)</f>
        <v>0</v>
      </c>
      <c r="K66" s="87">
        <f>SUM(D66:J66)</f>
        <v>50</v>
      </c>
    </row>
    <row r="67" spans="1:11" ht="15" customHeight="1">
      <c r="A67" s="36"/>
      <c r="B67" s="34" t="s">
        <v>13</v>
      </c>
      <c r="C67" s="34" t="s">
        <v>9</v>
      </c>
      <c r="D67" s="86">
        <f>ROUND('계획(일최대)'!D67*변동부하율!$D$3,0)</f>
        <v>3798</v>
      </c>
      <c r="E67" s="86">
        <f>ROUND('계획(일최대)'!E67*변동부하율!$D$4,0)</f>
        <v>83</v>
      </c>
      <c r="F67" s="86">
        <f>ROUND('계획(일최대)'!F67*변동부하율!$D$5,0)</f>
        <v>0</v>
      </c>
      <c r="G67" s="86">
        <f>ROUND('계획(일최대)'!G67*변동부하율!$D$6,0)</f>
        <v>0</v>
      </c>
      <c r="H67" s="86">
        <f>ROUND('계획(일최대)'!H67*변동부하율!$D$7,0)</f>
        <v>0</v>
      </c>
      <c r="I67" s="86">
        <f>ROUND('계획(일최대)'!I67*변동부하율!$D$8,0)</f>
        <v>0</v>
      </c>
      <c r="J67" s="86">
        <f>ROUND('계획(일최대)'!J67*변동부하율!$D$9,0)</f>
        <v>259</v>
      </c>
      <c r="K67" s="87">
        <f>SUM(D67:J67)</f>
        <v>4140</v>
      </c>
    </row>
    <row r="68" spans="1:11" ht="15" customHeight="1">
      <c r="A68" s="36"/>
      <c r="B68" s="33" t="s">
        <v>14</v>
      </c>
      <c r="C68" s="34" t="s">
        <v>8</v>
      </c>
      <c r="D68" s="86">
        <f t="shared" ref="D68:K68" si="22">SUM(D69:D71)</f>
        <v>17791</v>
      </c>
      <c r="E68" s="86">
        <f t="shared" si="22"/>
        <v>416</v>
      </c>
      <c r="F68" s="86">
        <f t="shared" si="22"/>
        <v>0</v>
      </c>
      <c r="G68" s="86">
        <f t="shared" si="22"/>
        <v>0</v>
      </c>
      <c r="H68" s="86">
        <f t="shared" si="22"/>
        <v>0</v>
      </c>
      <c r="I68" s="86">
        <f t="shared" si="22"/>
        <v>0</v>
      </c>
      <c r="J68" s="86">
        <f t="shared" si="22"/>
        <v>1214</v>
      </c>
      <c r="K68" s="87">
        <f t="shared" si="22"/>
        <v>19421</v>
      </c>
    </row>
    <row r="69" spans="1:11" ht="15" customHeight="1">
      <c r="A69" s="36"/>
      <c r="B69" s="37"/>
      <c r="C69" s="34" t="s">
        <v>15</v>
      </c>
      <c r="D69" s="86">
        <f>ROUND('계획(일최대)'!D69*변동부하율!$D$3,0)</f>
        <v>1292</v>
      </c>
      <c r="E69" s="86">
        <f>ROUND('계획(일최대)'!E69*변동부하율!$D$4,0)</f>
        <v>36</v>
      </c>
      <c r="F69" s="86">
        <f>ROUND('계획(일최대)'!F69*변동부하율!$D$5,0)</f>
        <v>0</v>
      </c>
      <c r="G69" s="86">
        <f>ROUND('계획(일최대)'!G69*변동부하율!$D$6,0)</f>
        <v>0</v>
      </c>
      <c r="H69" s="86">
        <f>ROUND('계획(일최대)'!H69*변동부하율!$D$7,0)</f>
        <v>0</v>
      </c>
      <c r="I69" s="86">
        <f>ROUND('계획(일최대)'!I69*변동부하율!$D$8,0)</f>
        <v>0</v>
      </c>
      <c r="J69" s="86">
        <f>ROUND('계획(일최대)'!J69*변동부하율!$D$9,0)</f>
        <v>89</v>
      </c>
      <c r="K69" s="87">
        <f>SUM(D69:J69)</f>
        <v>1417</v>
      </c>
    </row>
    <row r="70" spans="1:11" ht="15" customHeight="1">
      <c r="A70" s="36"/>
      <c r="B70" s="37"/>
      <c r="C70" s="34" t="s">
        <v>16</v>
      </c>
      <c r="D70" s="86">
        <f>ROUND('계획(일최대)'!D70*변동부하율!$D$3,0)</f>
        <v>4097</v>
      </c>
      <c r="E70" s="86">
        <f>ROUND('계획(일최대)'!E70*변동부하율!$D$4,0)</f>
        <v>60</v>
      </c>
      <c r="F70" s="86">
        <f>ROUND('계획(일최대)'!F70*변동부하율!$D$5,0)</f>
        <v>0</v>
      </c>
      <c r="G70" s="86">
        <f>ROUND('계획(일최대)'!G70*변동부하율!$D$6,0)</f>
        <v>0</v>
      </c>
      <c r="H70" s="86">
        <f>ROUND('계획(일최대)'!H70*변동부하율!$D$7,0)</f>
        <v>0</v>
      </c>
      <c r="I70" s="86">
        <f>ROUND('계획(일최대)'!I70*변동부하율!$D$8,0)</f>
        <v>0</v>
      </c>
      <c r="J70" s="86">
        <f>ROUND('계획(일최대)'!J70*변동부하율!$D$9,0)</f>
        <v>277</v>
      </c>
      <c r="K70" s="87">
        <f>SUM(D70:J70)</f>
        <v>4434</v>
      </c>
    </row>
    <row r="71" spans="1:11" ht="15" customHeight="1">
      <c r="A71" s="36"/>
      <c r="B71" s="45"/>
      <c r="C71" s="34" t="s">
        <v>17</v>
      </c>
      <c r="D71" s="86">
        <f>ROUND('계획(일최대)'!D71*변동부하율!$D$3,0)</f>
        <v>12402</v>
      </c>
      <c r="E71" s="86">
        <f>ROUND('계획(일최대)'!E71*변동부하율!$D$4,0)</f>
        <v>320</v>
      </c>
      <c r="F71" s="86">
        <f>ROUND('계획(일최대)'!F71*변동부하율!$D$5,0)</f>
        <v>0</v>
      </c>
      <c r="G71" s="86">
        <f>ROUND('계획(일최대)'!G71*변동부하율!$D$6,0)</f>
        <v>0</v>
      </c>
      <c r="H71" s="86">
        <f>ROUND('계획(일최대)'!H71*변동부하율!$D$7,0)</f>
        <v>0</v>
      </c>
      <c r="I71" s="86">
        <f>ROUND('계획(일최대)'!I71*변동부하율!$D$8,0)</f>
        <v>0</v>
      </c>
      <c r="J71" s="86">
        <f>ROUND('계획(일최대)'!J71*변동부하율!$D$9,0)</f>
        <v>848</v>
      </c>
      <c r="K71" s="87">
        <f>SUM(D71:J71)</f>
        <v>13570</v>
      </c>
    </row>
    <row r="72" spans="1:11" ht="15" customHeight="1">
      <c r="A72" s="36"/>
      <c r="B72" s="34" t="s">
        <v>18</v>
      </c>
      <c r="C72" s="34" t="s">
        <v>19</v>
      </c>
      <c r="D72" s="86">
        <f>ROUND('계획(일최대)'!D72*변동부하율!$D$3,0)</f>
        <v>389</v>
      </c>
      <c r="E72" s="86">
        <f>ROUND('계획(일최대)'!E72*변동부하율!$D$4,0)</f>
        <v>0</v>
      </c>
      <c r="F72" s="86">
        <f>ROUND('계획(일최대)'!F72*변동부하율!$D$5,0)</f>
        <v>0</v>
      </c>
      <c r="G72" s="86">
        <f>ROUND('계획(일최대)'!G72*변동부하율!$D$6,0)</f>
        <v>0</v>
      </c>
      <c r="H72" s="86">
        <f>ROUND('계획(일최대)'!H72*변동부하율!$D$7,0)</f>
        <v>0</v>
      </c>
      <c r="I72" s="86">
        <f>ROUND('계획(일최대)'!I72*변동부하율!$D$8,0)</f>
        <v>0</v>
      </c>
      <c r="J72" s="86">
        <f>ROUND('계획(일최대)'!J72*변동부하율!$D$9,0)</f>
        <v>26</v>
      </c>
      <c r="K72" s="87">
        <f>SUM(D72:J72)</f>
        <v>415</v>
      </c>
    </row>
    <row r="73" spans="1:11" ht="15" customHeight="1">
      <c r="A73" s="36"/>
      <c r="B73" s="33" t="s">
        <v>20</v>
      </c>
      <c r="C73" s="34" t="s">
        <v>8</v>
      </c>
      <c r="D73" s="86">
        <f t="shared" ref="D73:K73" si="23">SUM(D74:D76)</f>
        <v>7429</v>
      </c>
      <c r="E73" s="86">
        <f t="shared" si="23"/>
        <v>291</v>
      </c>
      <c r="F73" s="86">
        <f t="shared" si="23"/>
        <v>0</v>
      </c>
      <c r="G73" s="86">
        <f t="shared" si="23"/>
        <v>0</v>
      </c>
      <c r="H73" s="86">
        <f t="shared" si="23"/>
        <v>0</v>
      </c>
      <c r="I73" s="86">
        <f t="shared" si="23"/>
        <v>0</v>
      </c>
      <c r="J73" s="86">
        <f t="shared" si="23"/>
        <v>514</v>
      </c>
      <c r="K73" s="87">
        <f t="shared" si="23"/>
        <v>8234</v>
      </c>
    </row>
    <row r="74" spans="1:11" ht="15" customHeight="1">
      <c r="A74" s="36"/>
      <c r="B74" s="37"/>
      <c r="C74" s="34" t="s">
        <v>15</v>
      </c>
      <c r="D74" s="86">
        <f>ROUND('계획(일최대)'!D74*변동부하율!$D$3,0)</f>
        <v>3587</v>
      </c>
      <c r="E74" s="86">
        <f>ROUND('계획(일최대)'!E74*변동부하율!$D$4,0)</f>
        <v>194</v>
      </c>
      <c r="F74" s="86">
        <f>ROUND('계획(일최대)'!F74*변동부하율!$D$5,0)</f>
        <v>0</v>
      </c>
      <c r="G74" s="86">
        <f>ROUND('계획(일최대)'!G74*변동부하율!$D$6,0)</f>
        <v>0</v>
      </c>
      <c r="H74" s="86">
        <f>ROUND('계획(일최대)'!H74*변동부하율!$D$7,0)</f>
        <v>0</v>
      </c>
      <c r="I74" s="86">
        <f>ROUND('계획(일최대)'!I74*변동부하율!$D$8,0)</f>
        <v>0</v>
      </c>
      <c r="J74" s="86">
        <f>ROUND('계획(일최대)'!J74*변동부하율!$D$9,0)</f>
        <v>252</v>
      </c>
      <c r="K74" s="87">
        <f>SUM(D74:J74)</f>
        <v>4033</v>
      </c>
    </row>
    <row r="75" spans="1:11" ht="15" customHeight="1">
      <c r="A75" s="36"/>
      <c r="B75" s="37"/>
      <c r="C75" s="34" t="s">
        <v>16</v>
      </c>
      <c r="D75" s="86">
        <f>ROUND('계획(일최대)'!D75*변동부하율!$D$3,0)</f>
        <v>1535</v>
      </c>
      <c r="E75" s="86">
        <f>ROUND('계획(일최대)'!E75*변동부하율!$D$4,0)</f>
        <v>2</v>
      </c>
      <c r="F75" s="86">
        <f>ROUND('계획(일최대)'!F75*변동부하율!$D$5,0)</f>
        <v>0</v>
      </c>
      <c r="G75" s="86">
        <f>ROUND('계획(일최대)'!G75*변동부하율!$D$6,0)</f>
        <v>0</v>
      </c>
      <c r="H75" s="86">
        <f>ROUND('계획(일최대)'!H75*변동부하율!$D$7,0)</f>
        <v>0</v>
      </c>
      <c r="I75" s="86">
        <f>ROUND('계획(일최대)'!I75*변동부하율!$D$8,0)</f>
        <v>0</v>
      </c>
      <c r="J75" s="86">
        <f>ROUND('계획(일최대)'!J75*변동부하율!$D$9,0)</f>
        <v>102</v>
      </c>
      <c r="K75" s="87">
        <f>SUM(D75:J75)</f>
        <v>1639</v>
      </c>
    </row>
    <row r="76" spans="1:11" ht="15" customHeight="1">
      <c r="A76" s="36"/>
      <c r="B76" s="45"/>
      <c r="C76" s="34" t="s">
        <v>24</v>
      </c>
      <c r="D76" s="86">
        <f>ROUND('계획(일최대)'!D76*변동부하율!$D$3,0)</f>
        <v>2307</v>
      </c>
      <c r="E76" s="86">
        <f>ROUND('계획(일최대)'!E76*변동부하율!$D$4,0)</f>
        <v>95</v>
      </c>
      <c r="F76" s="86">
        <f>ROUND('계획(일최대)'!F76*변동부하율!$D$5,0)</f>
        <v>0</v>
      </c>
      <c r="G76" s="86">
        <f>ROUND('계획(일최대)'!G76*변동부하율!$D$6,0)</f>
        <v>0</v>
      </c>
      <c r="H76" s="86">
        <f>ROUND('계획(일최대)'!H76*변동부하율!$D$7,0)</f>
        <v>0</v>
      </c>
      <c r="I76" s="86">
        <f>ROUND('계획(일최대)'!I76*변동부하율!$D$8,0)</f>
        <v>0</v>
      </c>
      <c r="J76" s="86">
        <f>ROUND('계획(일최대)'!J76*변동부하율!$D$9,0)</f>
        <v>160</v>
      </c>
      <c r="K76" s="87">
        <f>SUM(D76:J76)</f>
        <v>2562</v>
      </c>
    </row>
    <row r="77" spans="1:11" ht="15" customHeight="1">
      <c r="A77" s="36"/>
      <c r="B77" s="33" t="s">
        <v>25</v>
      </c>
      <c r="C77" s="34" t="s">
        <v>8</v>
      </c>
      <c r="D77" s="86">
        <f t="shared" ref="D77:K77" si="24">SUM(D78:D80)</f>
        <v>5075</v>
      </c>
      <c r="E77" s="86">
        <f t="shared" si="24"/>
        <v>114</v>
      </c>
      <c r="F77" s="86">
        <f t="shared" si="24"/>
        <v>0</v>
      </c>
      <c r="G77" s="86">
        <f t="shared" si="24"/>
        <v>0</v>
      </c>
      <c r="H77" s="86">
        <f t="shared" si="24"/>
        <v>40</v>
      </c>
      <c r="I77" s="86">
        <f t="shared" si="24"/>
        <v>0</v>
      </c>
      <c r="J77" s="86">
        <f t="shared" si="24"/>
        <v>346</v>
      </c>
      <c r="K77" s="87">
        <f t="shared" si="24"/>
        <v>5575</v>
      </c>
    </row>
    <row r="78" spans="1:11" ht="15" customHeight="1">
      <c r="A78" s="36"/>
      <c r="B78" s="37"/>
      <c r="C78" s="34" t="s">
        <v>27</v>
      </c>
      <c r="D78" s="86">
        <f>ROUND('계획(일최대)'!D78*변동부하율!$D$3,0)</f>
        <v>5075</v>
      </c>
      <c r="E78" s="86">
        <f>ROUND('계획(일최대)'!E78*변동부하율!$D$4,0)</f>
        <v>114</v>
      </c>
      <c r="F78" s="86">
        <f>ROUND('계획(일최대)'!F78*변동부하율!$D$5,0)</f>
        <v>0</v>
      </c>
      <c r="G78" s="86">
        <f>ROUND('계획(일최대)'!G78*변동부하율!$D$6,0)</f>
        <v>0</v>
      </c>
      <c r="H78" s="86">
        <f>ROUND('계획(일최대)'!H78*변동부하율!$D$7,0)</f>
        <v>0</v>
      </c>
      <c r="I78" s="86">
        <f>ROUND('계획(일최대)'!I78*변동부하율!$D$8,0)</f>
        <v>0</v>
      </c>
      <c r="J78" s="86">
        <f>ROUND('계획(일최대)'!J78*변동부하율!$D$9,0)</f>
        <v>346</v>
      </c>
      <c r="K78" s="87">
        <f>SUM(D78:J78)</f>
        <v>5535</v>
      </c>
    </row>
    <row r="79" spans="1:11" ht="15" customHeight="1">
      <c r="A79" s="36"/>
      <c r="B79" s="37"/>
      <c r="C79" s="34" t="s">
        <v>28</v>
      </c>
      <c r="D79" s="86">
        <f>ROUND('계획(일최대)'!D79*변동부하율!$D$3,0)</f>
        <v>0</v>
      </c>
      <c r="E79" s="86">
        <f>ROUND('계획(일최대)'!E79*변동부하율!$D$4,0)</f>
        <v>0</v>
      </c>
      <c r="F79" s="86">
        <f>ROUND('계획(일최대)'!F79*변동부하율!$D$5,0)</f>
        <v>0</v>
      </c>
      <c r="G79" s="86">
        <f>ROUND('계획(일최대)'!G79*변동부하율!$D$6,0)</f>
        <v>0</v>
      </c>
      <c r="H79" s="86">
        <f>ROUND('계획(일최대)'!H79*변동부하율!$D$7,0)</f>
        <v>0</v>
      </c>
      <c r="I79" s="86">
        <f>ROUND('계획(일최대)'!I79*변동부하율!$D$8,0)</f>
        <v>0</v>
      </c>
      <c r="J79" s="86">
        <f>ROUND('계획(일최대)'!J79*변동부하율!$D$9,0)</f>
        <v>0</v>
      </c>
      <c r="K79" s="87">
        <f>SUM(D79:J79)</f>
        <v>0</v>
      </c>
    </row>
    <row r="80" spans="1:11" ht="15" customHeight="1">
      <c r="A80" s="36"/>
      <c r="B80" s="45"/>
      <c r="C80" s="34" t="s">
        <v>78</v>
      </c>
      <c r="D80" s="86">
        <f>ROUND('계획(일최대)'!D80*변동부하율!$D$3,0)</f>
        <v>0</v>
      </c>
      <c r="E80" s="86">
        <f>ROUND('계획(일최대)'!E80*변동부하율!$D$4,0)</f>
        <v>0</v>
      </c>
      <c r="F80" s="86">
        <f>ROUND('계획(일최대)'!F80*변동부하율!$D$5,0)</f>
        <v>0</v>
      </c>
      <c r="G80" s="86">
        <f>ROUND('계획(일최대)'!G80*변동부하율!$D$6,0)</f>
        <v>0</v>
      </c>
      <c r="H80" s="86">
        <f>ROUND('계획(일최대)'!H80*변동부하율!$D$7,0)</f>
        <v>40</v>
      </c>
      <c r="I80" s="86">
        <f>ROUND('계획(일최대)'!I80*변동부하율!$D$8,0)</f>
        <v>0</v>
      </c>
      <c r="J80" s="86">
        <f>ROUND('계획(일최대)'!J80*변동부하율!$D$9,0)</f>
        <v>0</v>
      </c>
      <c r="K80" s="87">
        <f>SUM(D80:J80)</f>
        <v>40</v>
      </c>
    </row>
    <row r="81" spans="1:11" ht="15" customHeight="1">
      <c r="A81" s="36"/>
      <c r="B81" s="34" t="s">
        <v>29</v>
      </c>
      <c r="C81" s="34" t="s">
        <v>30</v>
      </c>
      <c r="D81" s="86">
        <f>ROUND('계획(일최대)'!D81*변동부하율!$D$3,0)</f>
        <v>566</v>
      </c>
      <c r="E81" s="86">
        <f>ROUND('계획(일최대)'!E81*변동부하율!$D$4,0)</f>
        <v>0</v>
      </c>
      <c r="F81" s="86">
        <f>ROUND('계획(일최대)'!F81*변동부하율!$D$5,0)</f>
        <v>0</v>
      </c>
      <c r="G81" s="86">
        <f>ROUND('계획(일최대)'!G81*변동부하율!$D$6,0)</f>
        <v>0</v>
      </c>
      <c r="H81" s="86">
        <f>ROUND('계획(일최대)'!H81*변동부하율!$D$7,0)</f>
        <v>0</v>
      </c>
      <c r="I81" s="86">
        <f>ROUND('계획(일최대)'!I81*변동부하율!$D$8,0)</f>
        <v>0</v>
      </c>
      <c r="J81" s="86">
        <f>ROUND('계획(일최대)'!J81*변동부하율!$D$9,0)</f>
        <v>38</v>
      </c>
      <c r="K81" s="87">
        <f>SUM(D81:J81)</f>
        <v>604</v>
      </c>
    </row>
    <row r="82" spans="1:11" ht="15" customHeight="1">
      <c r="A82" s="36"/>
      <c r="B82" s="33" t="s">
        <v>31</v>
      </c>
      <c r="C82" s="34" t="s">
        <v>8</v>
      </c>
      <c r="D82" s="86">
        <f t="shared" ref="D82:K82" si="25">SUM(D83:D85)</f>
        <v>2220</v>
      </c>
      <c r="E82" s="86">
        <f t="shared" si="25"/>
        <v>0</v>
      </c>
      <c r="F82" s="86">
        <f t="shared" si="25"/>
        <v>0</v>
      </c>
      <c r="G82" s="86">
        <f t="shared" si="25"/>
        <v>0</v>
      </c>
      <c r="H82" s="86">
        <f t="shared" si="25"/>
        <v>0</v>
      </c>
      <c r="I82" s="86">
        <f t="shared" si="25"/>
        <v>0</v>
      </c>
      <c r="J82" s="86">
        <f t="shared" si="25"/>
        <v>148</v>
      </c>
      <c r="K82" s="87">
        <f t="shared" si="25"/>
        <v>2368</v>
      </c>
    </row>
    <row r="83" spans="1:11" ht="15" customHeight="1">
      <c r="A83" s="36"/>
      <c r="B83" s="37"/>
      <c r="C83" s="34" t="s">
        <v>32</v>
      </c>
      <c r="D83" s="86">
        <f>ROUND('계획(일최대)'!D83*변동부하율!$D$3,0)</f>
        <v>276</v>
      </c>
      <c r="E83" s="86">
        <f>ROUND('계획(일최대)'!E83*변동부하율!$D$4,0)</f>
        <v>0</v>
      </c>
      <c r="F83" s="86">
        <f>ROUND('계획(일최대)'!F83*변동부하율!$D$5,0)</f>
        <v>0</v>
      </c>
      <c r="G83" s="86">
        <f>ROUND('계획(일최대)'!G83*변동부하율!$D$6,0)</f>
        <v>0</v>
      </c>
      <c r="H83" s="86">
        <f>ROUND('계획(일최대)'!H83*변동부하율!$D$7,0)</f>
        <v>0</v>
      </c>
      <c r="I83" s="86">
        <f>ROUND('계획(일최대)'!I83*변동부하율!$D$8,0)</f>
        <v>0</v>
      </c>
      <c r="J83" s="86">
        <f>ROUND('계획(일최대)'!J83*변동부하율!$D$9,0)</f>
        <v>18</v>
      </c>
      <c r="K83" s="87">
        <f>SUM(D83:J83)</f>
        <v>294</v>
      </c>
    </row>
    <row r="84" spans="1:11" ht="15" customHeight="1">
      <c r="A84" s="36"/>
      <c r="B84" s="37"/>
      <c r="C84" s="34" t="s">
        <v>33</v>
      </c>
      <c r="D84" s="86">
        <f>ROUND('계획(일최대)'!D84*변동부하율!$D$3,0)</f>
        <v>1944</v>
      </c>
      <c r="E84" s="86">
        <f>ROUND('계획(일최대)'!E84*변동부하율!$D$4,0)</f>
        <v>0</v>
      </c>
      <c r="F84" s="86">
        <f>ROUND('계획(일최대)'!F84*변동부하율!$D$5,0)</f>
        <v>0</v>
      </c>
      <c r="G84" s="86">
        <f>ROUND('계획(일최대)'!G84*변동부하율!$D$6,0)</f>
        <v>0</v>
      </c>
      <c r="H84" s="86">
        <f>ROUND('계획(일최대)'!H84*변동부하율!$D$7,0)</f>
        <v>0</v>
      </c>
      <c r="I84" s="86">
        <f>ROUND('계획(일최대)'!I84*변동부하율!$D$8,0)</f>
        <v>0</v>
      </c>
      <c r="J84" s="86">
        <f>ROUND('계획(일최대)'!J84*변동부하율!$D$9,0)</f>
        <v>130</v>
      </c>
      <c r="K84" s="87">
        <f>SUM(D84:J84)</f>
        <v>2074</v>
      </c>
    </row>
    <row r="85" spans="1:11" ht="15" customHeight="1">
      <c r="A85" s="36"/>
      <c r="B85" s="45"/>
      <c r="C85" s="34" t="s">
        <v>130</v>
      </c>
      <c r="D85" s="86">
        <f>ROUND('계획(일최대)'!D85*변동부하율!$D$3,0)</f>
        <v>0</v>
      </c>
      <c r="E85" s="86">
        <f>ROUND('계획(일최대)'!E85*변동부하율!$D$4,0)</f>
        <v>0</v>
      </c>
      <c r="F85" s="86">
        <f>ROUND('계획(일최대)'!F85*변동부하율!$D$5,0)</f>
        <v>0</v>
      </c>
      <c r="G85" s="86">
        <f>ROUND('계획(일최대)'!G85*변동부하율!$D$6,0)</f>
        <v>0</v>
      </c>
      <c r="H85" s="86">
        <f>ROUND('계획(일최대)'!H85*변동부하율!$D$7,0)</f>
        <v>0</v>
      </c>
      <c r="I85" s="86">
        <f>ROUND('계획(일최대)'!I85*변동부하율!$D$8,0)</f>
        <v>0</v>
      </c>
      <c r="J85" s="86">
        <f>ROUND('계획(일최대)'!J85*변동부하율!$D$9,0)</f>
        <v>0</v>
      </c>
      <c r="K85" s="87">
        <f>SUM(D85:J85)</f>
        <v>0</v>
      </c>
    </row>
    <row r="86" spans="1:11" ht="15" customHeight="1">
      <c r="A86" s="36"/>
      <c r="B86" s="33" t="s">
        <v>34</v>
      </c>
      <c r="C86" s="34" t="s">
        <v>8</v>
      </c>
      <c r="D86" s="86">
        <f t="shared" ref="D86:K86" si="26">SUM(D87:D88)</f>
        <v>997</v>
      </c>
      <c r="E86" s="86">
        <f t="shared" si="26"/>
        <v>0</v>
      </c>
      <c r="F86" s="86">
        <f t="shared" si="26"/>
        <v>0</v>
      </c>
      <c r="G86" s="86">
        <f t="shared" si="26"/>
        <v>0</v>
      </c>
      <c r="H86" s="86">
        <f t="shared" si="26"/>
        <v>0</v>
      </c>
      <c r="I86" s="86">
        <f t="shared" si="26"/>
        <v>0</v>
      </c>
      <c r="J86" s="86">
        <f t="shared" si="26"/>
        <v>66</v>
      </c>
      <c r="K86" s="87">
        <f t="shared" si="26"/>
        <v>1063</v>
      </c>
    </row>
    <row r="87" spans="1:11" ht="15" customHeight="1">
      <c r="A87" s="36"/>
      <c r="B87" s="37"/>
      <c r="C87" s="34" t="s">
        <v>27</v>
      </c>
      <c r="D87" s="86">
        <f>ROUND('계획(일최대)'!D87*변동부하율!$D$3,0)</f>
        <v>845</v>
      </c>
      <c r="E87" s="86">
        <f>ROUND('계획(일최대)'!E87*변동부하율!$D$4,0)</f>
        <v>0</v>
      </c>
      <c r="F87" s="86">
        <f>ROUND('계획(일최대)'!F87*변동부하율!$D$5,0)</f>
        <v>0</v>
      </c>
      <c r="G87" s="86">
        <f>ROUND('계획(일최대)'!G87*변동부하율!$D$6,0)</f>
        <v>0</v>
      </c>
      <c r="H87" s="86">
        <f>ROUND('계획(일최대)'!H87*변동부하율!$D$7,0)</f>
        <v>0</v>
      </c>
      <c r="I87" s="86">
        <f>ROUND('계획(일최대)'!I87*변동부하율!$D$8,0)</f>
        <v>0</v>
      </c>
      <c r="J87" s="86">
        <f>ROUND('계획(일최대)'!J87*변동부하율!$D$9,0)</f>
        <v>56</v>
      </c>
      <c r="K87" s="87">
        <f>SUM(D87:J87)</f>
        <v>901</v>
      </c>
    </row>
    <row r="88" spans="1:11" ht="15" customHeight="1">
      <c r="A88" s="36"/>
      <c r="B88" s="37"/>
      <c r="C88" s="34" t="s">
        <v>37</v>
      </c>
      <c r="D88" s="86">
        <f>ROUND('계획(일최대)'!D88*변동부하율!$D$3,0)</f>
        <v>152</v>
      </c>
      <c r="E88" s="86">
        <f>ROUND('계획(일최대)'!E88*변동부하율!$D$4,0)</f>
        <v>0</v>
      </c>
      <c r="F88" s="86">
        <f>ROUND('계획(일최대)'!F88*변동부하율!$D$5,0)</f>
        <v>0</v>
      </c>
      <c r="G88" s="86">
        <f>ROUND('계획(일최대)'!G88*변동부하율!$D$6,0)</f>
        <v>0</v>
      </c>
      <c r="H88" s="86">
        <f>ROUND('계획(일최대)'!H88*변동부하율!$D$7,0)</f>
        <v>0</v>
      </c>
      <c r="I88" s="86">
        <f>ROUND('계획(일최대)'!I88*변동부하율!$D$8,0)</f>
        <v>0</v>
      </c>
      <c r="J88" s="86">
        <f>ROUND('계획(일최대)'!J88*변동부하율!$D$9,0)</f>
        <v>10</v>
      </c>
      <c r="K88" s="87">
        <f>SUM(D88:J88)</f>
        <v>162</v>
      </c>
    </row>
    <row r="89" spans="1:11" ht="15" customHeight="1">
      <c r="A89" s="36"/>
      <c r="B89" s="33" t="s">
        <v>41</v>
      </c>
      <c r="C89" s="34" t="s">
        <v>8</v>
      </c>
      <c r="D89" s="86">
        <f t="shared" ref="D89:K89" si="27">SUM(D90:D92)</f>
        <v>938</v>
      </c>
      <c r="E89" s="86">
        <f t="shared" si="27"/>
        <v>27</v>
      </c>
      <c r="F89" s="86">
        <f t="shared" si="27"/>
        <v>0</v>
      </c>
      <c r="G89" s="86">
        <f t="shared" si="27"/>
        <v>0</v>
      </c>
      <c r="H89" s="86">
        <f t="shared" si="27"/>
        <v>0</v>
      </c>
      <c r="I89" s="86">
        <f t="shared" si="27"/>
        <v>0</v>
      </c>
      <c r="J89" s="86">
        <f t="shared" si="27"/>
        <v>64</v>
      </c>
      <c r="K89" s="87">
        <f t="shared" si="27"/>
        <v>1029</v>
      </c>
    </row>
    <row r="90" spans="1:11" ht="15" customHeight="1">
      <c r="A90" s="36"/>
      <c r="B90" s="37"/>
      <c r="C90" s="34" t="s">
        <v>225</v>
      </c>
      <c r="D90" s="86">
        <f>ROUND('계획(일최대)'!D90*변동부하율!$D$3,0)</f>
        <v>0</v>
      </c>
      <c r="E90" s="86">
        <f>ROUND('계획(일최대)'!E90*변동부하율!$D$4,0)</f>
        <v>0</v>
      </c>
      <c r="F90" s="86">
        <f>ROUND('계획(일최대)'!F90*변동부하율!$D$5,0)</f>
        <v>0</v>
      </c>
      <c r="G90" s="86">
        <f>ROUND('계획(일최대)'!G90*변동부하율!$D$6,0)</f>
        <v>0</v>
      </c>
      <c r="H90" s="86">
        <f>ROUND('계획(일최대)'!H90*변동부하율!$D$7,0)</f>
        <v>0</v>
      </c>
      <c r="I90" s="86">
        <f>ROUND('계획(일최대)'!I90*변동부하율!$D$8,0)</f>
        <v>0</v>
      </c>
      <c r="J90" s="86">
        <f>ROUND('계획(일최대)'!J90*변동부하율!$D$9,0)</f>
        <v>0</v>
      </c>
      <c r="K90" s="87">
        <f>SUM(D90:J90)</f>
        <v>0</v>
      </c>
    </row>
    <row r="91" spans="1:11" ht="15" customHeight="1">
      <c r="A91" s="36"/>
      <c r="B91" s="37"/>
      <c r="C91" s="34" t="s">
        <v>37</v>
      </c>
      <c r="D91" s="86">
        <f>ROUND('계획(일최대)'!D91*변동부하율!$D$3,0)</f>
        <v>666</v>
      </c>
      <c r="E91" s="86">
        <f>ROUND('계획(일최대)'!E91*변동부하율!$D$4,0)</f>
        <v>0</v>
      </c>
      <c r="F91" s="86">
        <f>ROUND('계획(일최대)'!F91*변동부하율!$D$5,0)</f>
        <v>0</v>
      </c>
      <c r="G91" s="86">
        <f>ROUND('계획(일최대)'!G91*변동부하율!$D$6,0)</f>
        <v>0</v>
      </c>
      <c r="H91" s="86">
        <f>ROUND('계획(일최대)'!H91*변동부하율!$D$7,0)</f>
        <v>0</v>
      </c>
      <c r="I91" s="86">
        <f>ROUND('계획(일최대)'!I91*변동부하율!$D$8,0)</f>
        <v>0</v>
      </c>
      <c r="J91" s="86">
        <f>ROUND('계획(일최대)'!J91*변동부하율!$D$9,0)</f>
        <v>44</v>
      </c>
      <c r="K91" s="87">
        <f>SUM(D91:J91)</f>
        <v>710</v>
      </c>
    </row>
    <row r="92" spans="1:11" ht="15" customHeight="1">
      <c r="A92" s="36"/>
      <c r="B92" s="37"/>
      <c r="C92" s="34" t="s">
        <v>38</v>
      </c>
      <c r="D92" s="86">
        <f>ROUND('계획(일최대)'!D92*변동부하율!$D$3,0)</f>
        <v>272</v>
      </c>
      <c r="E92" s="86">
        <f>ROUND('계획(일최대)'!E92*변동부하율!$D$4,0)</f>
        <v>27</v>
      </c>
      <c r="F92" s="86">
        <f>ROUND('계획(일최대)'!F92*변동부하율!$D$5,0)</f>
        <v>0</v>
      </c>
      <c r="G92" s="86">
        <f>ROUND('계획(일최대)'!G92*변동부하율!$D$6,0)</f>
        <v>0</v>
      </c>
      <c r="H92" s="86">
        <f>ROUND('계획(일최대)'!H92*변동부하율!$D$7,0)</f>
        <v>0</v>
      </c>
      <c r="I92" s="86">
        <f>ROUND('계획(일최대)'!I92*변동부하율!$D$8,0)</f>
        <v>0</v>
      </c>
      <c r="J92" s="86">
        <f>ROUND('계획(일최대)'!J92*변동부하율!$D$9,0)</f>
        <v>20</v>
      </c>
      <c r="K92" s="87">
        <f>SUM(D92:J92)</f>
        <v>319</v>
      </c>
    </row>
    <row r="93" spans="1:11" ht="15" customHeight="1">
      <c r="A93" s="138" t="s">
        <v>132</v>
      </c>
      <c r="B93" s="139"/>
      <c r="C93" s="140"/>
      <c r="D93" s="84">
        <f t="shared" ref="D93:K93" si="28">D94+D97+D102</f>
        <v>1223</v>
      </c>
      <c r="E93" s="84">
        <f t="shared" si="28"/>
        <v>306</v>
      </c>
      <c r="F93" s="84">
        <f t="shared" si="28"/>
        <v>0</v>
      </c>
      <c r="G93" s="84">
        <f t="shared" si="28"/>
        <v>15470</v>
      </c>
      <c r="H93" s="84">
        <f t="shared" si="28"/>
        <v>0</v>
      </c>
      <c r="I93" s="84">
        <f t="shared" si="28"/>
        <v>0</v>
      </c>
      <c r="J93" s="84">
        <f t="shared" si="28"/>
        <v>645</v>
      </c>
      <c r="K93" s="85">
        <f t="shared" si="28"/>
        <v>17644</v>
      </c>
    </row>
    <row r="94" spans="1:11" ht="15" customHeight="1">
      <c r="A94" s="36"/>
      <c r="B94" s="33" t="s">
        <v>43</v>
      </c>
      <c r="C94" s="34" t="s">
        <v>8</v>
      </c>
      <c r="D94" s="86">
        <f t="shared" ref="D94:K94" si="29">SUM(D95:D96)</f>
        <v>0</v>
      </c>
      <c r="E94" s="86">
        <f t="shared" si="29"/>
        <v>0</v>
      </c>
      <c r="F94" s="86">
        <f t="shared" si="29"/>
        <v>0</v>
      </c>
      <c r="G94" s="86">
        <f t="shared" si="29"/>
        <v>15470</v>
      </c>
      <c r="H94" s="86">
        <f t="shared" si="29"/>
        <v>0</v>
      </c>
      <c r="I94" s="86">
        <f t="shared" si="29"/>
        <v>0</v>
      </c>
      <c r="J94" s="86">
        <f t="shared" si="29"/>
        <v>543</v>
      </c>
      <c r="K94" s="87">
        <f t="shared" si="29"/>
        <v>16013</v>
      </c>
    </row>
    <row r="95" spans="1:11" ht="15" customHeight="1">
      <c r="A95" s="36"/>
      <c r="B95" s="37"/>
      <c r="C95" s="34" t="s">
        <v>77</v>
      </c>
      <c r="D95" s="86">
        <f>ROUND('계획(일최대)'!D95*변동부하율!$D$3,0)</f>
        <v>0</v>
      </c>
      <c r="E95" s="86">
        <f>ROUND('계획(일최대)'!E95*변동부하율!$D$4,0)</f>
        <v>0</v>
      </c>
      <c r="F95" s="86">
        <f>ROUND('계획(일최대)'!F95*변동부하율!$D$5,0)</f>
        <v>0</v>
      </c>
      <c r="G95" s="86">
        <f>ROUND('계획(일최대)'!G95*변동부하율!$D$6,0)</f>
        <v>15470</v>
      </c>
      <c r="H95" s="86">
        <f>ROUND('계획(일최대)'!H95*변동부하율!$D$7,0)</f>
        <v>0</v>
      </c>
      <c r="I95" s="86">
        <f>ROUND('계획(일최대)'!I95*변동부하율!$D$8,0)</f>
        <v>0</v>
      </c>
      <c r="J95" s="86">
        <f>ROUND('계획(일최대)'!J95*변동부하율!$D$9,0)</f>
        <v>543</v>
      </c>
      <c r="K95" s="87">
        <f>SUM(D95:J95)</f>
        <v>16013</v>
      </c>
    </row>
    <row r="96" spans="1:11" ht="15" customHeight="1">
      <c r="A96" s="36"/>
      <c r="B96" s="45"/>
      <c r="C96" s="34" t="s">
        <v>76</v>
      </c>
      <c r="D96" s="86">
        <f>ROUND('계획(일최대)'!D96*변동부하율!$D$3,0)</f>
        <v>0</v>
      </c>
      <c r="E96" s="86">
        <f>ROUND('계획(일최대)'!E96*변동부하율!$D$4,0)</f>
        <v>0</v>
      </c>
      <c r="F96" s="86">
        <f>ROUND('계획(일최대)'!F96*변동부하율!$D$5,0)</f>
        <v>0</v>
      </c>
      <c r="G96" s="86">
        <f>ROUND('계획(일최대)'!G96*변동부하율!$D$6,0)</f>
        <v>0</v>
      </c>
      <c r="H96" s="86">
        <f>ROUND('계획(일최대)'!H96*변동부하율!$D$7,0)</f>
        <v>0</v>
      </c>
      <c r="I96" s="86">
        <f>ROUND('계획(일최대)'!I96*변동부하율!$D$8,0)</f>
        <v>0</v>
      </c>
      <c r="J96" s="86">
        <f>ROUND('계획(일최대)'!J96*변동부하율!$D$9,0)</f>
        <v>0</v>
      </c>
      <c r="K96" s="87">
        <f>SUM(D96:J96)</f>
        <v>0</v>
      </c>
    </row>
    <row r="97" spans="1:11" ht="15" customHeight="1">
      <c r="A97" s="36"/>
      <c r="B97" s="33" t="s">
        <v>7</v>
      </c>
      <c r="C97" s="34" t="s">
        <v>8</v>
      </c>
      <c r="D97" s="86">
        <f t="shared" ref="D97:K97" si="30">SUM(D98:D101)</f>
        <v>447</v>
      </c>
      <c r="E97" s="86">
        <f t="shared" si="30"/>
        <v>306</v>
      </c>
      <c r="F97" s="86">
        <f t="shared" si="30"/>
        <v>0</v>
      </c>
      <c r="G97" s="86">
        <f t="shared" si="30"/>
        <v>0</v>
      </c>
      <c r="H97" s="86">
        <f t="shared" si="30"/>
        <v>0</v>
      </c>
      <c r="I97" s="86">
        <f t="shared" si="30"/>
        <v>0</v>
      </c>
      <c r="J97" s="86">
        <f t="shared" si="30"/>
        <v>50</v>
      </c>
      <c r="K97" s="87">
        <f t="shared" si="30"/>
        <v>803</v>
      </c>
    </row>
    <row r="98" spans="1:11" ht="15" customHeight="1">
      <c r="A98" s="36"/>
      <c r="B98" s="37"/>
      <c r="C98" s="34" t="s">
        <v>10</v>
      </c>
      <c r="D98" s="86">
        <f>ROUND('계획(일최대)'!D98*변동부하율!$D$3,0)</f>
        <v>447</v>
      </c>
      <c r="E98" s="86">
        <f>ROUND('계획(일최대)'!E98*변동부하율!$D$4,0)</f>
        <v>306</v>
      </c>
      <c r="F98" s="86">
        <f>ROUND('계획(일최대)'!F98*변동부하율!$D$5,0)</f>
        <v>0</v>
      </c>
      <c r="G98" s="86">
        <f>ROUND('계획(일최대)'!G98*변동부하율!$D$6,0)</f>
        <v>0</v>
      </c>
      <c r="H98" s="86">
        <f>ROUND('계획(일최대)'!H98*변동부하율!$D$7,0)</f>
        <v>0</v>
      </c>
      <c r="I98" s="86">
        <f>ROUND('계획(일최대)'!I98*변동부하율!$D$8,0)</f>
        <v>0</v>
      </c>
      <c r="J98" s="86">
        <f>ROUND('계획(일최대)'!J98*변동부하율!$D$9,0)</f>
        <v>50</v>
      </c>
      <c r="K98" s="87">
        <f>SUM(D98:J98)</f>
        <v>803</v>
      </c>
    </row>
    <row r="99" spans="1:11" ht="15" customHeight="1">
      <c r="A99" s="36"/>
      <c r="B99" s="37"/>
      <c r="C99" s="34" t="s">
        <v>11</v>
      </c>
      <c r="D99" s="86">
        <f>ROUND('계획(일최대)'!D99*변동부하율!$D$3,0)</f>
        <v>0</v>
      </c>
      <c r="E99" s="86">
        <f>ROUND('계획(일최대)'!E99*변동부하율!$D$4,0)</f>
        <v>0</v>
      </c>
      <c r="F99" s="86">
        <f>ROUND('계획(일최대)'!F99*변동부하율!$D$5,0)</f>
        <v>0</v>
      </c>
      <c r="G99" s="86">
        <f>ROUND('계획(일최대)'!G99*변동부하율!$D$6,0)</f>
        <v>0</v>
      </c>
      <c r="H99" s="86">
        <f>ROUND('계획(일최대)'!H99*변동부하율!$D$7,0)</f>
        <v>0</v>
      </c>
      <c r="I99" s="86">
        <f>ROUND('계획(일최대)'!I99*변동부하율!$D$8,0)</f>
        <v>0</v>
      </c>
      <c r="J99" s="86">
        <f>ROUND('계획(일최대)'!J99*변동부하율!$D$9,0)</f>
        <v>0</v>
      </c>
      <c r="K99" s="87">
        <f>SUM(D99:J99)</f>
        <v>0</v>
      </c>
    </row>
    <row r="100" spans="1:11" ht="15" customHeight="1">
      <c r="A100" s="36"/>
      <c r="B100" s="37"/>
      <c r="C100" s="34" t="s">
        <v>74</v>
      </c>
      <c r="D100" s="86">
        <f>ROUND('계획(일최대)'!D100*변동부하율!$D$3,0)</f>
        <v>0</v>
      </c>
      <c r="E100" s="86">
        <f>ROUND('계획(일최대)'!E100*변동부하율!$D$4,0)</f>
        <v>0</v>
      </c>
      <c r="F100" s="86">
        <f>ROUND('계획(일최대)'!F100*변동부하율!$D$5,0)</f>
        <v>0</v>
      </c>
      <c r="G100" s="86">
        <f>ROUND('계획(일최대)'!G100*변동부하율!$D$6,0)</f>
        <v>0</v>
      </c>
      <c r="H100" s="86">
        <f>ROUND('계획(일최대)'!H100*변동부하율!$D$7,0)</f>
        <v>0</v>
      </c>
      <c r="I100" s="86">
        <f>ROUND('계획(일최대)'!I100*변동부하율!$D$8,0)</f>
        <v>0</v>
      </c>
      <c r="J100" s="86">
        <f>ROUND('계획(일최대)'!J100*변동부하율!$D$9,0)</f>
        <v>0</v>
      </c>
      <c r="K100" s="87">
        <f>SUM(D100:J100)</f>
        <v>0</v>
      </c>
    </row>
    <row r="101" spans="1:11" ht="15" customHeight="1">
      <c r="A101" s="36"/>
      <c r="B101" s="37"/>
      <c r="C101" s="34" t="s">
        <v>58</v>
      </c>
      <c r="D101" s="86">
        <f>ROUND('계획(일최대)'!D101*변동부하율!$D$3,0)</f>
        <v>0</v>
      </c>
      <c r="E101" s="86">
        <f>ROUND('계획(일최대)'!E101*변동부하율!$D$4,0)</f>
        <v>0</v>
      </c>
      <c r="F101" s="86">
        <f>ROUND('계획(일최대)'!F101*변동부하율!$D$5,0)</f>
        <v>0</v>
      </c>
      <c r="G101" s="86">
        <f>ROUND('계획(일최대)'!G101*변동부하율!$D$6,0)</f>
        <v>0</v>
      </c>
      <c r="H101" s="86">
        <f>ROUND('계획(일최대)'!H101*변동부하율!$D$7,0)</f>
        <v>0</v>
      </c>
      <c r="I101" s="86">
        <f>ROUND('계획(일최대)'!I101*변동부하율!$D$8,0)</f>
        <v>0</v>
      </c>
      <c r="J101" s="86">
        <f>ROUND('계획(일최대)'!J101*변동부하율!$D$9,0)</f>
        <v>0</v>
      </c>
      <c r="K101" s="87">
        <f>SUM(D101:J101)</f>
        <v>0</v>
      </c>
    </row>
    <row r="102" spans="1:11" ht="15" customHeight="1">
      <c r="A102" s="36"/>
      <c r="B102" s="34" t="s">
        <v>39</v>
      </c>
      <c r="C102" s="34" t="s">
        <v>40</v>
      </c>
      <c r="D102" s="86">
        <f>ROUND('계획(일최대)'!D102*변동부하율!$D$3,0)</f>
        <v>776</v>
      </c>
      <c r="E102" s="86">
        <f>ROUND('계획(일최대)'!E102*변동부하율!$D$4,0)</f>
        <v>0</v>
      </c>
      <c r="F102" s="86">
        <f>ROUND('계획(일최대)'!F102*변동부하율!$D$5,0)</f>
        <v>0</v>
      </c>
      <c r="G102" s="86">
        <f>ROUND('계획(일최대)'!G102*변동부하율!$D$6,0)</f>
        <v>0</v>
      </c>
      <c r="H102" s="86">
        <f>ROUND('계획(일최대)'!H102*변동부하율!$D$7,0)</f>
        <v>0</v>
      </c>
      <c r="I102" s="86">
        <f>ROUND('계획(일최대)'!I102*변동부하율!$D$8,0)</f>
        <v>0</v>
      </c>
      <c r="J102" s="86">
        <f>ROUND('계획(일최대)'!J102*변동부하율!$D$9,0)</f>
        <v>52</v>
      </c>
      <c r="K102" s="87">
        <f>SUM(D102:J102)</f>
        <v>828</v>
      </c>
    </row>
    <row r="103" spans="1:11" ht="15" customHeight="1">
      <c r="A103" s="30" t="s">
        <v>44</v>
      </c>
      <c r="B103" s="143" t="s">
        <v>6</v>
      </c>
      <c r="C103" s="143"/>
      <c r="D103" s="82">
        <f>D104+D105+D108</f>
        <v>2971</v>
      </c>
      <c r="E103" s="82">
        <f t="shared" ref="E103:K103" si="31">E104+E105+E108</f>
        <v>0</v>
      </c>
      <c r="F103" s="82">
        <f t="shared" si="31"/>
        <v>0</v>
      </c>
      <c r="G103" s="82">
        <f t="shared" si="31"/>
        <v>0</v>
      </c>
      <c r="H103" s="82">
        <f t="shared" si="31"/>
        <v>0</v>
      </c>
      <c r="I103" s="82">
        <f t="shared" si="31"/>
        <v>0</v>
      </c>
      <c r="J103" s="82">
        <f t="shared" si="31"/>
        <v>199</v>
      </c>
      <c r="K103" s="83">
        <f t="shared" si="31"/>
        <v>3170</v>
      </c>
    </row>
    <row r="104" spans="1:11" ht="15" customHeight="1">
      <c r="A104" s="36"/>
      <c r="B104" s="33" t="s">
        <v>234</v>
      </c>
      <c r="C104" s="34" t="s">
        <v>45</v>
      </c>
      <c r="D104" s="86">
        <f>ROUND('계획(일최대)'!D104*변동부하율!$D$3,0)</f>
        <v>2318</v>
      </c>
      <c r="E104" s="86">
        <f>ROUND('계획(일최대)'!E104*변동부하율!$D$4,0)</f>
        <v>0</v>
      </c>
      <c r="F104" s="86">
        <f>ROUND('계획(일최대)'!F104*변동부하율!$D$5,0)</f>
        <v>0</v>
      </c>
      <c r="G104" s="86">
        <f>ROUND('계획(일최대)'!G104*변동부하율!$D$6,0)</f>
        <v>0</v>
      </c>
      <c r="H104" s="86">
        <f>ROUND('계획(일최대)'!H104*변동부하율!$D$7,0)</f>
        <v>0</v>
      </c>
      <c r="I104" s="86">
        <f>ROUND('계획(일최대)'!I104*변동부하율!$D$8,0)</f>
        <v>0</v>
      </c>
      <c r="J104" s="86">
        <f>ROUND('계획(일최대)'!J104*변동부하율!$D$9,0)</f>
        <v>155</v>
      </c>
      <c r="K104" s="87">
        <f>SUM(D104:J104)</f>
        <v>2473</v>
      </c>
    </row>
    <row r="105" spans="1:11" ht="15" customHeight="1">
      <c r="A105" s="36"/>
      <c r="B105" s="33" t="s">
        <v>244</v>
      </c>
      <c r="C105" s="34" t="s">
        <v>8</v>
      </c>
      <c r="D105" s="86">
        <f>SUM(D106:D107)</f>
        <v>653</v>
      </c>
      <c r="E105" s="86">
        <f t="shared" ref="E105:K105" si="32">SUM(E106:E107)</f>
        <v>0</v>
      </c>
      <c r="F105" s="86">
        <f t="shared" si="32"/>
        <v>0</v>
      </c>
      <c r="G105" s="86">
        <f t="shared" si="32"/>
        <v>0</v>
      </c>
      <c r="H105" s="86">
        <f t="shared" si="32"/>
        <v>0</v>
      </c>
      <c r="I105" s="86">
        <f t="shared" si="32"/>
        <v>0</v>
      </c>
      <c r="J105" s="86">
        <f t="shared" si="32"/>
        <v>44</v>
      </c>
      <c r="K105" s="87">
        <f t="shared" si="32"/>
        <v>697</v>
      </c>
    </row>
    <row r="106" spans="1:11" ht="15" customHeight="1">
      <c r="A106" s="36"/>
      <c r="B106" s="37"/>
      <c r="C106" s="34" t="s">
        <v>45</v>
      </c>
      <c r="D106" s="86">
        <f>ROUND('계획(일최대)'!D106*변동부하율!$D$3,0)</f>
        <v>653</v>
      </c>
      <c r="E106" s="86">
        <f>ROUND('계획(일최대)'!E106*변동부하율!$D$4,0)</f>
        <v>0</v>
      </c>
      <c r="F106" s="86">
        <f>ROUND('계획(일최대)'!F106*변동부하율!$D$5,0)</f>
        <v>0</v>
      </c>
      <c r="G106" s="86">
        <f>ROUND('계획(일최대)'!G106*변동부하율!$D$6,0)</f>
        <v>0</v>
      </c>
      <c r="H106" s="86">
        <f>ROUND('계획(일최대)'!H106*변동부하율!$D$7,0)</f>
        <v>0</v>
      </c>
      <c r="I106" s="86">
        <f>ROUND('계획(일최대)'!I106*변동부하율!$D$8,0)</f>
        <v>0</v>
      </c>
      <c r="J106" s="86">
        <f>ROUND('계획(일최대)'!J106*변동부하율!$D$9,0)</f>
        <v>44</v>
      </c>
      <c r="K106" s="87">
        <f t="shared" ref="K106:K107" si="33">SUM(D106:J106)</f>
        <v>697</v>
      </c>
    </row>
    <row r="107" spans="1:11" ht="15" customHeight="1">
      <c r="A107" s="36"/>
      <c r="B107" s="45"/>
      <c r="C107" s="34" t="s">
        <v>238</v>
      </c>
      <c r="D107" s="86">
        <f>ROUND('계획(일최대)'!D107*변동부하율!$D$3,0)</f>
        <v>0</v>
      </c>
      <c r="E107" s="86">
        <f>ROUND('계획(일최대)'!E107*변동부하율!$D$4,0)</f>
        <v>0</v>
      </c>
      <c r="F107" s="86">
        <f>ROUND('계획(일최대)'!F107*변동부하율!$D$5,0)</f>
        <v>0</v>
      </c>
      <c r="G107" s="86">
        <f>ROUND('계획(일최대)'!G107*변동부하율!$D$6,0)</f>
        <v>0</v>
      </c>
      <c r="H107" s="86">
        <f>ROUND('계획(일최대)'!H107*변동부하율!$D$7,0)</f>
        <v>0</v>
      </c>
      <c r="I107" s="86">
        <f>ROUND('계획(일최대)'!I107*변동부하율!$D$8,0)</f>
        <v>0</v>
      </c>
      <c r="J107" s="86">
        <f>ROUND('계획(일최대)'!J107*변동부하율!$D$9,0)</f>
        <v>0</v>
      </c>
      <c r="K107" s="87">
        <f t="shared" si="33"/>
        <v>0</v>
      </c>
    </row>
    <row r="108" spans="1:11" ht="15" customHeight="1">
      <c r="A108" s="36"/>
      <c r="B108" s="33" t="s">
        <v>46</v>
      </c>
      <c r="C108" s="34" t="s">
        <v>8</v>
      </c>
      <c r="D108" s="86">
        <f>SUM(D109:D110)</f>
        <v>0</v>
      </c>
      <c r="E108" s="86">
        <f t="shared" ref="E108:K108" si="34">SUM(E109:E110)</f>
        <v>0</v>
      </c>
      <c r="F108" s="86">
        <f t="shared" si="34"/>
        <v>0</v>
      </c>
      <c r="G108" s="86">
        <f t="shared" si="34"/>
        <v>0</v>
      </c>
      <c r="H108" s="86">
        <f t="shared" si="34"/>
        <v>0</v>
      </c>
      <c r="I108" s="86">
        <f t="shared" si="34"/>
        <v>0</v>
      </c>
      <c r="J108" s="86">
        <f t="shared" si="34"/>
        <v>0</v>
      </c>
      <c r="K108" s="87">
        <f t="shared" si="34"/>
        <v>0</v>
      </c>
    </row>
    <row r="109" spans="1:11" ht="15" customHeight="1">
      <c r="A109" s="36"/>
      <c r="B109" s="37"/>
      <c r="C109" s="34" t="s">
        <v>45</v>
      </c>
      <c r="D109" s="86">
        <f>ROUND('계획(일최대)'!D109*변동부하율!$D$3,0)</f>
        <v>0</v>
      </c>
      <c r="E109" s="86">
        <f>ROUND('계획(일최대)'!E109*변동부하율!$D$4,0)</f>
        <v>0</v>
      </c>
      <c r="F109" s="86">
        <f>ROUND('계획(일최대)'!F109*변동부하율!$D$5,0)</f>
        <v>0</v>
      </c>
      <c r="G109" s="86">
        <f>ROUND('계획(일최대)'!G109*변동부하율!$D$6,0)</f>
        <v>0</v>
      </c>
      <c r="H109" s="86">
        <f>ROUND('계획(일최대)'!H109*변동부하율!$D$7,0)</f>
        <v>0</v>
      </c>
      <c r="I109" s="86">
        <f>ROUND('계획(일최대)'!I109*변동부하율!$D$8,0)</f>
        <v>0</v>
      </c>
      <c r="J109" s="86">
        <f>ROUND('계획(일최대)'!J109*변동부하율!$D$9,0)</f>
        <v>0</v>
      </c>
      <c r="K109" s="87">
        <f>SUM(D109:J109)</f>
        <v>0</v>
      </c>
    </row>
    <row r="110" spans="1:11" ht="15" customHeight="1">
      <c r="A110" s="49"/>
      <c r="B110" s="45"/>
      <c r="C110" s="34" t="s">
        <v>62</v>
      </c>
      <c r="D110" s="86">
        <f>ROUND('계획(일최대)'!D110*변동부하율!$D$3,0)</f>
        <v>0</v>
      </c>
      <c r="E110" s="86">
        <f>ROUND('계획(일최대)'!E110*변동부하율!$D$4,0)</f>
        <v>0</v>
      </c>
      <c r="F110" s="86">
        <f>ROUND('계획(일최대)'!F110*변동부하율!$D$5,0)</f>
        <v>0</v>
      </c>
      <c r="G110" s="86">
        <f>ROUND('계획(일최대)'!G110*변동부하율!$D$6,0)</f>
        <v>0</v>
      </c>
      <c r="H110" s="86">
        <f>ROUND('계획(일최대)'!H110*변동부하율!$D$7,0)</f>
        <v>0</v>
      </c>
      <c r="I110" s="86">
        <f>ROUND('계획(일최대)'!I110*변동부하율!$D$8,0)</f>
        <v>0</v>
      </c>
      <c r="J110" s="86">
        <f>ROUND('계획(일최대)'!J110*변동부하율!$D$9,0)</f>
        <v>0</v>
      </c>
      <c r="K110" s="87">
        <f>SUM(D110:J110)</f>
        <v>0</v>
      </c>
    </row>
    <row r="111" spans="1:11" ht="15" customHeight="1">
      <c r="A111" s="30" t="s">
        <v>133</v>
      </c>
      <c r="B111" s="143" t="s">
        <v>6</v>
      </c>
      <c r="C111" s="143"/>
      <c r="D111" s="82">
        <f>D112</f>
        <v>0</v>
      </c>
      <c r="E111" s="82">
        <f t="shared" ref="E111:K111" si="35">E112</f>
        <v>0</v>
      </c>
      <c r="F111" s="82">
        <f t="shared" si="35"/>
        <v>0</v>
      </c>
      <c r="G111" s="82">
        <f t="shared" si="35"/>
        <v>0</v>
      </c>
      <c r="H111" s="82">
        <f t="shared" si="35"/>
        <v>0</v>
      </c>
      <c r="I111" s="82">
        <f t="shared" si="35"/>
        <v>0</v>
      </c>
      <c r="J111" s="82">
        <f t="shared" si="35"/>
        <v>0</v>
      </c>
      <c r="K111" s="83">
        <f t="shared" si="35"/>
        <v>0</v>
      </c>
    </row>
    <row r="112" spans="1:11" ht="15" customHeight="1">
      <c r="A112" s="46"/>
      <c r="B112" s="40" t="s">
        <v>134</v>
      </c>
      <c r="C112" s="40" t="s">
        <v>45</v>
      </c>
      <c r="D112" s="91">
        <f>ROUND('계획(일최대)'!D112*변동부하율!$D$3,0)</f>
        <v>0</v>
      </c>
      <c r="E112" s="91">
        <f>ROUND('계획(일최대)'!E112*변동부하율!$D$4,0)</f>
        <v>0</v>
      </c>
      <c r="F112" s="91">
        <f>ROUND('계획(일최대)'!F112*변동부하율!$D$5,0)</f>
        <v>0</v>
      </c>
      <c r="G112" s="91">
        <f>ROUND('계획(일최대)'!G112*변동부하율!$D$6,0)</f>
        <v>0</v>
      </c>
      <c r="H112" s="91">
        <f>ROUND('계획(일최대)'!H112*변동부하율!$D$7,0)</f>
        <v>0</v>
      </c>
      <c r="I112" s="91">
        <f>ROUND('계획(일최대)'!I112*변동부하율!$D$8,0)</f>
        <v>0</v>
      </c>
      <c r="J112" s="91">
        <f>ROUND('계획(일최대)'!J112*변동부하율!$D$9,0)</f>
        <v>0</v>
      </c>
      <c r="K112" s="92">
        <f>SUM(D112:J112)</f>
        <v>0</v>
      </c>
    </row>
    <row r="113" spans="1:11" ht="15" customHeight="1"/>
    <row r="114" spans="1:11" s="5" customFormat="1" ht="15" customHeight="1">
      <c r="A114" s="24" t="s">
        <v>150</v>
      </c>
    </row>
    <row r="115" spans="1:11" ht="34.5" thickBot="1">
      <c r="A115" s="25" t="s">
        <v>0</v>
      </c>
      <c r="B115" s="26" t="s">
        <v>1</v>
      </c>
      <c r="C115" s="26" t="s">
        <v>73</v>
      </c>
      <c r="D115" s="26" t="s">
        <v>49</v>
      </c>
      <c r="E115" s="26" t="s">
        <v>53</v>
      </c>
      <c r="F115" s="26" t="s">
        <v>64</v>
      </c>
      <c r="G115" s="26" t="s">
        <v>65</v>
      </c>
      <c r="H115" s="26" t="s">
        <v>88</v>
      </c>
      <c r="I115" s="26" t="s">
        <v>185</v>
      </c>
      <c r="J115" s="26" t="s">
        <v>50</v>
      </c>
      <c r="K115" s="27" t="s">
        <v>66</v>
      </c>
    </row>
    <row r="116" spans="1:11" ht="15" customHeight="1" thickTop="1">
      <c r="A116" s="141" t="s">
        <v>4</v>
      </c>
      <c r="B116" s="142"/>
      <c r="C116" s="142"/>
      <c r="D116" s="80">
        <f t="shared" ref="D116:K116" si="36">D117+D159+D167</f>
        <v>54859</v>
      </c>
      <c r="E116" s="80">
        <f t="shared" si="36"/>
        <v>1318</v>
      </c>
      <c r="F116" s="80">
        <f t="shared" si="36"/>
        <v>8980</v>
      </c>
      <c r="G116" s="80">
        <f t="shared" si="36"/>
        <v>17936</v>
      </c>
      <c r="H116" s="80">
        <f t="shared" si="36"/>
        <v>140</v>
      </c>
      <c r="I116" s="80">
        <f t="shared" si="36"/>
        <v>139</v>
      </c>
      <c r="J116" s="80">
        <f t="shared" si="36"/>
        <v>4975</v>
      </c>
      <c r="K116" s="81">
        <f t="shared" si="36"/>
        <v>88347</v>
      </c>
    </row>
    <row r="117" spans="1:11" ht="15" customHeight="1">
      <c r="A117" s="30" t="s">
        <v>5</v>
      </c>
      <c r="B117" s="143" t="s">
        <v>6</v>
      </c>
      <c r="C117" s="143"/>
      <c r="D117" s="82">
        <f t="shared" ref="D117:K117" si="37">D118+D149</f>
        <v>51874</v>
      </c>
      <c r="E117" s="82">
        <f t="shared" si="37"/>
        <v>1318</v>
      </c>
      <c r="F117" s="82">
        <f t="shared" si="37"/>
        <v>8980</v>
      </c>
      <c r="G117" s="82">
        <f t="shared" si="37"/>
        <v>17936</v>
      </c>
      <c r="H117" s="82">
        <f t="shared" si="37"/>
        <v>140</v>
      </c>
      <c r="I117" s="82">
        <f t="shared" si="37"/>
        <v>139</v>
      </c>
      <c r="J117" s="82">
        <f t="shared" si="37"/>
        <v>4776</v>
      </c>
      <c r="K117" s="83">
        <f t="shared" si="37"/>
        <v>85163</v>
      </c>
    </row>
    <row r="118" spans="1:11" ht="15" customHeight="1">
      <c r="A118" s="138" t="s">
        <v>136</v>
      </c>
      <c r="B118" s="139"/>
      <c r="C118" s="140"/>
      <c r="D118" s="84">
        <f>D119+D123+D124+D128+D129+D133+D137+D138+D142+D145</f>
        <v>49647</v>
      </c>
      <c r="E118" s="84">
        <f t="shared" ref="E118:K118" si="38">E119+E123+E124+E128+E129+E133+E137+E138+E142+E145</f>
        <v>1012</v>
      </c>
      <c r="F118" s="84">
        <f t="shared" si="38"/>
        <v>8700</v>
      </c>
      <c r="G118" s="84">
        <f t="shared" si="38"/>
        <v>0</v>
      </c>
      <c r="H118" s="84">
        <f t="shared" si="38"/>
        <v>140</v>
      </c>
      <c r="I118" s="84">
        <f t="shared" si="38"/>
        <v>139</v>
      </c>
      <c r="J118" s="84">
        <f t="shared" si="38"/>
        <v>3971</v>
      </c>
      <c r="K118" s="85">
        <f t="shared" si="38"/>
        <v>63609</v>
      </c>
    </row>
    <row r="119" spans="1:11" ht="15" customHeight="1">
      <c r="A119" s="36"/>
      <c r="B119" s="33" t="s">
        <v>12</v>
      </c>
      <c r="C119" s="34" t="s">
        <v>8</v>
      </c>
      <c r="D119" s="86">
        <f t="shared" ref="D119:K119" si="39">SUM(D120:D122)</f>
        <v>9786</v>
      </c>
      <c r="E119" s="86">
        <f t="shared" si="39"/>
        <v>81</v>
      </c>
      <c r="F119" s="86">
        <f t="shared" si="39"/>
        <v>0</v>
      </c>
      <c r="G119" s="86">
        <f t="shared" si="39"/>
        <v>0</v>
      </c>
      <c r="H119" s="86">
        <f t="shared" si="39"/>
        <v>100</v>
      </c>
      <c r="I119" s="86">
        <f t="shared" si="39"/>
        <v>0</v>
      </c>
      <c r="J119" s="86">
        <f t="shared" si="39"/>
        <v>658</v>
      </c>
      <c r="K119" s="87">
        <f t="shared" si="39"/>
        <v>10625</v>
      </c>
    </row>
    <row r="120" spans="1:11" ht="15" customHeight="1">
      <c r="A120" s="36"/>
      <c r="B120" s="37"/>
      <c r="C120" s="34" t="s">
        <v>9</v>
      </c>
      <c r="D120" s="86">
        <f>ROUND('계획(일최대)'!D120*변동부하율!$D$3,0)</f>
        <v>9786</v>
      </c>
      <c r="E120" s="86">
        <f>ROUND('계획(일최대)'!E120*변동부하율!$D$4,0)</f>
        <v>81</v>
      </c>
      <c r="F120" s="86">
        <f>ROUND('계획(일최대)'!F120*변동부하율!$D$5,0)</f>
        <v>0</v>
      </c>
      <c r="G120" s="86">
        <f>ROUND('계획(일최대)'!G120*변동부하율!$D$6,0)</f>
        <v>0</v>
      </c>
      <c r="H120" s="86">
        <f>ROUND('계획(일최대)'!H120*변동부하율!$D$7,0)</f>
        <v>0</v>
      </c>
      <c r="I120" s="86">
        <f>ROUND('계획(일최대)'!I120*변동부하율!$D$8,0)</f>
        <v>0</v>
      </c>
      <c r="J120" s="86">
        <f>ROUND('계획(일최대)'!J120*변동부하율!$D$9,0)</f>
        <v>658</v>
      </c>
      <c r="K120" s="87">
        <f>SUM(D120:J120)</f>
        <v>10525</v>
      </c>
    </row>
    <row r="121" spans="1:11" ht="15" customHeight="1">
      <c r="A121" s="36"/>
      <c r="B121" s="37"/>
      <c r="C121" s="34" t="s">
        <v>79</v>
      </c>
      <c r="D121" s="86">
        <f>ROUND('계획(일최대)'!D121*변동부하율!$D$3,0)</f>
        <v>0</v>
      </c>
      <c r="E121" s="86">
        <f>ROUND('계획(일최대)'!E121*변동부하율!$D$4,0)</f>
        <v>0</v>
      </c>
      <c r="F121" s="86">
        <f>ROUND('계획(일최대)'!F121*변동부하율!$D$5,0)</f>
        <v>0</v>
      </c>
      <c r="G121" s="86">
        <f>ROUND('계획(일최대)'!G121*변동부하율!$D$6,0)</f>
        <v>0</v>
      </c>
      <c r="H121" s="86">
        <f>ROUND('계획(일최대)'!H121*변동부하율!$D$7,0)</f>
        <v>50</v>
      </c>
      <c r="I121" s="86">
        <f>ROUND('계획(일최대)'!I121*변동부하율!$D$8,0)</f>
        <v>0</v>
      </c>
      <c r="J121" s="86">
        <f>ROUND('계획(일최대)'!J121*변동부하율!$D$9,0)</f>
        <v>0</v>
      </c>
      <c r="K121" s="87">
        <f>SUM(D121:J121)</f>
        <v>50</v>
      </c>
    </row>
    <row r="122" spans="1:11" ht="15" customHeight="1">
      <c r="A122" s="36"/>
      <c r="B122" s="45"/>
      <c r="C122" s="34" t="s">
        <v>80</v>
      </c>
      <c r="D122" s="86">
        <f>ROUND('계획(일최대)'!D122*변동부하율!$D$3,0)</f>
        <v>0</v>
      </c>
      <c r="E122" s="86">
        <f>ROUND('계획(일최대)'!E122*변동부하율!$D$4,0)</f>
        <v>0</v>
      </c>
      <c r="F122" s="86">
        <f>ROUND('계획(일최대)'!F122*변동부하율!$D$5,0)</f>
        <v>0</v>
      </c>
      <c r="G122" s="86">
        <f>ROUND('계획(일최대)'!G122*변동부하율!$D$6,0)</f>
        <v>0</v>
      </c>
      <c r="H122" s="86">
        <f>ROUND('계획(일최대)'!H122*변동부하율!$D$7,0)</f>
        <v>50</v>
      </c>
      <c r="I122" s="86">
        <f>ROUND('계획(일최대)'!I122*변동부하율!$D$8,0)</f>
        <v>0</v>
      </c>
      <c r="J122" s="86">
        <f>ROUND('계획(일최대)'!J122*변동부하율!$D$9,0)</f>
        <v>0</v>
      </c>
      <c r="K122" s="87">
        <f>SUM(D122:J122)</f>
        <v>50</v>
      </c>
    </row>
    <row r="123" spans="1:11" ht="15" customHeight="1">
      <c r="A123" s="36"/>
      <c r="B123" s="34" t="s">
        <v>13</v>
      </c>
      <c r="C123" s="34" t="s">
        <v>9</v>
      </c>
      <c r="D123" s="86">
        <f>ROUND('계획(일최대)'!D123*변동부하율!$D$3,0)</f>
        <v>3833</v>
      </c>
      <c r="E123" s="86">
        <f>ROUND('계획(일최대)'!E123*변동부하율!$D$4,0)</f>
        <v>83</v>
      </c>
      <c r="F123" s="86">
        <f>ROUND('계획(일최대)'!F123*변동부하율!$D$5,0)</f>
        <v>0</v>
      </c>
      <c r="G123" s="86">
        <f>ROUND('계획(일최대)'!G123*변동부하율!$D$6,0)</f>
        <v>0</v>
      </c>
      <c r="H123" s="86">
        <f>ROUND('계획(일최대)'!H123*변동부하율!$D$7,0)</f>
        <v>0</v>
      </c>
      <c r="I123" s="86">
        <f>ROUND('계획(일최대)'!I123*변동부하율!$D$8,0)</f>
        <v>0</v>
      </c>
      <c r="J123" s="86">
        <f>ROUND('계획(일최대)'!J123*변동부하율!$D$9,0)</f>
        <v>261</v>
      </c>
      <c r="K123" s="87">
        <f>SUM(D123:J123)</f>
        <v>4177</v>
      </c>
    </row>
    <row r="124" spans="1:11" ht="15" customHeight="1">
      <c r="A124" s="36"/>
      <c r="B124" s="33" t="s">
        <v>14</v>
      </c>
      <c r="C124" s="34" t="s">
        <v>8</v>
      </c>
      <c r="D124" s="86">
        <f t="shared" ref="D124:K124" si="40">SUM(D125:D127)</f>
        <v>17588</v>
      </c>
      <c r="E124" s="86">
        <f t="shared" si="40"/>
        <v>416</v>
      </c>
      <c r="F124" s="86">
        <f t="shared" si="40"/>
        <v>0</v>
      </c>
      <c r="G124" s="86">
        <f t="shared" si="40"/>
        <v>0</v>
      </c>
      <c r="H124" s="86">
        <f t="shared" si="40"/>
        <v>0</v>
      </c>
      <c r="I124" s="86">
        <f t="shared" si="40"/>
        <v>0</v>
      </c>
      <c r="J124" s="86">
        <f t="shared" si="40"/>
        <v>1201</v>
      </c>
      <c r="K124" s="87">
        <f t="shared" si="40"/>
        <v>19205</v>
      </c>
    </row>
    <row r="125" spans="1:11" ht="15" customHeight="1">
      <c r="A125" s="36"/>
      <c r="B125" s="37"/>
      <c r="C125" s="34" t="s">
        <v>15</v>
      </c>
      <c r="D125" s="86">
        <f>ROUND('계획(일최대)'!D125*변동부하율!$D$3,0)</f>
        <v>1277</v>
      </c>
      <c r="E125" s="86">
        <f>ROUND('계획(일최대)'!E125*변동부하율!$D$4,0)</f>
        <v>36</v>
      </c>
      <c r="F125" s="86">
        <f>ROUND('계획(일최대)'!F125*변동부하율!$D$5,0)</f>
        <v>0</v>
      </c>
      <c r="G125" s="86">
        <f>ROUND('계획(일최대)'!G125*변동부하율!$D$6,0)</f>
        <v>0</v>
      </c>
      <c r="H125" s="86">
        <f>ROUND('계획(일최대)'!H125*변동부하율!$D$7,0)</f>
        <v>0</v>
      </c>
      <c r="I125" s="86">
        <f>ROUND('계획(일최대)'!I125*변동부하율!$D$8,0)</f>
        <v>0</v>
      </c>
      <c r="J125" s="86">
        <f>ROUND('계획(일최대)'!J125*변동부하율!$D$9,0)</f>
        <v>88</v>
      </c>
      <c r="K125" s="87">
        <f>SUM(D125:J125)</f>
        <v>1401</v>
      </c>
    </row>
    <row r="126" spans="1:11" ht="15" customHeight="1">
      <c r="A126" s="36"/>
      <c r="B126" s="37"/>
      <c r="C126" s="34" t="s">
        <v>16</v>
      </c>
      <c r="D126" s="86">
        <f>ROUND('계획(일최대)'!D126*변동부하율!$D$3,0)</f>
        <v>4050</v>
      </c>
      <c r="E126" s="86">
        <f>ROUND('계획(일최대)'!E126*변동부하율!$D$4,0)</f>
        <v>60</v>
      </c>
      <c r="F126" s="86">
        <f>ROUND('계획(일최대)'!F126*변동부하율!$D$5,0)</f>
        <v>0</v>
      </c>
      <c r="G126" s="86">
        <f>ROUND('계획(일최대)'!G126*변동부하율!$D$6,0)</f>
        <v>0</v>
      </c>
      <c r="H126" s="86">
        <f>ROUND('계획(일최대)'!H126*변동부하율!$D$7,0)</f>
        <v>0</v>
      </c>
      <c r="I126" s="86">
        <f>ROUND('계획(일최대)'!I126*변동부하율!$D$8,0)</f>
        <v>0</v>
      </c>
      <c r="J126" s="86">
        <f>ROUND('계획(일최대)'!J126*변동부하율!$D$9,0)</f>
        <v>274</v>
      </c>
      <c r="K126" s="87">
        <f>SUM(D126:J126)</f>
        <v>4384</v>
      </c>
    </row>
    <row r="127" spans="1:11" ht="15" customHeight="1">
      <c r="A127" s="36"/>
      <c r="B127" s="45"/>
      <c r="C127" s="34" t="s">
        <v>17</v>
      </c>
      <c r="D127" s="86">
        <f>ROUND('계획(일최대)'!D127*변동부하율!$D$3,0)</f>
        <v>12261</v>
      </c>
      <c r="E127" s="86">
        <f>ROUND('계획(일최대)'!E127*변동부하율!$D$4,0)</f>
        <v>320</v>
      </c>
      <c r="F127" s="86">
        <f>ROUND('계획(일최대)'!F127*변동부하율!$D$5,0)</f>
        <v>0</v>
      </c>
      <c r="G127" s="86">
        <f>ROUND('계획(일최대)'!G127*변동부하율!$D$6,0)</f>
        <v>0</v>
      </c>
      <c r="H127" s="86">
        <f>ROUND('계획(일최대)'!H127*변동부하율!$D$7,0)</f>
        <v>0</v>
      </c>
      <c r="I127" s="86">
        <f>ROUND('계획(일최대)'!I127*변동부하율!$D$8,0)</f>
        <v>0</v>
      </c>
      <c r="J127" s="86">
        <f>ROUND('계획(일최대)'!J127*변동부하율!$D$9,0)</f>
        <v>839</v>
      </c>
      <c r="K127" s="87">
        <f>SUM(D127:J127)</f>
        <v>13420</v>
      </c>
    </row>
    <row r="128" spans="1:11" ht="15" customHeight="1">
      <c r="A128" s="36"/>
      <c r="B128" s="34" t="s">
        <v>18</v>
      </c>
      <c r="C128" s="34" t="s">
        <v>19</v>
      </c>
      <c r="D128" s="86">
        <f>ROUND('계획(일최대)'!D128*변동부하율!$D$3,0)</f>
        <v>384</v>
      </c>
      <c r="E128" s="86">
        <f>ROUND('계획(일최대)'!E128*변동부하율!$D$4,0)</f>
        <v>0</v>
      </c>
      <c r="F128" s="86">
        <f>ROUND('계획(일최대)'!F128*변동부하율!$D$5,0)</f>
        <v>0</v>
      </c>
      <c r="G128" s="86">
        <f>ROUND('계획(일최대)'!G128*변동부하율!$D$6,0)</f>
        <v>0</v>
      </c>
      <c r="H128" s="86">
        <f>ROUND('계획(일최대)'!H128*변동부하율!$D$7,0)</f>
        <v>0</v>
      </c>
      <c r="I128" s="86">
        <f>ROUND('계획(일최대)'!I128*변동부하율!$D$8,0)</f>
        <v>0</v>
      </c>
      <c r="J128" s="86">
        <f>ROUND('계획(일최대)'!J128*변동부하율!$D$9,0)</f>
        <v>26</v>
      </c>
      <c r="K128" s="87">
        <f>SUM(D128:J128)</f>
        <v>410</v>
      </c>
    </row>
    <row r="129" spans="1:11" ht="15" customHeight="1">
      <c r="A129" s="36"/>
      <c r="B129" s="33" t="s">
        <v>20</v>
      </c>
      <c r="C129" s="34" t="s">
        <v>8</v>
      </c>
      <c r="D129" s="86">
        <f t="shared" ref="D129:K129" si="41">SUM(D130:D132)</f>
        <v>7344</v>
      </c>
      <c r="E129" s="86">
        <f t="shared" si="41"/>
        <v>291</v>
      </c>
      <c r="F129" s="86">
        <f t="shared" si="41"/>
        <v>0</v>
      </c>
      <c r="G129" s="86">
        <f t="shared" si="41"/>
        <v>0</v>
      </c>
      <c r="H129" s="86">
        <f t="shared" si="41"/>
        <v>0</v>
      </c>
      <c r="I129" s="86">
        <f t="shared" si="41"/>
        <v>0</v>
      </c>
      <c r="J129" s="86">
        <f t="shared" si="41"/>
        <v>508</v>
      </c>
      <c r="K129" s="87">
        <f t="shared" si="41"/>
        <v>8143</v>
      </c>
    </row>
    <row r="130" spans="1:11" ht="15" customHeight="1">
      <c r="A130" s="36"/>
      <c r="B130" s="37"/>
      <c r="C130" s="34" t="s">
        <v>15</v>
      </c>
      <c r="D130" s="86">
        <f>ROUND('계획(일최대)'!D130*변동부하율!$D$3,0)</f>
        <v>3546</v>
      </c>
      <c r="E130" s="86">
        <f>ROUND('계획(일최대)'!E130*변동부하율!$D$4,0)</f>
        <v>194</v>
      </c>
      <c r="F130" s="86">
        <f>ROUND('계획(일최대)'!F130*변동부하율!$D$5,0)</f>
        <v>0</v>
      </c>
      <c r="G130" s="86">
        <f>ROUND('계획(일최대)'!G130*변동부하율!$D$6,0)</f>
        <v>0</v>
      </c>
      <c r="H130" s="86">
        <f>ROUND('계획(일최대)'!H130*변동부하율!$D$7,0)</f>
        <v>0</v>
      </c>
      <c r="I130" s="86">
        <f>ROUND('계획(일최대)'!I130*변동부하율!$D$8,0)</f>
        <v>0</v>
      </c>
      <c r="J130" s="86">
        <f>ROUND('계획(일최대)'!J130*변동부하율!$D$9,0)</f>
        <v>249</v>
      </c>
      <c r="K130" s="87">
        <f>SUM(D130:J130)</f>
        <v>3989</v>
      </c>
    </row>
    <row r="131" spans="1:11" ht="15" customHeight="1">
      <c r="A131" s="36"/>
      <c r="B131" s="37"/>
      <c r="C131" s="34" t="s">
        <v>16</v>
      </c>
      <c r="D131" s="86">
        <f>ROUND('계획(일최대)'!D131*변동부하율!$D$3,0)</f>
        <v>1518</v>
      </c>
      <c r="E131" s="86">
        <f>ROUND('계획(일최대)'!E131*변동부하율!$D$4,0)</f>
        <v>2</v>
      </c>
      <c r="F131" s="86">
        <f>ROUND('계획(일최대)'!F131*변동부하율!$D$5,0)</f>
        <v>0</v>
      </c>
      <c r="G131" s="86">
        <f>ROUND('계획(일최대)'!G131*변동부하율!$D$6,0)</f>
        <v>0</v>
      </c>
      <c r="H131" s="86">
        <f>ROUND('계획(일최대)'!H131*변동부하율!$D$7,0)</f>
        <v>0</v>
      </c>
      <c r="I131" s="86">
        <f>ROUND('계획(일최대)'!I131*변동부하율!$D$8,0)</f>
        <v>0</v>
      </c>
      <c r="J131" s="86">
        <f>ROUND('계획(일최대)'!J131*변동부하율!$D$9,0)</f>
        <v>101</v>
      </c>
      <c r="K131" s="87">
        <f>SUM(D131:J131)</f>
        <v>1621</v>
      </c>
    </row>
    <row r="132" spans="1:11" ht="15" customHeight="1">
      <c r="A132" s="36"/>
      <c r="B132" s="45"/>
      <c r="C132" s="34" t="s">
        <v>24</v>
      </c>
      <c r="D132" s="86">
        <f>ROUND('계획(일최대)'!D132*변동부하율!$D$3,0)</f>
        <v>2280</v>
      </c>
      <c r="E132" s="86">
        <f>ROUND('계획(일최대)'!E132*변동부하율!$D$4,0)</f>
        <v>95</v>
      </c>
      <c r="F132" s="86">
        <f>ROUND('계획(일최대)'!F132*변동부하율!$D$5,0)</f>
        <v>0</v>
      </c>
      <c r="G132" s="86">
        <f>ROUND('계획(일최대)'!G132*변동부하율!$D$6,0)</f>
        <v>0</v>
      </c>
      <c r="H132" s="86">
        <f>ROUND('계획(일최대)'!H132*변동부하율!$D$7,0)</f>
        <v>0</v>
      </c>
      <c r="I132" s="86">
        <f>ROUND('계획(일최대)'!I132*변동부하율!$D$8,0)</f>
        <v>0</v>
      </c>
      <c r="J132" s="86">
        <f>ROUND('계획(일최대)'!J132*변동부하율!$D$9,0)</f>
        <v>158</v>
      </c>
      <c r="K132" s="87">
        <f>SUM(D132:J132)</f>
        <v>2533</v>
      </c>
    </row>
    <row r="133" spans="1:11" ht="15" customHeight="1">
      <c r="A133" s="36"/>
      <c r="B133" s="33" t="s">
        <v>25</v>
      </c>
      <c r="C133" s="34" t="s">
        <v>8</v>
      </c>
      <c r="D133" s="86">
        <f t="shared" ref="D133:K133" si="42">SUM(D134:D136)</f>
        <v>5198</v>
      </c>
      <c r="E133" s="86">
        <f t="shared" si="42"/>
        <v>114</v>
      </c>
      <c r="F133" s="86">
        <f t="shared" si="42"/>
        <v>0</v>
      </c>
      <c r="G133" s="86">
        <f t="shared" si="42"/>
        <v>0</v>
      </c>
      <c r="H133" s="86">
        <f t="shared" si="42"/>
        <v>40</v>
      </c>
      <c r="I133" s="86">
        <f t="shared" si="42"/>
        <v>0</v>
      </c>
      <c r="J133" s="86">
        <f t="shared" si="42"/>
        <v>354</v>
      </c>
      <c r="K133" s="87">
        <f t="shared" si="42"/>
        <v>5706</v>
      </c>
    </row>
    <row r="134" spans="1:11" ht="15" customHeight="1">
      <c r="A134" s="36"/>
      <c r="B134" s="37"/>
      <c r="C134" s="34" t="s">
        <v>27</v>
      </c>
      <c r="D134" s="86">
        <f>ROUND('계획(일최대)'!D134*변동부하율!$D$3,0)</f>
        <v>5076</v>
      </c>
      <c r="E134" s="86">
        <f>ROUND('계획(일최대)'!E134*변동부하율!$D$4,0)</f>
        <v>114</v>
      </c>
      <c r="F134" s="86">
        <f>ROUND('계획(일최대)'!F134*변동부하율!$D$5,0)</f>
        <v>0</v>
      </c>
      <c r="G134" s="86">
        <f>ROUND('계획(일최대)'!G134*변동부하율!$D$6,0)</f>
        <v>0</v>
      </c>
      <c r="H134" s="86">
        <f>ROUND('계획(일최대)'!H134*변동부하율!$D$7,0)</f>
        <v>0</v>
      </c>
      <c r="I134" s="86">
        <f>ROUND('계획(일최대)'!I134*변동부하율!$D$8,0)</f>
        <v>0</v>
      </c>
      <c r="J134" s="86">
        <f>ROUND('계획(일최대)'!J134*변동부하율!$D$9,0)</f>
        <v>346</v>
      </c>
      <c r="K134" s="87">
        <f>SUM(D134:J134)</f>
        <v>5536</v>
      </c>
    </row>
    <row r="135" spans="1:11" ht="15" customHeight="1">
      <c r="A135" s="36"/>
      <c r="B135" s="37"/>
      <c r="C135" s="34" t="s">
        <v>28</v>
      </c>
      <c r="D135" s="86">
        <f>ROUND('계획(일최대)'!D135*변동부하율!$D$3,0)</f>
        <v>122</v>
      </c>
      <c r="E135" s="86">
        <f>ROUND('계획(일최대)'!E135*변동부하율!$D$4,0)</f>
        <v>0</v>
      </c>
      <c r="F135" s="86">
        <f>ROUND('계획(일최대)'!F135*변동부하율!$D$5,0)</f>
        <v>0</v>
      </c>
      <c r="G135" s="86">
        <f>ROUND('계획(일최대)'!G135*변동부하율!$D$6,0)</f>
        <v>0</v>
      </c>
      <c r="H135" s="86">
        <f>ROUND('계획(일최대)'!H135*변동부하율!$D$7,0)</f>
        <v>0</v>
      </c>
      <c r="I135" s="86">
        <f>ROUND('계획(일최대)'!I135*변동부하율!$D$8,0)</f>
        <v>0</v>
      </c>
      <c r="J135" s="86">
        <f>ROUND('계획(일최대)'!J135*변동부하율!$D$9,0)</f>
        <v>8</v>
      </c>
      <c r="K135" s="87">
        <f>SUM(D135:J135)</f>
        <v>130</v>
      </c>
    </row>
    <row r="136" spans="1:11" ht="15" customHeight="1">
      <c r="A136" s="36"/>
      <c r="B136" s="45"/>
      <c r="C136" s="34" t="s">
        <v>78</v>
      </c>
      <c r="D136" s="86">
        <f>ROUND('계획(일최대)'!D136*변동부하율!$D$3,0)</f>
        <v>0</v>
      </c>
      <c r="E136" s="86">
        <f>ROUND('계획(일최대)'!E136*변동부하율!$D$4,0)</f>
        <v>0</v>
      </c>
      <c r="F136" s="86">
        <f>ROUND('계획(일최대)'!F136*변동부하율!$D$5,0)</f>
        <v>0</v>
      </c>
      <c r="G136" s="86">
        <f>ROUND('계획(일최대)'!G136*변동부하율!$D$6,0)</f>
        <v>0</v>
      </c>
      <c r="H136" s="86">
        <f>ROUND('계획(일최대)'!H136*변동부하율!$D$7,0)</f>
        <v>40</v>
      </c>
      <c r="I136" s="86">
        <f>ROUND('계획(일최대)'!I136*변동부하율!$D$8,0)</f>
        <v>0</v>
      </c>
      <c r="J136" s="86">
        <f>ROUND('계획(일최대)'!J136*변동부하율!$D$9,0)</f>
        <v>0</v>
      </c>
      <c r="K136" s="87">
        <f>SUM(D136:J136)</f>
        <v>40</v>
      </c>
    </row>
    <row r="137" spans="1:11" ht="15" customHeight="1">
      <c r="A137" s="36"/>
      <c r="B137" s="34" t="s">
        <v>29</v>
      </c>
      <c r="C137" s="34" t="s">
        <v>30</v>
      </c>
      <c r="D137" s="86">
        <f>ROUND('계획(일최대)'!D137*변동부하율!$D$3,0)</f>
        <v>666</v>
      </c>
      <c r="E137" s="86">
        <f>ROUND('계획(일최대)'!E137*변동부하율!$D$4,0)</f>
        <v>0</v>
      </c>
      <c r="F137" s="86">
        <f>ROUND('계획(일최대)'!F137*변동부하율!$D$5,0)</f>
        <v>0</v>
      </c>
      <c r="G137" s="86">
        <f>ROUND('계획(일최대)'!G137*변동부하율!$D$6,0)</f>
        <v>0</v>
      </c>
      <c r="H137" s="86">
        <f>ROUND('계획(일최대)'!H137*변동부하율!$D$7,0)</f>
        <v>0</v>
      </c>
      <c r="I137" s="86">
        <f>ROUND('계획(일최대)'!I137*변동부하율!$D$8,0)</f>
        <v>0</v>
      </c>
      <c r="J137" s="86">
        <f>ROUND('계획(일최대)'!J137*변동부하율!$D$9,0)</f>
        <v>44</v>
      </c>
      <c r="K137" s="87">
        <f>SUM(D137:J137)</f>
        <v>710</v>
      </c>
    </row>
    <row r="138" spans="1:11" ht="15" customHeight="1">
      <c r="A138" s="36"/>
      <c r="B138" s="33" t="s">
        <v>31</v>
      </c>
      <c r="C138" s="34" t="s">
        <v>8</v>
      </c>
      <c r="D138" s="86">
        <f t="shared" ref="D138:K138" si="43">SUM(D139:D141)</f>
        <v>2195</v>
      </c>
      <c r="E138" s="86">
        <f t="shared" si="43"/>
        <v>0</v>
      </c>
      <c r="F138" s="86">
        <f t="shared" si="43"/>
        <v>0</v>
      </c>
      <c r="G138" s="86">
        <f t="shared" si="43"/>
        <v>0</v>
      </c>
      <c r="H138" s="86">
        <f t="shared" si="43"/>
        <v>0</v>
      </c>
      <c r="I138" s="86">
        <f t="shared" si="43"/>
        <v>139</v>
      </c>
      <c r="J138" s="86">
        <f t="shared" si="43"/>
        <v>160</v>
      </c>
      <c r="K138" s="87">
        <f t="shared" si="43"/>
        <v>2494</v>
      </c>
    </row>
    <row r="139" spans="1:11" ht="15" customHeight="1">
      <c r="A139" s="36"/>
      <c r="B139" s="37"/>
      <c r="C139" s="34" t="s">
        <v>32</v>
      </c>
      <c r="D139" s="86">
        <f>ROUND('계획(일최대)'!D139*변동부하율!$D$3,0)</f>
        <v>272</v>
      </c>
      <c r="E139" s="86">
        <f>ROUND('계획(일최대)'!E139*변동부하율!$D$4,0)</f>
        <v>0</v>
      </c>
      <c r="F139" s="86">
        <f>ROUND('계획(일최대)'!F139*변동부하율!$D$5,0)</f>
        <v>0</v>
      </c>
      <c r="G139" s="86">
        <f>ROUND('계획(일최대)'!G139*변동부하율!$D$6,0)</f>
        <v>0</v>
      </c>
      <c r="H139" s="86">
        <f>ROUND('계획(일최대)'!H139*변동부하율!$D$7,0)</f>
        <v>0</v>
      </c>
      <c r="I139" s="86">
        <f>ROUND('계획(일최대)'!I139*변동부하율!$D$8,0)</f>
        <v>0</v>
      </c>
      <c r="J139" s="86">
        <f>ROUND('계획(일최대)'!J139*변동부하율!$D$9,0)</f>
        <v>18</v>
      </c>
      <c r="K139" s="87">
        <f>SUM(D139:J139)</f>
        <v>290</v>
      </c>
    </row>
    <row r="140" spans="1:11" ht="15" customHeight="1">
      <c r="A140" s="36"/>
      <c r="B140" s="37"/>
      <c r="C140" s="34" t="s">
        <v>33</v>
      </c>
      <c r="D140" s="86">
        <f>ROUND('계획(일최대)'!D140*변동부하율!$D$3,0)</f>
        <v>1923</v>
      </c>
      <c r="E140" s="86">
        <f>ROUND('계획(일최대)'!E140*변동부하율!$D$4,0)</f>
        <v>0</v>
      </c>
      <c r="F140" s="86">
        <f>ROUND('계획(일최대)'!F140*변동부하율!$D$5,0)</f>
        <v>0</v>
      </c>
      <c r="G140" s="86">
        <f>ROUND('계획(일최대)'!G140*변동부하율!$D$6,0)</f>
        <v>0</v>
      </c>
      <c r="H140" s="86">
        <f>ROUND('계획(일최대)'!H140*변동부하율!$D$7,0)</f>
        <v>0</v>
      </c>
      <c r="I140" s="86">
        <f>ROUND('계획(일최대)'!I140*변동부하율!$D$8,0)</f>
        <v>0</v>
      </c>
      <c r="J140" s="86">
        <f>ROUND('계획(일최대)'!J140*변동부하율!$D$9,0)</f>
        <v>128</v>
      </c>
      <c r="K140" s="87">
        <f>SUM(D140:J140)</f>
        <v>2051</v>
      </c>
    </row>
    <row r="141" spans="1:11" ht="15" customHeight="1">
      <c r="A141" s="36"/>
      <c r="B141" s="45"/>
      <c r="C141" s="34" t="s">
        <v>130</v>
      </c>
      <c r="D141" s="86">
        <f>ROUND('계획(일최대)'!D141*변동부하율!$D$3,0)</f>
        <v>0</v>
      </c>
      <c r="E141" s="86">
        <f>ROUND('계획(일최대)'!E141*변동부하율!$D$4,0)</f>
        <v>0</v>
      </c>
      <c r="F141" s="86">
        <f>ROUND('계획(일최대)'!F141*변동부하율!$D$5,0)</f>
        <v>0</v>
      </c>
      <c r="G141" s="86">
        <f>ROUND('계획(일최대)'!G141*변동부하율!$D$6,0)</f>
        <v>0</v>
      </c>
      <c r="H141" s="86">
        <f>ROUND('계획(일최대)'!H141*변동부하율!$D$7,0)</f>
        <v>0</v>
      </c>
      <c r="I141" s="86">
        <f>ROUND('계획(일최대)'!I141*변동부하율!$D$8,0)</f>
        <v>139</v>
      </c>
      <c r="J141" s="86">
        <f>ROUND('계획(일최대)'!J141*변동부하율!$D$9,0)</f>
        <v>14</v>
      </c>
      <c r="K141" s="87">
        <f>SUM(D141:J141)</f>
        <v>153</v>
      </c>
    </row>
    <row r="142" spans="1:11" ht="15" customHeight="1">
      <c r="A142" s="36"/>
      <c r="B142" s="33" t="s">
        <v>34</v>
      </c>
      <c r="C142" s="34" t="s">
        <v>8</v>
      </c>
      <c r="D142" s="86">
        <f t="shared" ref="D142:K142" si="44">SUM(D143:D144)</f>
        <v>986</v>
      </c>
      <c r="E142" s="86">
        <f t="shared" si="44"/>
        <v>0</v>
      </c>
      <c r="F142" s="86">
        <f t="shared" si="44"/>
        <v>0</v>
      </c>
      <c r="G142" s="86">
        <f t="shared" si="44"/>
        <v>0</v>
      </c>
      <c r="H142" s="86">
        <f t="shared" si="44"/>
        <v>0</v>
      </c>
      <c r="I142" s="86">
        <f t="shared" si="44"/>
        <v>0</v>
      </c>
      <c r="J142" s="86">
        <f t="shared" si="44"/>
        <v>66</v>
      </c>
      <c r="K142" s="87">
        <f t="shared" si="44"/>
        <v>1052</v>
      </c>
    </row>
    <row r="143" spans="1:11" ht="15" customHeight="1">
      <c r="A143" s="36"/>
      <c r="B143" s="37"/>
      <c r="C143" s="34" t="s">
        <v>27</v>
      </c>
      <c r="D143" s="86">
        <f>ROUND('계획(일최대)'!D143*변동부하율!$D$3,0)</f>
        <v>834</v>
      </c>
      <c r="E143" s="86">
        <f>ROUND('계획(일최대)'!E143*변동부하율!$D$4,0)</f>
        <v>0</v>
      </c>
      <c r="F143" s="86">
        <f>ROUND('계획(일최대)'!F143*변동부하율!$D$5,0)</f>
        <v>0</v>
      </c>
      <c r="G143" s="86">
        <f>ROUND('계획(일최대)'!G143*변동부하율!$D$6,0)</f>
        <v>0</v>
      </c>
      <c r="H143" s="86">
        <f>ROUND('계획(일최대)'!H143*변동부하율!$D$7,0)</f>
        <v>0</v>
      </c>
      <c r="I143" s="86">
        <f>ROUND('계획(일최대)'!I143*변동부하율!$D$8,0)</f>
        <v>0</v>
      </c>
      <c r="J143" s="86">
        <f>ROUND('계획(일최대)'!J143*변동부하율!$D$9,0)</f>
        <v>56</v>
      </c>
      <c r="K143" s="87">
        <f>SUM(D143:J143)</f>
        <v>890</v>
      </c>
    </row>
    <row r="144" spans="1:11" ht="15" customHeight="1">
      <c r="A144" s="36"/>
      <c r="B144" s="37"/>
      <c r="C144" s="34" t="s">
        <v>37</v>
      </c>
      <c r="D144" s="86">
        <f>ROUND('계획(일최대)'!D144*변동부하율!$D$3,0)</f>
        <v>152</v>
      </c>
      <c r="E144" s="86">
        <f>ROUND('계획(일최대)'!E144*변동부하율!$D$4,0)</f>
        <v>0</v>
      </c>
      <c r="F144" s="86">
        <f>ROUND('계획(일최대)'!F144*변동부하율!$D$5,0)</f>
        <v>0</v>
      </c>
      <c r="G144" s="86">
        <f>ROUND('계획(일최대)'!G144*변동부하율!$D$6,0)</f>
        <v>0</v>
      </c>
      <c r="H144" s="86">
        <f>ROUND('계획(일최대)'!H144*변동부하율!$D$7,0)</f>
        <v>0</v>
      </c>
      <c r="I144" s="86">
        <f>ROUND('계획(일최대)'!I144*변동부하율!$D$8,0)</f>
        <v>0</v>
      </c>
      <c r="J144" s="86">
        <f>ROUND('계획(일최대)'!J144*변동부하율!$D$9,0)</f>
        <v>10</v>
      </c>
      <c r="K144" s="87">
        <f>SUM(D144:J144)</f>
        <v>162</v>
      </c>
    </row>
    <row r="145" spans="1:11" ht="15" customHeight="1">
      <c r="A145" s="36"/>
      <c r="B145" s="33" t="s">
        <v>41</v>
      </c>
      <c r="C145" s="34" t="s">
        <v>8</v>
      </c>
      <c r="D145" s="86">
        <f t="shared" ref="D145:K145" si="45">SUM(D146:D148)</f>
        <v>1667</v>
      </c>
      <c r="E145" s="86">
        <f t="shared" si="45"/>
        <v>27</v>
      </c>
      <c r="F145" s="86">
        <f t="shared" si="45"/>
        <v>8700</v>
      </c>
      <c r="G145" s="86">
        <f t="shared" si="45"/>
        <v>0</v>
      </c>
      <c r="H145" s="86">
        <f t="shared" si="45"/>
        <v>0</v>
      </c>
      <c r="I145" s="86">
        <f t="shared" si="45"/>
        <v>0</v>
      </c>
      <c r="J145" s="86">
        <f t="shared" si="45"/>
        <v>693</v>
      </c>
      <c r="K145" s="87">
        <f t="shared" si="45"/>
        <v>11087</v>
      </c>
    </row>
    <row r="146" spans="1:11" ht="15" customHeight="1">
      <c r="A146" s="36"/>
      <c r="B146" s="37"/>
      <c r="C146" s="34" t="s">
        <v>225</v>
      </c>
      <c r="D146" s="86">
        <f>ROUND('계획(일최대)'!D146*변동부하율!$D$3,0)</f>
        <v>0</v>
      </c>
      <c r="E146" s="86">
        <f>ROUND('계획(일최대)'!E146*변동부하율!$D$4,0)</f>
        <v>0</v>
      </c>
      <c r="F146" s="86">
        <f>ROUND('계획(일최대)'!F146*변동부하율!$D$5,0)</f>
        <v>8700</v>
      </c>
      <c r="G146" s="86">
        <f>ROUND('계획(일최대)'!G146*변동부하율!$D$6,0)</f>
        <v>0</v>
      </c>
      <c r="H146" s="86">
        <f>ROUND('계획(일최대)'!H146*변동부하율!$D$7,0)</f>
        <v>0</v>
      </c>
      <c r="I146" s="86">
        <f>ROUND('계획(일최대)'!I146*변동부하율!$D$8,0)</f>
        <v>0</v>
      </c>
      <c r="J146" s="86">
        <f>ROUND('계획(일최대)'!J146*변동부하율!$D$9,0)</f>
        <v>580</v>
      </c>
      <c r="K146" s="87">
        <f>SUM(D146:J146)</f>
        <v>9280</v>
      </c>
    </row>
    <row r="147" spans="1:11" ht="15" customHeight="1">
      <c r="A147" s="36"/>
      <c r="B147" s="37"/>
      <c r="C147" s="34" t="s">
        <v>37</v>
      </c>
      <c r="D147" s="86">
        <f>ROUND('계획(일최대)'!D147*변동부하율!$D$3,0)</f>
        <v>876</v>
      </c>
      <c r="E147" s="86">
        <f>ROUND('계획(일최대)'!E147*변동부하율!$D$4,0)</f>
        <v>0</v>
      </c>
      <c r="F147" s="86">
        <f>ROUND('계획(일최대)'!F147*변동부하율!$D$5,0)</f>
        <v>0</v>
      </c>
      <c r="G147" s="86">
        <f>ROUND('계획(일최대)'!G147*변동부하율!$D$6,0)</f>
        <v>0</v>
      </c>
      <c r="H147" s="86">
        <f>ROUND('계획(일최대)'!H147*변동부하율!$D$7,0)</f>
        <v>0</v>
      </c>
      <c r="I147" s="86">
        <f>ROUND('계획(일최대)'!I147*변동부하율!$D$8,0)</f>
        <v>0</v>
      </c>
      <c r="J147" s="86">
        <f>ROUND('계획(일최대)'!J147*변동부하율!$D$9,0)</f>
        <v>58</v>
      </c>
      <c r="K147" s="87">
        <f>SUM(D147:J147)</f>
        <v>934</v>
      </c>
    </row>
    <row r="148" spans="1:11" ht="15" customHeight="1">
      <c r="A148" s="36"/>
      <c r="B148" s="37"/>
      <c r="C148" s="34" t="s">
        <v>38</v>
      </c>
      <c r="D148" s="86">
        <f>ROUND('계획(일최대)'!D148*변동부하율!$D$3,0)</f>
        <v>791</v>
      </c>
      <c r="E148" s="86">
        <f>ROUND('계획(일최대)'!E148*변동부하율!$D$4,0)</f>
        <v>27</v>
      </c>
      <c r="F148" s="86">
        <f>ROUND('계획(일최대)'!F148*변동부하율!$D$5,0)</f>
        <v>0</v>
      </c>
      <c r="G148" s="86">
        <f>ROUND('계획(일최대)'!G148*변동부하율!$D$6,0)</f>
        <v>0</v>
      </c>
      <c r="H148" s="86">
        <f>ROUND('계획(일최대)'!H148*변동부하율!$D$7,0)</f>
        <v>0</v>
      </c>
      <c r="I148" s="86">
        <f>ROUND('계획(일최대)'!I148*변동부하율!$D$8,0)</f>
        <v>0</v>
      </c>
      <c r="J148" s="86">
        <f>ROUND('계획(일최대)'!J148*변동부하율!$D$9,0)</f>
        <v>55</v>
      </c>
      <c r="K148" s="87">
        <f>SUM(D148:J148)</f>
        <v>873</v>
      </c>
    </row>
    <row r="149" spans="1:11" ht="15" customHeight="1">
      <c r="A149" s="138" t="s">
        <v>132</v>
      </c>
      <c r="B149" s="139"/>
      <c r="C149" s="140"/>
      <c r="D149" s="84">
        <f t="shared" ref="D149:K149" si="46">D150+D153+D158</f>
        <v>2227</v>
      </c>
      <c r="E149" s="84">
        <f t="shared" si="46"/>
        <v>306</v>
      </c>
      <c r="F149" s="84">
        <f t="shared" si="46"/>
        <v>280</v>
      </c>
      <c r="G149" s="84">
        <f t="shared" si="46"/>
        <v>17936</v>
      </c>
      <c r="H149" s="84">
        <f t="shared" si="46"/>
        <v>0</v>
      </c>
      <c r="I149" s="84">
        <f t="shared" si="46"/>
        <v>0</v>
      </c>
      <c r="J149" s="84">
        <f t="shared" si="46"/>
        <v>805</v>
      </c>
      <c r="K149" s="85">
        <f t="shared" si="46"/>
        <v>21554</v>
      </c>
    </row>
    <row r="150" spans="1:11" ht="15" customHeight="1">
      <c r="A150" s="36"/>
      <c r="B150" s="33" t="s">
        <v>43</v>
      </c>
      <c r="C150" s="34" t="s">
        <v>8</v>
      </c>
      <c r="D150" s="86">
        <f t="shared" ref="D150:K150" si="47">SUM(D151:D152)</f>
        <v>384</v>
      </c>
      <c r="E150" s="86">
        <f t="shared" si="47"/>
        <v>0</v>
      </c>
      <c r="F150" s="86">
        <f t="shared" si="47"/>
        <v>0</v>
      </c>
      <c r="G150" s="86">
        <f t="shared" si="47"/>
        <v>17936</v>
      </c>
      <c r="H150" s="86">
        <f t="shared" si="47"/>
        <v>0</v>
      </c>
      <c r="I150" s="86">
        <f t="shared" si="47"/>
        <v>0</v>
      </c>
      <c r="J150" s="86">
        <f t="shared" si="47"/>
        <v>643</v>
      </c>
      <c r="K150" s="87">
        <f t="shared" si="47"/>
        <v>18963</v>
      </c>
    </row>
    <row r="151" spans="1:11" ht="15" customHeight="1">
      <c r="A151" s="36"/>
      <c r="B151" s="37"/>
      <c r="C151" s="34" t="s">
        <v>77</v>
      </c>
      <c r="D151" s="86">
        <f>ROUND('계획(일최대)'!D151*변동부하율!$D$3,0)</f>
        <v>0</v>
      </c>
      <c r="E151" s="86">
        <f>ROUND('계획(일최대)'!E151*변동부하율!$D$4,0)</f>
        <v>0</v>
      </c>
      <c r="F151" s="86">
        <f>ROUND('계획(일최대)'!F151*변동부하율!$D$5,0)</f>
        <v>0</v>
      </c>
      <c r="G151" s="86">
        <f>ROUND('계획(일최대)'!G151*변동부하율!$D$6,0)</f>
        <v>15470</v>
      </c>
      <c r="H151" s="86">
        <f>ROUND('계획(일최대)'!H151*변동부하율!$D$7,0)</f>
        <v>0</v>
      </c>
      <c r="I151" s="86">
        <f>ROUND('계획(일최대)'!I151*변동부하율!$D$8,0)</f>
        <v>0</v>
      </c>
      <c r="J151" s="86">
        <f>ROUND('계획(일최대)'!J151*변동부하율!$D$9,0)</f>
        <v>543</v>
      </c>
      <c r="K151" s="87">
        <f>SUM(D151:J151)</f>
        <v>16013</v>
      </c>
    </row>
    <row r="152" spans="1:11" ht="15" customHeight="1">
      <c r="A152" s="36"/>
      <c r="B152" s="45"/>
      <c r="C152" s="34" t="s">
        <v>76</v>
      </c>
      <c r="D152" s="86">
        <f>ROUND('계획(일최대)'!D152*변동부하율!$D$3,0)</f>
        <v>384</v>
      </c>
      <c r="E152" s="86">
        <f>ROUND('계획(일최대)'!E152*변동부하율!$D$4,0)</f>
        <v>0</v>
      </c>
      <c r="F152" s="86">
        <f>ROUND('계획(일최대)'!F152*변동부하율!$D$5,0)</f>
        <v>0</v>
      </c>
      <c r="G152" s="86">
        <f>ROUND('계획(일최대)'!G152*변동부하율!$D$6,0)</f>
        <v>2466</v>
      </c>
      <c r="H152" s="86">
        <f>ROUND('계획(일최대)'!H152*변동부하율!$D$7,0)</f>
        <v>0</v>
      </c>
      <c r="I152" s="86">
        <f>ROUND('계획(일최대)'!I152*변동부하율!$D$8,0)</f>
        <v>0</v>
      </c>
      <c r="J152" s="86">
        <f>ROUND('계획(일최대)'!J152*변동부하율!$D$9,0)</f>
        <v>100</v>
      </c>
      <c r="K152" s="87">
        <f>SUM(D152:J152)</f>
        <v>2950</v>
      </c>
    </row>
    <row r="153" spans="1:11" ht="15" customHeight="1">
      <c r="A153" s="36"/>
      <c r="B153" s="33" t="s">
        <v>7</v>
      </c>
      <c r="C153" s="34" t="s">
        <v>8</v>
      </c>
      <c r="D153" s="86">
        <f t="shared" ref="D153:K153" si="48">SUM(D154:D157)</f>
        <v>884</v>
      </c>
      <c r="E153" s="86">
        <f t="shared" si="48"/>
        <v>306</v>
      </c>
      <c r="F153" s="86">
        <f t="shared" si="48"/>
        <v>280</v>
      </c>
      <c r="G153" s="86">
        <f t="shared" si="48"/>
        <v>0</v>
      </c>
      <c r="H153" s="86">
        <f t="shared" si="48"/>
        <v>0</v>
      </c>
      <c r="I153" s="86">
        <f t="shared" si="48"/>
        <v>0</v>
      </c>
      <c r="J153" s="86">
        <f t="shared" si="48"/>
        <v>98</v>
      </c>
      <c r="K153" s="87">
        <f t="shared" si="48"/>
        <v>1568</v>
      </c>
    </row>
    <row r="154" spans="1:11" ht="15" customHeight="1">
      <c r="A154" s="36"/>
      <c r="B154" s="37"/>
      <c r="C154" s="34" t="s">
        <v>10</v>
      </c>
      <c r="D154" s="86">
        <f>ROUND('계획(일최대)'!D154*변동부하율!$D$3,0)</f>
        <v>443</v>
      </c>
      <c r="E154" s="86">
        <f>ROUND('계획(일최대)'!E154*변동부하율!$D$4,0)</f>
        <v>306</v>
      </c>
      <c r="F154" s="86">
        <f>ROUND('계획(일최대)'!F154*변동부하율!$D$5,0)</f>
        <v>0</v>
      </c>
      <c r="G154" s="86">
        <f>ROUND('계획(일최대)'!G154*변동부하율!$D$6,0)</f>
        <v>0</v>
      </c>
      <c r="H154" s="86">
        <f>ROUND('계획(일최대)'!H154*변동부하율!$D$7,0)</f>
        <v>0</v>
      </c>
      <c r="I154" s="86">
        <f>ROUND('계획(일최대)'!I154*변동부하율!$D$8,0)</f>
        <v>0</v>
      </c>
      <c r="J154" s="86">
        <f>ROUND('계획(일최대)'!J154*변동부하율!$D$9,0)</f>
        <v>50</v>
      </c>
      <c r="K154" s="87">
        <f>SUM(D154:J154)</f>
        <v>799</v>
      </c>
    </row>
    <row r="155" spans="1:11" ht="15" customHeight="1">
      <c r="A155" s="36"/>
      <c r="B155" s="37"/>
      <c r="C155" s="34" t="s">
        <v>11</v>
      </c>
      <c r="D155" s="86">
        <f>ROUND('계획(일최대)'!D155*변동부하율!$D$3,0)</f>
        <v>441</v>
      </c>
      <c r="E155" s="86">
        <f>ROUND('계획(일최대)'!E155*변동부하율!$D$4,0)</f>
        <v>0</v>
      </c>
      <c r="F155" s="86">
        <f>ROUND('계획(일최대)'!F155*변동부하율!$D$5,0)</f>
        <v>0</v>
      </c>
      <c r="G155" s="86">
        <f>ROUND('계획(일최대)'!G155*변동부하율!$D$6,0)</f>
        <v>0</v>
      </c>
      <c r="H155" s="86">
        <f>ROUND('계획(일최대)'!H155*변동부하율!$D$7,0)</f>
        <v>0</v>
      </c>
      <c r="I155" s="86">
        <f>ROUND('계획(일최대)'!I155*변동부하율!$D$8,0)</f>
        <v>0</v>
      </c>
      <c r="J155" s="86">
        <f>ROUND('계획(일최대)'!J155*변동부하율!$D$9,0)</f>
        <v>29</v>
      </c>
      <c r="K155" s="87">
        <f>SUM(D155:J155)</f>
        <v>470</v>
      </c>
    </row>
    <row r="156" spans="1:11" ht="15" customHeight="1">
      <c r="A156" s="36"/>
      <c r="B156" s="37"/>
      <c r="C156" s="34" t="s">
        <v>74</v>
      </c>
      <c r="D156" s="86">
        <f>ROUND('계획(일최대)'!D156*변동부하율!$D$3,0)</f>
        <v>0</v>
      </c>
      <c r="E156" s="86">
        <f>ROUND('계획(일최대)'!E156*변동부하율!$D$4,0)</f>
        <v>0</v>
      </c>
      <c r="F156" s="86">
        <f>ROUND('계획(일최대)'!F156*변동부하율!$D$5,0)</f>
        <v>233</v>
      </c>
      <c r="G156" s="86">
        <f>ROUND('계획(일최대)'!G156*변동부하율!$D$6,0)</f>
        <v>0</v>
      </c>
      <c r="H156" s="86">
        <f>ROUND('계획(일최대)'!H156*변동부하율!$D$7,0)</f>
        <v>0</v>
      </c>
      <c r="I156" s="86">
        <f>ROUND('계획(일최대)'!I156*변동부하율!$D$8,0)</f>
        <v>0</v>
      </c>
      <c r="J156" s="86">
        <f>ROUND('계획(일최대)'!J156*변동부하율!$D$9,0)</f>
        <v>16</v>
      </c>
      <c r="K156" s="87">
        <f>SUM(D156:J156)</f>
        <v>249</v>
      </c>
    </row>
    <row r="157" spans="1:11" ht="15" customHeight="1">
      <c r="A157" s="36"/>
      <c r="B157" s="37"/>
      <c r="C157" s="34" t="s">
        <v>58</v>
      </c>
      <c r="D157" s="86">
        <f>ROUND('계획(일최대)'!D157*변동부하율!$D$3,0)</f>
        <v>0</v>
      </c>
      <c r="E157" s="86">
        <f>ROUND('계획(일최대)'!E157*변동부하율!$D$4,0)</f>
        <v>0</v>
      </c>
      <c r="F157" s="86">
        <f>ROUND('계획(일최대)'!F157*변동부하율!$D$5,0)</f>
        <v>47</v>
      </c>
      <c r="G157" s="86">
        <f>ROUND('계획(일최대)'!G157*변동부하율!$D$6,0)</f>
        <v>0</v>
      </c>
      <c r="H157" s="86">
        <f>ROUND('계획(일최대)'!H157*변동부하율!$D$7,0)</f>
        <v>0</v>
      </c>
      <c r="I157" s="86">
        <f>ROUND('계획(일최대)'!I157*변동부하율!$D$8,0)</f>
        <v>0</v>
      </c>
      <c r="J157" s="86">
        <f>ROUND('계획(일최대)'!J157*변동부하율!$D$9,0)</f>
        <v>3</v>
      </c>
      <c r="K157" s="87">
        <f>SUM(D157:J157)</f>
        <v>50</v>
      </c>
    </row>
    <row r="158" spans="1:11" ht="15" customHeight="1">
      <c r="A158" s="36"/>
      <c r="B158" s="34" t="s">
        <v>39</v>
      </c>
      <c r="C158" s="34" t="s">
        <v>40</v>
      </c>
      <c r="D158" s="86">
        <f>ROUND('계획(일최대)'!D158*변동부하율!$D$3,0)</f>
        <v>959</v>
      </c>
      <c r="E158" s="86">
        <f>ROUND('계획(일최대)'!E158*변동부하율!$D$4,0)</f>
        <v>0</v>
      </c>
      <c r="F158" s="86">
        <f>ROUND('계획(일최대)'!F158*변동부하율!$D$5,0)</f>
        <v>0</v>
      </c>
      <c r="G158" s="86">
        <f>ROUND('계획(일최대)'!G158*변동부하율!$D$6,0)</f>
        <v>0</v>
      </c>
      <c r="H158" s="86">
        <f>ROUND('계획(일최대)'!H158*변동부하율!$D$7,0)</f>
        <v>0</v>
      </c>
      <c r="I158" s="86">
        <f>ROUND('계획(일최대)'!I158*변동부하율!$D$8,0)</f>
        <v>0</v>
      </c>
      <c r="J158" s="86">
        <f>ROUND('계획(일최대)'!J158*변동부하율!$D$9,0)</f>
        <v>64</v>
      </c>
      <c r="K158" s="87">
        <f>SUM(D158:J158)</f>
        <v>1023</v>
      </c>
    </row>
    <row r="159" spans="1:11" ht="15" customHeight="1">
      <c r="A159" s="30" t="s">
        <v>44</v>
      </c>
      <c r="B159" s="143" t="s">
        <v>6</v>
      </c>
      <c r="C159" s="143"/>
      <c r="D159" s="82">
        <f>D160+D161+D164</f>
        <v>2937</v>
      </c>
      <c r="E159" s="82">
        <f t="shared" ref="E159:K159" si="49">E160+E161+E164</f>
        <v>0</v>
      </c>
      <c r="F159" s="82">
        <f t="shared" si="49"/>
        <v>0</v>
      </c>
      <c r="G159" s="82">
        <f t="shared" si="49"/>
        <v>0</v>
      </c>
      <c r="H159" s="82">
        <f t="shared" si="49"/>
        <v>0</v>
      </c>
      <c r="I159" s="82">
        <f t="shared" si="49"/>
        <v>0</v>
      </c>
      <c r="J159" s="82">
        <f t="shared" si="49"/>
        <v>196</v>
      </c>
      <c r="K159" s="83">
        <f t="shared" si="49"/>
        <v>3133</v>
      </c>
    </row>
    <row r="160" spans="1:11" ht="15" customHeight="1">
      <c r="A160" s="36"/>
      <c r="B160" s="33" t="s">
        <v>234</v>
      </c>
      <c r="C160" s="34" t="s">
        <v>45</v>
      </c>
      <c r="D160" s="86">
        <f>ROUND('계획(일최대)'!D160*변동부하율!$D$3,0)</f>
        <v>2292</v>
      </c>
      <c r="E160" s="86">
        <f>ROUND('계획(일최대)'!E160*변동부하율!$D$4,0)</f>
        <v>0</v>
      </c>
      <c r="F160" s="86">
        <f>ROUND('계획(일최대)'!F160*변동부하율!$D$5,0)</f>
        <v>0</v>
      </c>
      <c r="G160" s="86">
        <f>ROUND('계획(일최대)'!G160*변동부하율!$D$6,0)</f>
        <v>0</v>
      </c>
      <c r="H160" s="86">
        <f>ROUND('계획(일최대)'!H160*변동부하율!$D$7,0)</f>
        <v>0</v>
      </c>
      <c r="I160" s="86">
        <f>ROUND('계획(일최대)'!I160*변동부하율!$D$8,0)</f>
        <v>0</v>
      </c>
      <c r="J160" s="86">
        <f>ROUND('계획(일최대)'!J160*변동부하율!$D$9,0)</f>
        <v>153</v>
      </c>
      <c r="K160" s="87">
        <f>SUM(D160:J160)</f>
        <v>2445</v>
      </c>
    </row>
    <row r="161" spans="1:11" ht="15" customHeight="1">
      <c r="A161" s="36"/>
      <c r="B161" s="33" t="s">
        <v>244</v>
      </c>
      <c r="C161" s="34" t="s">
        <v>8</v>
      </c>
      <c r="D161" s="86">
        <f>SUM(D162:D163)</f>
        <v>645</v>
      </c>
      <c r="E161" s="86">
        <f t="shared" ref="E161:K161" si="50">SUM(E162:E163)</f>
        <v>0</v>
      </c>
      <c r="F161" s="86">
        <f t="shared" si="50"/>
        <v>0</v>
      </c>
      <c r="G161" s="86">
        <f t="shared" si="50"/>
        <v>0</v>
      </c>
      <c r="H161" s="86">
        <f t="shared" si="50"/>
        <v>0</v>
      </c>
      <c r="I161" s="86">
        <f t="shared" si="50"/>
        <v>0</v>
      </c>
      <c r="J161" s="86">
        <f t="shared" si="50"/>
        <v>43</v>
      </c>
      <c r="K161" s="87">
        <f t="shared" si="50"/>
        <v>688</v>
      </c>
    </row>
    <row r="162" spans="1:11" ht="15" customHeight="1">
      <c r="A162" s="36"/>
      <c r="B162" s="37"/>
      <c r="C162" s="34" t="s">
        <v>45</v>
      </c>
      <c r="D162" s="86">
        <f>ROUND('계획(일최대)'!D162*변동부하율!$D$3,0)</f>
        <v>645</v>
      </c>
      <c r="E162" s="86">
        <f>ROUND('계획(일최대)'!E162*변동부하율!$D$4,0)</f>
        <v>0</v>
      </c>
      <c r="F162" s="86">
        <f>ROUND('계획(일최대)'!F162*변동부하율!$D$5,0)</f>
        <v>0</v>
      </c>
      <c r="G162" s="86">
        <f>ROUND('계획(일최대)'!G162*변동부하율!$D$6,0)</f>
        <v>0</v>
      </c>
      <c r="H162" s="86">
        <f>ROUND('계획(일최대)'!H162*변동부하율!$D$7,0)</f>
        <v>0</v>
      </c>
      <c r="I162" s="86">
        <f>ROUND('계획(일최대)'!I162*변동부하율!$D$8,0)</f>
        <v>0</v>
      </c>
      <c r="J162" s="86">
        <f>ROUND('계획(일최대)'!J162*변동부하율!$D$9,0)</f>
        <v>43</v>
      </c>
      <c r="K162" s="87">
        <f t="shared" ref="K162:K163" si="51">SUM(D162:J162)</f>
        <v>688</v>
      </c>
    </row>
    <row r="163" spans="1:11" ht="15" customHeight="1">
      <c r="A163" s="36"/>
      <c r="B163" s="37"/>
      <c r="C163" s="33" t="s">
        <v>238</v>
      </c>
      <c r="D163" s="86">
        <f>ROUND('계획(일최대)'!D163*변동부하율!$D$3,0)</f>
        <v>0</v>
      </c>
      <c r="E163" s="86">
        <f>ROUND('계획(일최대)'!E163*변동부하율!$D$4,0)</f>
        <v>0</v>
      </c>
      <c r="F163" s="86">
        <f>ROUND('계획(일최대)'!F163*변동부하율!$D$5,0)</f>
        <v>0</v>
      </c>
      <c r="G163" s="86">
        <f>ROUND('계획(일최대)'!G163*변동부하율!$D$6,0)</f>
        <v>0</v>
      </c>
      <c r="H163" s="86">
        <f>ROUND('계획(일최대)'!H163*변동부하율!$D$7,0)</f>
        <v>0</v>
      </c>
      <c r="I163" s="86">
        <f>ROUND('계획(일최대)'!I163*변동부하율!$D$8,0)</f>
        <v>0</v>
      </c>
      <c r="J163" s="86">
        <f>ROUND('계획(일최대)'!J163*변동부하율!$D$9,0)</f>
        <v>0</v>
      </c>
      <c r="K163" s="87">
        <f t="shared" si="51"/>
        <v>0</v>
      </c>
    </row>
    <row r="164" spans="1:11" ht="15" customHeight="1">
      <c r="A164" s="36"/>
      <c r="B164" s="33" t="s">
        <v>46</v>
      </c>
      <c r="C164" s="34" t="s">
        <v>8</v>
      </c>
      <c r="D164" s="86">
        <f>SUM(D165:D166)</f>
        <v>0</v>
      </c>
      <c r="E164" s="86">
        <f t="shared" ref="E164:K164" si="52">SUM(E165:E166)</f>
        <v>0</v>
      </c>
      <c r="F164" s="86">
        <f t="shared" si="52"/>
        <v>0</v>
      </c>
      <c r="G164" s="86">
        <f t="shared" si="52"/>
        <v>0</v>
      </c>
      <c r="H164" s="86">
        <f t="shared" si="52"/>
        <v>0</v>
      </c>
      <c r="I164" s="86">
        <f t="shared" si="52"/>
        <v>0</v>
      </c>
      <c r="J164" s="86">
        <f t="shared" si="52"/>
        <v>0</v>
      </c>
      <c r="K164" s="87">
        <f t="shared" si="52"/>
        <v>0</v>
      </c>
    </row>
    <row r="165" spans="1:11" ht="15" customHeight="1">
      <c r="A165" s="36"/>
      <c r="B165" s="37"/>
      <c r="C165" s="34" t="s">
        <v>45</v>
      </c>
      <c r="D165" s="86">
        <f>ROUND('계획(일최대)'!D165*변동부하율!$D$3,0)</f>
        <v>0</v>
      </c>
      <c r="E165" s="86">
        <f>ROUND('계획(일최대)'!E165*변동부하율!$D$4,0)</f>
        <v>0</v>
      </c>
      <c r="F165" s="86">
        <f>ROUND('계획(일최대)'!F165*변동부하율!$D$5,0)</f>
        <v>0</v>
      </c>
      <c r="G165" s="86">
        <f>ROUND('계획(일최대)'!G165*변동부하율!$D$6,0)</f>
        <v>0</v>
      </c>
      <c r="H165" s="86">
        <f>ROUND('계획(일최대)'!H165*변동부하율!$D$7,0)</f>
        <v>0</v>
      </c>
      <c r="I165" s="86">
        <f>ROUND('계획(일최대)'!I165*변동부하율!$D$8,0)</f>
        <v>0</v>
      </c>
      <c r="J165" s="86">
        <f>ROUND('계획(일최대)'!J165*변동부하율!$D$9,0)</f>
        <v>0</v>
      </c>
      <c r="K165" s="87">
        <f>SUM(D165:J165)</f>
        <v>0</v>
      </c>
    </row>
    <row r="166" spans="1:11" ht="15" customHeight="1">
      <c r="A166" s="36"/>
      <c r="B166" s="37"/>
      <c r="C166" s="33" t="s">
        <v>62</v>
      </c>
      <c r="D166" s="86">
        <f>ROUND('계획(일최대)'!D166*변동부하율!$D$3,0)</f>
        <v>0</v>
      </c>
      <c r="E166" s="86">
        <f>ROUND('계획(일최대)'!E166*변동부하율!$D$4,0)</f>
        <v>0</v>
      </c>
      <c r="F166" s="86">
        <f>ROUND('계획(일최대)'!F166*변동부하율!$D$5,0)</f>
        <v>0</v>
      </c>
      <c r="G166" s="86">
        <f>ROUND('계획(일최대)'!G166*변동부하율!$D$6,0)</f>
        <v>0</v>
      </c>
      <c r="H166" s="86">
        <f>ROUND('계획(일최대)'!H166*변동부하율!$D$7,0)</f>
        <v>0</v>
      </c>
      <c r="I166" s="86">
        <f>ROUND('계획(일최대)'!I166*변동부하율!$D$8,0)</f>
        <v>0</v>
      </c>
      <c r="J166" s="86">
        <f>ROUND('계획(일최대)'!J166*변동부하율!$D$9,0)</f>
        <v>0</v>
      </c>
      <c r="K166" s="87">
        <f>SUM(D166:J166)</f>
        <v>0</v>
      </c>
    </row>
    <row r="167" spans="1:11" ht="15" customHeight="1">
      <c r="A167" s="30" t="s">
        <v>133</v>
      </c>
      <c r="B167" s="143" t="s">
        <v>6</v>
      </c>
      <c r="C167" s="143"/>
      <c r="D167" s="82">
        <f>D168</f>
        <v>48</v>
      </c>
      <c r="E167" s="82">
        <f t="shared" ref="E167:K167" si="53">E168</f>
        <v>0</v>
      </c>
      <c r="F167" s="82">
        <f t="shared" si="53"/>
        <v>0</v>
      </c>
      <c r="G167" s="82">
        <f t="shared" si="53"/>
        <v>0</v>
      </c>
      <c r="H167" s="82">
        <f t="shared" si="53"/>
        <v>0</v>
      </c>
      <c r="I167" s="82">
        <f t="shared" si="53"/>
        <v>0</v>
      </c>
      <c r="J167" s="82">
        <f t="shared" si="53"/>
        <v>3</v>
      </c>
      <c r="K167" s="83">
        <f t="shared" si="53"/>
        <v>51</v>
      </c>
    </row>
    <row r="168" spans="1:11" ht="15" customHeight="1">
      <c r="A168" s="46"/>
      <c r="B168" s="40" t="s">
        <v>134</v>
      </c>
      <c r="C168" s="40" t="s">
        <v>45</v>
      </c>
      <c r="D168" s="91">
        <f>ROUND('계획(일최대)'!D168*변동부하율!$D$3,0)</f>
        <v>48</v>
      </c>
      <c r="E168" s="91">
        <f>ROUND('계획(일최대)'!E168*변동부하율!$D$4,0)</f>
        <v>0</v>
      </c>
      <c r="F168" s="91">
        <f>ROUND('계획(일최대)'!F168*변동부하율!$D$5,0)</f>
        <v>0</v>
      </c>
      <c r="G168" s="91">
        <f>ROUND('계획(일최대)'!G168*변동부하율!$D$6,0)</f>
        <v>0</v>
      </c>
      <c r="H168" s="91">
        <f>ROUND('계획(일최대)'!H168*변동부하율!$D$7,0)</f>
        <v>0</v>
      </c>
      <c r="I168" s="91">
        <f>ROUND('계획(일최대)'!I168*변동부하율!$D$8,0)</f>
        <v>0</v>
      </c>
      <c r="J168" s="91">
        <f>ROUND('계획(일최대)'!J168*변동부하율!$D$9,0)</f>
        <v>3</v>
      </c>
      <c r="K168" s="92">
        <f>SUM(D168:J168)</f>
        <v>51</v>
      </c>
    </row>
    <row r="169" spans="1:11" ht="15" customHeight="1"/>
    <row r="170" spans="1:11" s="5" customFormat="1" ht="15" customHeight="1">
      <c r="A170" s="24" t="s">
        <v>151</v>
      </c>
    </row>
    <row r="171" spans="1:11" ht="34.5" thickBot="1">
      <c r="A171" s="25" t="s">
        <v>0</v>
      </c>
      <c r="B171" s="26" t="s">
        <v>1</v>
      </c>
      <c r="C171" s="26" t="s">
        <v>73</v>
      </c>
      <c r="D171" s="26" t="s">
        <v>49</v>
      </c>
      <c r="E171" s="26" t="s">
        <v>53</v>
      </c>
      <c r="F171" s="26" t="s">
        <v>64</v>
      </c>
      <c r="G171" s="26" t="s">
        <v>65</v>
      </c>
      <c r="H171" s="26" t="s">
        <v>88</v>
      </c>
      <c r="I171" s="26" t="s">
        <v>185</v>
      </c>
      <c r="J171" s="26" t="s">
        <v>50</v>
      </c>
      <c r="K171" s="27" t="s">
        <v>66</v>
      </c>
    </row>
    <row r="172" spans="1:11" ht="15" customHeight="1" thickTop="1">
      <c r="A172" s="141" t="s">
        <v>4</v>
      </c>
      <c r="B172" s="142"/>
      <c r="C172" s="142"/>
      <c r="D172" s="80">
        <f t="shared" ref="D172:K172" si="54">D173+D215+D223</f>
        <v>55425</v>
      </c>
      <c r="E172" s="80">
        <f t="shared" si="54"/>
        <v>1318</v>
      </c>
      <c r="F172" s="80">
        <f t="shared" si="54"/>
        <v>11848</v>
      </c>
      <c r="G172" s="80">
        <f t="shared" si="54"/>
        <v>17936</v>
      </c>
      <c r="H172" s="80">
        <f t="shared" si="54"/>
        <v>140</v>
      </c>
      <c r="I172" s="80">
        <f t="shared" si="54"/>
        <v>139</v>
      </c>
      <c r="J172" s="80">
        <f t="shared" si="54"/>
        <v>5205</v>
      </c>
      <c r="K172" s="81">
        <f t="shared" si="54"/>
        <v>92011</v>
      </c>
    </row>
    <row r="173" spans="1:11" ht="15" customHeight="1">
      <c r="A173" s="30" t="s">
        <v>5</v>
      </c>
      <c r="B173" s="143" t="s">
        <v>6</v>
      </c>
      <c r="C173" s="143"/>
      <c r="D173" s="82">
        <f t="shared" ref="D173:K173" si="55">D174+D205</f>
        <v>51414</v>
      </c>
      <c r="E173" s="82">
        <f t="shared" si="55"/>
        <v>1318</v>
      </c>
      <c r="F173" s="82">
        <f t="shared" si="55"/>
        <v>8980</v>
      </c>
      <c r="G173" s="82">
        <f t="shared" si="55"/>
        <v>17936</v>
      </c>
      <c r="H173" s="82">
        <f t="shared" si="55"/>
        <v>140</v>
      </c>
      <c r="I173" s="82">
        <f t="shared" si="55"/>
        <v>139</v>
      </c>
      <c r="J173" s="82">
        <f t="shared" si="55"/>
        <v>4746</v>
      </c>
      <c r="K173" s="83">
        <f t="shared" si="55"/>
        <v>84673</v>
      </c>
    </row>
    <row r="174" spans="1:11" ht="15" customHeight="1">
      <c r="A174" s="138" t="s">
        <v>136</v>
      </c>
      <c r="B174" s="139"/>
      <c r="C174" s="140"/>
      <c r="D174" s="84">
        <f>D175+D179+D180+D184+D185+D189+D193+D194+D198+D201</f>
        <v>49204</v>
      </c>
      <c r="E174" s="84">
        <f t="shared" ref="E174:K174" si="56">E175+E179+E180+E184+E185+E189+E193+E194+E198+E201</f>
        <v>1012</v>
      </c>
      <c r="F174" s="84">
        <f t="shared" si="56"/>
        <v>8700</v>
      </c>
      <c r="G174" s="84">
        <f t="shared" si="56"/>
        <v>0</v>
      </c>
      <c r="H174" s="84">
        <f t="shared" si="56"/>
        <v>140</v>
      </c>
      <c r="I174" s="84">
        <f t="shared" si="56"/>
        <v>139</v>
      </c>
      <c r="J174" s="84">
        <f t="shared" si="56"/>
        <v>3942</v>
      </c>
      <c r="K174" s="85">
        <f t="shared" si="56"/>
        <v>63137</v>
      </c>
    </row>
    <row r="175" spans="1:11" ht="15" customHeight="1">
      <c r="A175" s="36"/>
      <c r="B175" s="33" t="s">
        <v>12</v>
      </c>
      <c r="C175" s="34" t="s">
        <v>8</v>
      </c>
      <c r="D175" s="86">
        <f t="shared" ref="D175:K175" si="57">SUM(D176:D178)</f>
        <v>9699</v>
      </c>
      <c r="E175" s="86">
        <f t="shared" si="57"/>
        <v>81</v>
      </c>
      <c r="F175" s="86">
        <f t="shared" si="57"/>
        <v>0</v>
      </c>
      <c r="G175" s="86">
        <f t="shared" si="57"/>
        <v>0</v>
      </c>
      <c r="H175" s="86">
        <f t="shared" si="57"/>
        <v>100</v>
      </c>
      <c r="I175" s="86">
        <f t="shared" si="57"/>
        <v>0</v>
      </c>
      <c r="J175" s="86">
        <f t="shared" si="57"/>
        <v>652</v>
      </c>
      <c r="K175" s="87">
        <f t="shared" si="57"/>
        <v>10532</v>
      </c>
    </row>
    <row r="176" spans="1:11" ht="15" customHeight="1">
      <c r="A176" s="36"/>
      <c r="B176" s="37"/>
      <c r="C176" s="34" t="s">
        <v>9</v>
      </c>
      <c r="D176" s="86">
        <f>ROUND('계획(일최대)'!D176*변동부하율!$D$3,0)</f>
        <v>9699</v>
      </c>
      <c r="E176" s="86">
        <f>ROUND('계획(일최대)'!E176*변동부하율!$D$4,0)</f>
        <v>81</v>
      </c>
      <c r="F176" s="86">
        <f>ROUND('계획(일최대)'!F176*변동부하율!$D$5,0)</f>
        <v>0</v>
      </c>
      <c r="G176" s="86">
        <f>ROUND('계획(일최대)'!G176*변동부하율!$D$6,0)</f>
        <v>0</v>
      </c>
      <c r="H176" s="86">
        <f>ROUND('계획(일최대)'!H176*변동부하율!$D$7,0)</f>
        <v>0</v>
      </c>
      <c r="I176" s="86">
        <f>ROUND('계획(일최대)'!I176*변동부하율!$D$8,0)</f>
        <v>0</v>
      </c>
      <c r="J176" s="86">
        <f>ROUND('계획(일최대)'!J176*변동부하율!$D$9,0)</f>
        <v>652</v>
      </c>
      <c r="K176" s="87">
        <f>SUM(D176:J176)</f>
        <v>10432</v>
      </c>
    </row>
    <row r="177" spans="1:11" ht="15" customHeight="1">
      <c r="A177" s="36"/>
      <c r="B177" s="37"/>
      <c r="C177" s="34" t="s">
        <v>79</v>
      </c>
      <c r="D177" s="86">
        <f>ROUND('계획(일최대)'!D177*변동부하율!$D$3,0)</f>
        <v>0</v>
      </c>
      <c r="E177" s="86">
        <f>ROUND('계획(일최대)'!E177*변동부하율!$D$4,0)</f>
        <v>0</v>
      </c>
      <c r="F177" s="86">
        <f>ROUND('계획(일최대)'!F177*변동부하율!$D$5,0)</f>
        <v>0</v>
      </c>
      <c r="G177" s="86">
        <f>ROUND('계획(일최대)'!G177*변동부하율!$D$6,0)</f>
        <v>0</v>
      </c>
      <c r="H177" s="86">
        <f>ROUND('계획(일최대)'!H177*변동부하율!$D$7,0)</f>
        <v>50</v>
      </c>
      <c r="I177" s="86">
        <f>ROUND('계획(일최대)'!I177*변동부하율!$D$8,0)</f>
        <v>0</v>
      </c>
      <c r="J177" s="86">
        <f>ROUND('계획(일최대)'!J177*변동부하율!$D$9,0)</f>
        <v>0</v>
      </c>
      <c r="K177" s="87">
        <f>SUM(D177:J177)</f>
        <v>50</v>
      </c>
    </row>
    <row r="178" spans="1:11" ht="15" customHeight="1">
      <c r="A178" s="36"/>
      <c r="B178" s="45"/>
      <c r="C178" s="34" t="s">
        <v>80</v>
      </c>
      <c r="D178" s="86">
        <f>ROUND('계획(일최대)'!D178*변동부하율!$D$3,0)</f>
        <v>0</v>
      </c>
      <c r="E178" s="86">
        <f>ROUND('계획(일최대)'!E178*변동부하율!$D$4,0)</f>
        <v>0</v>
      </c>
      <c r="F178" s="86">
        <f>ROUND('계획(일최대)'!F178*변동부하율!$D$5,0)</f>
        <v>0</v>
      </c>
      <c r="G178" s="86">
        <f>ROUND('계획(일최대)'!G178*변동부하율!$D$6,0)</f>
        <v>0</v>
      </c>
      <c r="H178" s="86">
        <f>ROUND('계획(일최대)'!H178*변동부하율!$D$7,0)</f>
        <v>50</v>
      </c>
      <c r="I178" s="86">
        <f>ROUND('계획(일최대)'!I178*변동부하율!$D$8,0)</f>
        <v>0</v>
      </c>
      <c r="J178" s="86">
        <f>ROUND('계획(일최대)'!J178*변동부하율!$D$9,0)</f>
        <v>0</v>
      </c>
      <c r="K178" s="87">
        <f>SUM(D178:J178)</f>
        <v>50</v>
      </c>
    </row>
    <row r="179" spans="1:11" ht="15" customHeight="1">
      <c r="A179" s="36"/>
      <c r="B179" s="34" t="s">
        <v>13</v>
      </c>
      <c r="C179" s="34" t="s">
        <v>9</v>
      </c>
      <c r="D179" s="86">
        <f>ROUND('계획(일최대)'!D179*변동부하율!$D$3,0)</f>
        <v>3798</v>
      </c>
      <c r="E179" s="86">
        <f>ROUND('계획(일최대)'!E179*변동부하율!$D$4,0)</f>
        <v>83</v>
      </c>
      <c r="F179" s="86">
        <f>ROUND('계획(일최대)'!F179*변동부하율!$D$5,0)</f>
        <v>0</v>
      </c>
      <c r="G179" s="86">
        <f>ROUND('계획(일최대)'!G179*변동부하율!$D$6,0)</f>
        <v>0</v>
      </c>
      <c r="H179" s="86">
        <f>ROUND('계획(일최대)'!H179*변동부하율!$D$7,0)</f>
        <v>0</v>
      </c>
      <c r="I179" s="86">
        <f>ROUND('계획(일최대)'!I179*변동부하율!$D$8,0)</f>
        <v>0</v>
      </c>
      <c r="J179" s="86">
        <f>ROUND('계획(일최대)'!J179*변동부하율!$D$9,0)</f>
        <v>259</v>
      </c>
      <c r="K179" s="87">
        <f>SUM(D179:J179)</f>
        <v>4140</v>
      </c>
    </row>
    <row r="180" spans="1:11" ht="15" customHeight="1">
      <c r="A180" s="36"/>
      <c r="B180" s="33" t="s">
        <v>14</v>
      </c>
      <c r="C180" s="34" t="s">
        <v>8</v>
      </c>
      <c r="D180" s="86">
        <f t="shared" ref="D180:K180" si="58">SUM(D181:D183)</f>
        <v>17432</v>
      </c>
      <c r="E180" s="86">
        <f t="shared" si="58"/>
        <v>416</v>
      </c>
      <c r="F180" s="86">
        <f t="shared" si="58"/>
        <v>0</v>
      </c>
      <c r="G180" s="86">
        <f t="shared" si="58"/>
        <v>0</v>
      </c>
      <c r="H180" s="86">
        <f t="shared" si="58"/>
        <v>0</v>
      </c>
      <c r="I180" s="86">
        <f t="shared" si="58"/>
        <v>0</v>
      </c>
      <c r="J180" s="86">
        <f t="shared" si="58"/>
        <v>1191</v>
      </c>
      <c r="K180" s="87">
        <f t="shared" si="58"/>
        <v>19039</v>
      </c>
    </row>
    <row r="181" spans="1:11" ht="15" customHeight="1">
      <c r="A181" s="36"/>
      <c r="B181" s="37"/>
      <c r="C181" s="34" t="s">
        <v>15</v>
      </c>
      <c r="D181" s="86">
        <f>ROUND('계획(일최대)'!D181*변동부하율!$D$3,0)</f>
        <v>1265</v>
      </c>
      <c r="E181" s="86">
        <f>ROUND('계획(일최대)'!E181*변동부하율!$D$4,0)</f>
        <v>36</v>
      </c>
      <c r="F181" s="86">
        <f>ROUND('계획(일최대)'!F181*변동부하율!$D$5,0)</f>
        <v>0</v>
      </c>
      <c r="G181" s="86">
        <f>ROUND('계획(일최대)'!G181*변동부하율!$D$6,0)</f>
        <v>0</v>
      </c>
      <c r="H181" s="86">
        <f>ROUND('계획(일최대)'!H181*변동부하율!$D$7,0)</f>
        <v>0</v>
      </c>
      <c r="I181" s="86">
        <f>ROUND('계획(일최대)'!I181*변동부하율!$D$8,0)</f>
        <v>0</v>
      </c>
      <c r="J181" s="86">
        <f>ROUND('계획(일최대)'!J181*변동부하율!$D$9,0)</f>
        <v>87</v>
      </c>
      <c r="K181" s="87">
        <f>SUM(D181:J181)</f>
        <v>1388</v>
      </c>
    </row>
    <row r="182" spans="1:11" ht="15" customHeight="1">
      <c r="A182" s="36"/>
      <c r="B182" s="37"/>
      <c r="C182" s="34" t="s">
        <v>16</v>
      </c>
      <c r="D182" s="86">
        <f>ROUND('계획(일최대)'!D182*변동부하율!$D$3,0)</f>
        <v>4014</v>
      </c>
      <c r="E182" s="86">
        <f>ROUND('계획(일최대)'!E182*변동부하율!$D$4,0)</f>
        <v>60</v>
      </c>
      <c r="F182" s="86">
        <f>ROUND('계획(일최대)'!F182*변동부하율!$D$5,0)</f>
        <v>0</v>
      </c>
      <c r="G182" s="86">
        <f>ROUND('계획(일최대)'!G182*변동부하율!$D$6,0)</f>
        <v>0</v>
      </c>
      <c r="H182" s="86">
        <f>ROUND('계획(일최대)'!H182*변동부하율!$D$7,0)</f>
        <v>0</v>
      </c>
      <c r="I182" s="86">
        <f>ROUND('계획(일최대)'!I182*변동부하율!$D$8,0)</f>
        <v>0</v>
      </c>
      <c r="J182" s="86">
        <f>ROUND('계획(일최대)'!J182*변동부하율!$D$9,0)</f>
        <v>272</v>
      </c>
      <c r="K182" s="87">
        <f>SUM(D182:J182)</f>
        <v>4346</v>
      </c>
    </row>
    <row r="183" spans="1:11" ht="15" customHeight="1">
      <c r="A183" s="36"/>
      <c r="B183" s="45"/>
      <c r="C183" s="34" t="s">
        <v>17</v>
      </c>
      <c r="D183" s="86">
        <f>ROUND('계획(일최대)'!D183*변동부하율!$D$3,0)</f>
        <v>12153</v>
      </c>
      <c r="E183" s="86">
        <f>ROUND('계획(일최대)'!E183*변동부하율!$D$4,0)</f>
        <v>320</v>
      </c>
      <c r="F183" s="86">
        <f>ROUND('계획(일최대)'!F183*변동부하율!$D$5,0)</f>
        <v>0</v>
      </c>
      <c r="G183" s="86">
        <f>ROUND('계획(일최대)'!G183*변동부하율!$D$6,0)</f>
        <v>0</v>
      </c>
      <c r="H183" s="86">
        <f>ROUND('계획(일최대)'!H183*변동부하율!$D$7,0)</f>
        <v>0</v>
      </c>
      <c r="I183" s="86">
        <f>ROUND('계획(일최대)'!I183*변동부하율!$D$8,0)</f>
        <v>0</v>
      </c>
      <c r="J183" s="86">
        <f>ROUND('계획(일최대)'!J183*변동부하율!$D$9,0)</f>
        <v>832</v>
      </c>
      <c r="K183" s="87">
        <f>SUM(D183:J183)</f>
        <v>13305</v>
      </c>
    </row>
    <row r="184" spans="1:11" ht="15" customHeight="1">
      <c r="A184" s="36"/>
      <c r="B184" s="34" t="s">
        <v>18</v>
      </c>
      <c r="C184" s="34" t="s">
        <v>19</v>
      </c>
      <c r="D184" s="86">
        <f>ROUND('계획(일최대)'!D184*변동부하율!$D$3,0)</f>
        <v>381</v>
      </c>
      <c r="E184" s="86">
        <f>ROUND('계획(일최대)'!E184*변동부하율!$D$4,0)</f>
        <v>0</v>
      </c>
      <c r="F184" s="86">
        <f>ROUND('계획(일최대)'!F184*변동부하율!$D$5,0)</f>
        <v>0</v>
      </c>
      <c r="G184" s="86">
        <f>ROUND('계획(일최대)'!G184*변동부하율!$D$6,0)</f>
        <v>0</v>
      </c>
      <c r="H184" s="86">
        <f>ROUND('계획(일최대)'!H184*변동부하율!$D$7,0)</f>
        <v>0</v>
      </c>
      <c r="I184" s="86">
        <f>ROUND('계획(일최대)'!I184*변동부하율!$D$8,0)</f>
        <v>0</v>
      </c>
      <c r="J184" s="86">
        <f>ROUND('계획(일최대)'!J184*변동부하율!$D$9,0)</f>
        <v>25</v>
      </c>
      <c r="K184" s="87">
        <f>SUM(D184:J184)</f>
        <v>406</v>
      </c>
    </row>
    <row r="185" spans="1:11" ht="15" customHeight="1">
      <c r="A185" s="36"/>
      <c r="B185" s="33" t="s">
        <v>20</v>
      </c>
      <c r="C185" s="34" t="s">
        <v>8</v>
      </c>
      <c r="D185" s="86">
        <f t="shared" ref="D185:K185" si="59">SUM(D186:D188)</f>
        <v>7279</v>
      </c>
      <c r="E185" s="86">
        <f t="shared" si="59"/>
        <v>291</v>
      </c>
      <c r="F185" s="86">
        <f t="shared" si="59"/>
        <v>0</v>
      </c>
      <c r="G185" s="86">
        <f t="shared" si="59"/>
        <v>0</v>
      </c>
      <c r="H185" s="86">
        <f t="shared" si="59"/>
        <v>0</v>
      </c>
      <c r="I185" s="86">
        <f t="shared" si="59"/>
        <v>0</v>
      </c>
      <c r="J185" s="86">
        <f t="shared" si="59"/>
        <v>504</v>
      </c>
      <c r="K185" s="87">
        <f t="shared" si="59"/>
        <v>8074</v>
      </c>
    </row>
    <row r="186" spans="1:11" ht="15" customHeight="1">
      <c r="A186" s="36"/>
      <c r="B186" s="37"/>
      <c r="C186" s="34" t="s">
        <v>15</v>
      </c>
      <c r="D186" s="86">
        <f>ROUND('계획(일최대)'!D186*변동부하율!$D$3,0)</f>
        <v>3513</v>
      </c>
      <c r="E186" s="86">
        <f>ROUND('계획(일최대)'!E186*변동부하율!$D$4,0)</f>
        <v>194</v>
      </c>
      <c r="F186" s="86">
        <f>ROUND('계획(일최대)'!F186*변동부하율!$D$5,0)</f>
        <v>0</v>
      </c>
      <c r="G186" s="86">
        <f>ROUND('계획(일최대)'!G186*변동부하율!$D$6,0)</f>
        <v>0</v>
      </c>
      <c r="H186" s="86">
        <f>ROUND('계획(일최대)'!H186*변동부하율!$D$7,0)</f>
        <v>0</v>
      </c>
      <c r="I186" s="86">
        <f>ROUND('계획(일최대)'!I186*변동부하율!$D$8,0)</f>
        <v>0</v>
      </c>
      <c r="J186" s="86">
        <f>ROUND('계획(일최대)'!J186*변동부하율!$D$9,0)</f>
        <v>247</v>
      </c>
      <c r="K186" s="87">
        <f>SUM(D186:J186)</f>
        <v>3954</v>
      </c>
    </row>
    <row r="187" spans="1:11" ht="15" customHeight="1">
      <c r="A187" s="36"/>
      <c r="B187" s="37"/>
      <c r="C187" s="34" t="s">
        <v>16</v>
      </c>
      <c r="D187" s="86">
        <f>ROUND('계획(일최대)'!D187*변동부하율!$D$3,0)</f>
        <v>1505</v>
      </c>
      <c r="E187" s="86">
        <f>ROUND('계획(일최대)'!E187*변동부하율!$D$4,0)</f>
        <v>2</v>
      </c>
      <c r="F187" s="86">
        <f>ROUND('계획(일최대)'!F187*변동부하율!$D$5,0)</f>
        <v>0</v>
      </c>
      <c r="G187" s="86">
        <f>ROUND('계획(일최대)'!G187*변동부하율!$D$6,0)</f>
        <v>0</v>
      </c>
      <c r="H187" s="86">
        <f>ROUND('계획(일최대)'!H187*변동부하율!$D$7,0)</f>
        <v>0</v>
      </c>
      <c r="I187" s="86">
        <f>ROUND('계획(일최대)'!I187*변동부하율!$D$8,0)</f>
        <v>0</v>
      </c>
      <c r="J187" s="86">
        <f>ROUND('계획(일최대)'!J187*변동부하율!$D$9,0)</f>
        <v>100</v>
      </c>
      <c r="K187" s="87">
        <f>SUM(D187:J187)</f>
        <v>1607</v>
      </c>
    </row>
    <row r="188" spans="1:11" ht="15" customHeight="1">
      <c r="A188" s="36"/>
      <c r="B188" s="45"/>
      <c r="C188" s="34" t="s">
        <v>24</v>
      </c>
      <c r="D188" s="86">
        <f>ROUND('계획(일최대)'!D188*변동부하율!$D$3,0)</f>
        <v>2261</v>
      </c>
      <c r="E188" s="86">
        <f>ROUND('계획(일최대)'!E188*변동부하율!$D$4,0)</f>
        <v>95</v>
      </c>
      <c r="F188" s="86">
        <f>ROUND('계획(일최대)'!F188*변동부하율!$D$5,0)</f>
        <v>0</v>
      </c>
      <c r="G188" s="86">
        <f>ROUND('계획(일최대)'!G188*변동부하율!$D$6,0)</f>
        <v>0</v>
      </c>
      <c r="H188" s="86">
        <f>ROUND('계획(일최대)'!H188*변동부하율!$D$7,0)</f>
        <v>0</v>
      </c>
      <c r="I188" s="86">
        <f>ROUND('계획(일최대)'!I188*변동부하율!$D$8,0)</f>
        <v>0</v>
      </c>
      <c r="J188" s="86">
        <f>ROUND('계획(일최대)'!J188*변동부하율!$D$9,0)</f>
        <v>157</v>
      </c>
      <c r="K188" s="87">
        <f>SUM(D188:J188)</f>
        <v>2513</v>
      </c>
    </row>
    <row r="189" spans="1:11" ht="15" customHeight="1">
      <c r="A189" s="36"/>
      <c r="B189" s="33" t="s">
        <v>25</v>
      </c>
      <c r="C189" s="34" t="s">
        <v>8</v>
      </c>
      <c r="D189" s="86">
        <f t="shared" ref="D189:K189" si="60">SUM(D190:D192)</f>
        <v>5150</v>
      </c>
      <c r="E189" s="86">
        <f t="shared" si="60"/>
        <v>114</v>
      </c>
      <c r="F189" s="86">
        <f t="shared" si="60"/>
        <v>0</v>
      </c>
      <c r="G189" s="86">
        <f t="shared" si="60"/>
        <v>0</v>
      </c>
      <c r="H189" s="86">
        <f t="shared" si="60"/>
        <v>40</v>
      </c>
      <c r="I189" s="86">
        <f t="shared" si="60"/>
        <v>0</v>
      </c>
      <c r="J189" s="86">
        <f t="shared" si="60"/>
        <v>351</v>
      </c>
      <c r="K189" s="87">
        <f t="shared" si="60"/>
        <v>5655</v>
      </c>
    </row>
    <row r="190" spans="1:11" ht="15" customHeight="1">
      <c r="A190" s="36"/>
      <c r="B190" s="37"/>
      <c r="C190" s="34" t="s">
        <v>27</v>
      </c>
      <c r="D190" s="86">
        <f>ROUND('계획(일최대)'!D190*변동부하율!$D$3,0)</f>
        <v>5031</v>
      </c>
      <c r="E190" s="86">
        <f>ROUND('계획(일최대)'!E190*변동부하율!$D$4,0)</f>
        <v>114</v>
      </c>
      <c r="F190" s="86">
        <f>ROUND('계획(일최대)'!F190*변동부하율!$D$5,0)</f>
        <v>0</v>
      </c>
      <c r="G190" s="86">
        <f>ROUND('계획(일최대)'!G190*변동부하율!$D$6,0)</f>
        <v>0</v>
      </c>
      <c r="H190" s="86">
        <f>ROUND('계획(일최대)'!H190*변동부하율!$D$7,0)</f>
        <v>0</v>
      </c>
      <c r="I190" s="86">
        <f>ROUND('계획(일최대)'!I190*변동부하율!$D$8,0)</f>
        <v>0</v>
      </c>
      <c r="J190" s="86">
        <f>ROUND('계획(일최대)'!J190*변동부하율!$D$9,0)</f>
        <v>343</v>
      </c>
      <c r="K190" s="87">
        <f>SUM(D190:J190)</f>
        <v>5488</v>
      </c>
    </row>
    <row r="191" spans="1:11" ht="15" customHeight="1">
      <c r="A191" s="36"/>
      <c r="B191" s="37"/>
      <c r="C191" s="34" t="s">
        <v>28</v>
      </c>
      <c r="D191" s="86">
        <f>ROUND('계획(일최대)'!D191*변동부하율!$D$3,0)</f>
        <v>119</v>
      </c>
      <c r="E191" s="86">
        <f>ROUND('계획(일최대)'!E191*변동부하율!$D$4,0)</f>
        <v>0</v>
      </c>
      <c r="F191" s="86">
        <f>ROUND('계획(일최대)'!F191*변동부하율!$D$5,0)</f>
        <v>0</v>
      </c>
      <c r="G191" s="86">
        <f>ROUND('계획(일최대)'!G191*변동부하율!$D$6,0)</f>
        <v>0</v>
      </c>
      <c r="H191" s="86">
        <f>ROUND('계획(일최대)'!H191*변동부하율!$D$7,0)</f>
        <v>0</v>
      </c>
      <c r="I191" s="86">
        <f>ROUND('계획(일최대)'!I191*변동부하율!$D$8,0)</f>
        <v>0</v>
      </c>
      <c r="J191" s="86">
        <f>ROUND('계획(일최대)'!J191*변동부하율!$D$9,0)</f>
        <v>8</v>
      </c>
      <c r="K191" s="87">
        <f>SUM(D191:J191)</f>
        <v>127</v>
      </c>
    </row>
    <row r="192" spans="1:11" ht="15" customHeight="1">
      <c r="A192" s="36"/>
      <c r="B192" s="45"/>
      <c r="C192" s="34" t="s">
        <v>78</v>
      </c>
      <c r="D192" s="86">
        <f>ROUND('계획(일최대)'!D192*변동부하율!$D$3,0)</f>
        <v>0</v>
      </c>
      <c r="E192" s="86">
        <f>ROUND('계획(일최대)'!E192*변동부하율!$D$4,0)</f>
        <v>0</v>
      </c>
      <c r="F192" s="86">
        <f>ROUND('계획(일최대)'!F192*변동부하율!$D$5,0)</f>
        <v>0</v>
      </c>
      <c r="G192" s="86">
        <f>ROUND('계획(일최대)'!G192*변동부하율!$D$6,0)</f>
        <v>0</v>
      </c>
      <c r="H192" s="86">
        <f>ROUND('계획(일최대)'!H192*변동부하율!$D$7,0)</f>
        <v>40</v>
      </c>
      <c r="I192" s="86">
        <f>ROUND('계획(일최대)'!I192*변동부하율!$D$8,0)</f>
        <v>0</v>
      </c>
      <c r="J192" s="86">
        <f>ROUND('계획(일최대)'!J192*변동부하율!$D$9,0)</f>
        <v>0</v>
      </c>
      <c r="K192" s="87">
        <f>SUM(D192:J192)</f>
        <v>40</v>
      </c>
    </row>
    <row r="193" spans="1:11" ht="15" customHeight="1">
      <c r="A193" s="36"/>
      <c r="B193" s="34" t="s">
        <v>29</v>
      </c>
      <c r="C193" s="34" t="s">
        <v>30</v>
      </c>
      <c r="D193" s="86">
        <f>ROUND('계획(일최대)'!D193*변동부하율!$D$3,0)</f>
        <v>660</v>
      </c>
      <c r="E193" s="86">
        <f>ROUND('계획(일최대)'!E193*변동부하율!$D$4,0)</f>
        <v>0</v>
      </c>
      <c r="F193" s="86">
        <f>ROUND('계획(일최대)'!F193*변동부하율!$D$5,0)</f>
        <v>0</v>
      </c>
      <c r="G193" s="86">
        <f>ROUND('계획(일최대)'!G193*변동부하율!$D$6,0)</f>
        <v>0</v>
      </c>
      <c r="H193" s="86">
        <f>ROUND('계획(일최대)'!H193*변동부하율!$D$7,0)</f>
        <v>0</v>
      </c>
      <c r="I193" s="86">
        <f>ROUND('계획(일최대)'!I193*변동부하율!$D$8,0)</f>
        <v>0</v>
      </c>
      <c r="J193" s="86">
        <f>ROUND('계획(일최대)'!J193*변동부하율!$D$9,0)</f>
        <v>44</v>
      </c>
      <c r="K193" s="87">
        <f>SUM(D193:J193)</f>
        <v>704</v>
      </c>
    </row>
    <row r="194" spans="1:11" ht="15" customHeight="1">
      <c r="A194" s="36"/>
      <c r="B194" s="33" t="s">
        <v>31</v>
      </c>
      <c r="C194" s="34" t="s">
        <v>8</v>
      </c>
      <c r="D194" s="86">
        <f t="shared" ref="D194:K194" si="61">SUM(D195:D197)</f>
        <v>2177</v>
      </c>
      <c r="E194" s="86">
        <f t="shared" si="61"/>
        <v>0</v>
      </c>
      <c r="F194" s="86">
        <f t="shared" si="61"/>
        <v>0</v>
      </c>
      <c r="G194" s="86">
        <f t="shared" si="61"/>
        <v>0</v>
      </c>
      <c r="H194" s="86">
        <f t="shared" si="61"/>
        <v>0</v>
      </c>
      <c r="I194" s="86">
        <f t="shared" si="61"/>
        <v>139</v>
      </c>
      <c r="J194" s="86">
        <f t="shared" si="61"/>
        <v>159</v>
      </c>
      <c r="K194" s="87">
        <f t="shared" si="61"/>
        <v>2475</v>
      </c>
    </row>
    <row r="195" spans="1:11" ht="15" customHeight="1">
      <c r="A195" s="36"/>
      <c r="B195" s="37"/>
      <c r="C195" s="34" t="s">
        <v>32</v>
      </c>
      <c r="D195" s="86">
        <f>ROUND('계획(일최대)'!D195*변동부하율!$D$3,0)</f>
        <v>270</v>
      </c>
      <c r="E195" s="86">
        <f>ROUND('계획(일최대)'!E195*변동부하율!$D$4,0)</f>
        <v>0</v>
      </c>
      <c r="F195" s="86">
        <f>ROUND('계획(일최대)'!F195*변동부하율!$D$5,0)</f>
        <v>0</v>
      </c>
      <c r="G195" s="86">
        <f>ROUND('계획(일최대)'!G195*변동부하율!$D$6,0)</f>
        <v>0</v>
      </c>
      <c r="H195" s="86">
        <f>ROUND('계획(일최대)'!H195*변동부하율!$D$7,0)</f>
        <v>0</v>
      </c>
      <c r="I195" s="86">
        <f>ROUND('계획(일최대)'!I195*변동부하율!$D$8,0)</f>
        <v>0</v>
      </c>
      <c r="J195" s="86">
        <f>ROUND('계획(일최대)'!J195*변동부하율!$D$9,0)</f>
        <v>18</v>
      </c>
      <c r="K195" s="87">
        <f>SUM(D195:J195)</f>
        <v>288</v>
      </c>
    </row>
    <row r="196" spans="1:11" ht="15" customHeight="1">
      <c r="A196" s="36"/>
      <c r="B196" s="37"/>
      <c r="C196" s="34" t="s">
        <v>33</v>
      </c>
      <c r="D196" s="86">
        <f>ROUND('계획(일최대)'!D196*변동부하율!$D$3,0)</f>
        <v>1907</v>
      </c>
      <c r="E196" s="86">
        <f>ROUND('계획(일최대)'!E196*변동부하율!$D$4,0)</f>
        <v>0</v>
      </c>
      <c r="F196" s="86">
        <f>ROUND('계획(일최대)'!F196*변동부하율!$D$5,0)</f>
        <v>0</v>
      </c>
      <c r="G196" s="86">
        <f>ROUND('계획(일최대)'!G196*변동부하율!$D$6,0)</f>
        <v>0</v>
      </c>
      <c r="H196" s="86">
        <f>ROUND('계획(일최대)'!H196*변동부하율!$D$7,0)</f>
        <v>0</v>
      </c>
      <c r="I196" s="86">
        <f>ROUND('계획(일최대)'!I196*변동부하율!$D$8,0)</f>
        <v>0</v>
      </c>
      <c r="J196" s="86">
        <f>ROUND('계획(일최대)'!J196*변동부하율!$D$9,0)</f>
        <v>127</v>
      </c>
      <c r="K196" s="87">
        <f>SUM(D196:J196)</f>
        <v>2034</v>
      </c>
    </row>
    <row r="197" spans="1:11" ht="15" customHeight="1">
      <c r="A197" s="36"/>
      <c r="B197" s="45"/>
      <c r="C197" s="34" t="s">
        <v>130</v>
      </c>
      <c r="D197" s="86">
        <f>ROUND('계획(일최대)'!D197*변동부하율!$D$3,0)</f>
        <v>0</v>
      </c>
      <c r="E197" s="86">
        <f>ROUND('계획(일최대)'!E197*변동부하율!$D$4,0)</f>
        <v>0</v>
      </c>
      <c r="F197" s="86">
        <f>ROUND('계획(일최대)'!F197*변동부하율!$D$5,0)</f>
        <v>0</v>
      </c>
      <c r="G197" s="86">
        <f>ROUND('계획(일최대)'!G197*변동부하율!$D$6,0)</f>
        <v>0</v>
      </c>
      <c r="H197" s="86">
        <f>ROUND('계획(일최대)'!H197*변동부하율!$D$7,0)</f>
        <v>0</v>
      </c>
      <c r="I197" s="86">
        <f>ROUND('계획(일최대)'!I197*변동부하율!$D$8,0)</f>
        <v>139</v>
      </c>
      <c r="J197" s="86">
        <f>ROUND('계획(일최대)'!J197*변동부하율!$D$9,0)</f>
        <v>14</v>
      </c>
      <c r="K197" s="87">
        <f>SUM(D197:J197)</f>
        <v>153</v>
      </c>
    </row>
    <row r="198" spans="1:11" ht="15" customHeight="1">
      <c r="A198" s="36"/>
      <c r="B198" s="33" t="s">
        <v>34</v>
      </c>
      <c r="C198" s="34" t="s">
        <v>8</v>
      </c>
      <c r="D198" s="86">
        <f t="shared" ref="D198:K198" si="62">SUM(D199:D200)</f>
        <v>978</v>
      </c>
      <c r="E198" s="86">
        <f t="shared" si="62"/>
        <v>0</v>
      </c>
      <c r="F198" s="86">
        <f t="shared" si="62"/>
        <v>0</v>
      </c>
      <c r="G198" s="86">
        <f t="shared" si="62"/>
        <v>0</v>
      </c>
      <c r="H198" s="86">
        <f t="shared" si="62"/>
        <v>0</v>
      </c>
      <c r="I198" s="86">
        <f t="shared" si="62"/>
        <v>0</v>
      </c>
      <c r="J198" s="86">
        <f t="shared" si="62"/>
        <v>65</v>
      </c>
      <c r="K198" s="87">
        <f t="shared" si="62"/>
        <v>1043</v>
      </c>
    </row>
    <row r="199" spans="1:11" ht="15" customHeight="1">
      <c r="A199" s="36"/>
      <c r="B199" s="37"/>
      <c r="C199" s="34" t="s">
        <v>27</v>
      </c>
      <c r="D199" s="86">
        <f>ROUND('계획(일최대)'!D199*변동부하율!$D$3,0)</f>
        <v>828</v>
      </c>
      <c r="E199" s="86">
        <f>ROUND('계획(일최대)'!E199*변동부하율!$D$4,0)</f>
        <v>0</v>
      </c>
      <c r="F199" s="86">
        <f>ROUND('계획(일최대)'!F199*변동부하율!$D$5,0)</f>
        <v>0</v>
      </c>
      <c r="G199" s="86">
        <f>ROUND('계획(일최대)'!G199*변동부하율!$D$6,0)</f>
        <v>0</v>
      </c>
      <c r="H199" s="86">
        <f>ROUND('계획(일최대)'!H199*변동부하율!$D$7,0)</f>
        <v>0</v>
      </c>
      <c r="I199" s="86">
        <f>ROUND('계획(일최대)'!I199*변동부하율!$D$8,0)</f>
        <v>0</v>
      </c>
      <c r="J199" s="86">
        <f>ROUND('계획(일최대)'!J199*변동부하율!$D$9,0)</f>
        <v>55</v>
      </c>
      <c r="K199" s="87">
        <f>SUM(D199:J199)</f>
        <v>883</v>
      </c>
    </row>
    <row r="200" spans="1:11" ht="15" customHeight="1">
      <c r="A200" s="36"/>
      <c r="B200" s="37"/>
      <c r="C200" s="34" t="s">
        <v>37</v>
      </c>
      <c r="D200" s="86">
        <f>ROUND('계획(일최대)'!D200*변동부하율!$D$3,0)</f>
        <v>150</v>
      </c>
      <c r="E200" s="86">
        <f>ROUND('계획(일최대)'!E200*변동부하율!$D$4,0)</f>
        <v>0</v>
      </c>
      <c r="F200" s="86">
        <f>ROUND('계획(일최대)'!F200*변동부하율!$D$5,0)</f>
        <v>0</v>
      </c>
      <c r="G200" s="86">
        <f>ROUND('계획(일최대)'!G200*변동부하율!$D$6,0)</f>
        <v>0</v>
      </c>
      <c r="H200" s="86">
        <f>ROUND('계획(일최대)'!H200*변동부하율!$D$7,0)</f>
        <v>0</v>
      </c>
      <c r="I200" s="86">
        <f>ROUND('계획(일최대)'!I200*변동부하율!$D$8,0)</f>
        <v>0</v>
      </c>
      <c r="J200" s="86">
        <f>ROUND('계획(일최대)'!J200*변동부하율!$D$9,0)</f>
        <v>10</v>
      </c>
      <c r="K200" s="87">
        <f>SUM(D200:J200)</f>
        <v>160</v>
      </c>
    </row>
    <row r="201" spans="1:11" ht="15" customHeight="1">
      <c r="A201" s="36"/>
      <c r="B201" s="33" t="s">
        <v>41</v>
      </c>
      <c r="C201" s="34" t="s">
        <v>8</v>
      </c>
      <c r="D201" s="86">
        <f t="shared" ref="D201:K201" si="63">SUM(D202:D204)</f>
        <v>1650</v>
      </c>
      <c r="E201" s="86">
        <f t="shared" si="63"/>
        <v>27</v>
      </c>
      <c r="F201" s="86">
        <f t="shared" si="63"/>
        <v>8700</v>
      </c>
      <c r="G201" s="86">
        <f t="shared" si="63"/>
        <v>0</v>
      </c>
      <c r="H201" s="86">
        <f t="shared" si="63"/>
        <v>0</v>
      </c>
      <c r="I201" s="86">
        <f t="shared" si="63"/>
        <v>0</v>
      </c>
      <c r="J201" s="86">
        <f t="shared" si="63"/>
        <v>692</v>
      </c>
      <c r="K201" s="87">
        <f t="shared" si="63"/>
        <v>11069</v>
      </c>
    </row>
    <row r="202" spans="1:11" ht="15" customHeight="1">
      <c r="A202" s="36"/>
      <c r="B202" s="37"/>
      <c r="C202" s="34" t="s">
        <v>225</v>
      </c>
      <c r="D202" s="86">
        <f>ROUND('계획(일최대)'!D202*변동부하율!$D$3,0)</f>
        <v>0</v>
      </c>
      <c r="E202" s="86">
        <f>ROUND('계획(일최대)'!E202*변동부하율!$D$4,0)</f>
        <v>0</v>
      </c>
      <c r="F202" s="86">
        <f>ROUND('계획(일최대)'!F202*변동부하율!$D$5,0)</f>
        <v>8700</v>
      </c>
      <c r="G202" s="86">
        <f>ROUND('계획(일최대)'!G202*변동부하율!$D$6,0)</f>
        <v>0</v>
      </c>
      <c r="H202" s="86">
        <f>ROUND('계획(일최대)'!H202*변동부하율!$D$7,0)</f>
        <v>0</v>
      </c>
      <c r="I202" s="86">
        <f>ROUND('계획(일최대)'!I202*변동부하율!$D$8,0)</f>
        <v>0</v>
      </c>
      <c r="J202" s="86">
        <f>ROUND('계획(일최대)'!J202*변동부하율!$D$9,0)</f>
        <v>580</v>
      </c>
      <c r="K202" s="87">
        <f>SUM(D202:J202)</f>
        <v>9280</v>
      </c>
    </row>
    <row r="203" spans="1:11" ht="15" customHeight="1">
      <c r="A203" s="36"/>
      <c r="B203" s="37"/>
      <c r="C203" s="34" t="s">
        <v>37</v>
      </c>
      <c r="D203" s="86">
        <f>ROUND('계획(일최대)'!D203*변동부하율!$D$3,0)</f>
        <v>867</v>
      </c>
      <c r="E203" s="86">
        <f>ROUND('계획(일최대)'!E203*변동부하율!$D$4,0)</f>
        <v>0</v>
      </c>
      <c r="F203" s="86">
        <f>ROUND('계획(일최대)'!F203*변동부하율!$D$5,0)</f>
        <v>0</v>
      </c>
      <c r="G203" s="86">
        <f>ROUND('계획(일최대)'!G203*변동부하율!$D$6,0)</f>
        <v>0</v>
      </c>
      <c r="H203" s="86">
        <f>ROUND('계획(일최대)'!H203*변동부하율!$D$7,0)</f>
        <v>0</v>
      </c>
      <c r="I203" s="86">
        <f>ROUND('계획(일최대)'!I203*변동부하율!$D$8,0)</f>
        <v>0</v>
      </c>
      <c r="J203" s="86">
        <f>ROUND('계획(일최대)'!J203*변동부하율!$D$9,0)</f>
        <v>58</v>
      </c>
      <c r="K203" s="87">
        <f>SUM(D203:J203)</f>
        <v>925</v>
      </c>
    </row>
    <row r="204" spans="1:11" ht="15" customHeight="1">
      <c r="A204" s="36"/>
      <c r="B204" s="37"/>
      <c r="C204" s="34" t="s">
        <v>38</v>
      </c>
      <c r="D204" s="86">
        <f>ROUND('계획(일최대)'!D204*변동부하율!$D$3,0)</f>
        <v>783</v>
      </c>
      <c r="E204" s="86">
        <f>ROUND('계획(일최대)'!E204*변동부하율!$D$4,0)</f>
        <v>27</v>
      </c>
      <c r="F204" s="86">
        <f>ROUND('계획(일최대)'!F204*변동부하율!$D$5,0)</f>
        <v>0</v>
      </c>
      <c r="G204" s="86">
        <f>ROUND('계획(일최대)'!G204*변동부하율!$D$6,0)</f>
        <v>0</v>
      </c>
      <c r="H204" s="86">
        <f>ROUND('계획(일최대)'!H204*변동부하율!$D$7,0)</f>
        <v>0</v>
      </c>
      <c r="I204" s="86">
        <f>ROUND('계획(일최대)'!I204*변동부하율!$D$8,0)</f>
        <v>0</v>
      </c>
      <c r="J204" s="86">
        <f>ROUND('계획(일최대)'!J204*변동부하율!$D$9,0)</f>
        <v>54</v>
      </c>
      <c r="K204" s="87">
        <f>SUM(D204:J204)</f>
        <v>864</v>
      </c>
    </row>
    <row r="205" spans="1:11" ht="15" customHeight="1">
      <c r="A205" s="138" t="s">
        <v>132</v>
      </c>
      <c r="B205" s="139"/>
      <c r="C205" s="140"/>
      <c r="D205" s="84">
        <f t="shared" ref="D205:K205" si="64">D206+D209+D214</f>
        <v>2210</v>
      </c>
      <c r="E205" s="84">
        <f t="shared" si="64"/>
        <v>306</v>
      </c>
      <c r="F205" s="84">
        <f t="shared" si="64"/>
        <v>280</v>
      </c>
      <c r="G205" s="84">
        <f t="shared" si="64"/>
        <v>17936</v>
      </c>
      <c r="H205" s="84">
        <f t="shared" si="64"/>
        <v>0</v>
      </c>
      <c r="I205" s="84">
        <f t="shared" si="64"/>
        <v>0</v>
      </c>
      <c r="J205" s="84">
        <f t="shared" si="64"/>
        <v>804</v>
      </c>
      <c r="K205" s="85">
        <f t="shared" si="64"/>
        <v>21536</v>
      </c>
    </row>
    <row r="206" spans="1:11" ht="15" customHeight="1">
      <c r="A206" s="36"/>
      <c r="B206" s="33" t="s">
        <v>43</v>
      </c>
      <c r="C206" s="34" t="s">
        <v>8</v>
      </c>
      <c r="D206" s="86">
        <f t="shared" ref="D206:K206" si="65">SUM(D207:D208)</f>
        <v>384</v>
      </c>
      <c r="E206" s="86">
        <f t="shared" si="65"/>
        <v>0</v>
      </c>
      <c r="F206" s="86">
        <f t="shared" si="65"/>
        <v>0</v>
      </c>
      <c r="G206" s="86">
        <f t="shared" si="65"/>
        <v>17936</v>
      </c>
      <c r="H206" s="86">
        <f t="shared" si="65"/>
        <v>0</v>
      </c>
      <c r="I206" s="86">
        <f t="shared" si="65"/>
        <v>0</v>
      </c>
      <c r="J206" s="86">
        <f t="shared" si="65"/>
        <v>643</v>
      </c>
      <c r="K206" s="87">
        <f t="shared" si="65"/>
        <v>18963</v>
      </c>
    </row>
    <row r="207" spans="1:11" ht="15" customHeight="1">
      <c r="A207" s="36"/>
      <c r="B207" s="37"/>
      <c r="C207" s="34" t="s">
        <v>77</v>
      </c>
      <c r="D207" s="86">
        <f>ROUND('계획(일최대)'!D207*변동부하율!$D$3,0)</f>
        <v>0</v>
      </c>
      <c r="E207" s="86">
        <f>ROUND('계획(일최대)'!E207*변동부하율!$D$4,0)</f>
        <v>0</v>
      </c>
      <c r="F207" s="86">
        <f>ROUND('계획(일최대)'!F207*변동부하율!$D$5,0)</f>
        <v>0</v>
      </c>
      <c r="G207" s="86">
        <f>ROUND('계획(일최대)'!G207*변동부하율!$D$6,0)</f>
        <v>15470</v>
      </c>
      <c r="H207" s="86">
        <f>ROUND('계획(일최대)'!H207*변동부하율!$D$7,0)</f>
        <v>0</v>
      </c>
      <c r="I207" s="86">
        <f>ROUND('계획(일최대)'!I207*변동부하율!$D$8,0)</f>
        <v>0</v>
      </c>
      <c r="J207" s="86">
        <f>ROUND('계획(일최대)'!J207*변동부하율!$D$9,0)</f>
        <v>543</v>
      </c>
      <c r="K207" s="87">
        <f>SUM(D207:J207)</f>
        <v>16013</v>
      </c>
    </row>
    <row r="208" spans="1:11" ht="15" customHeight="1">
      <c r="A208" s="36"/>
      <c r="B208" s="45"/>
      <c r="C208" s="34" t="s">
        <v>76</v>
      </c>
      <c r="D208" s="86">
        <f>ROUND('계획(일최대)'!D208*변동부하율!$D$3,0)</f>
        <v>384</v>
      </c>
      <c r="E208" s="86">
        <f>ROUND('계획(일최대)'!E208*변동부하율!$D$4,0)</f>
        <v>0</v>
      </c>
      <c r="F208" s="86">
        <f>ROUND('계획(일최대)'!F208*변동부하율!$D$5,0)</f>
        <v>0</v>
      </c>
      <c r="G208" s="86">
        <f>ROUND('계획(일최대)'!G208*변동부하율!$D$6,0)</f>
        <v>2466</v>
      </c>
      <c r="H208" s="86">
        <f>ROUND('계획(일최대)'!H208*변동부하율!$D$7,0)</f>
        <v>0</v>
      </c>
      <c r="I208" s="86">
        <f>ROUND('계획(일최대)'!I208*변동부하율!$D$8,0)</f>
        <v>0</v>
      </c>
      <c r="J208" s="86">
        <f>ROUND('계획(일최대)'!J208*변동부하율!$D$9,0)</f>
        <v>100</v>
      </c>
      <c r="K208" s="87">
        <f>SUM(D208:J208)</f>
        <v>2950</v>
      </c>
    </row>
    <row r="209" spans="1:11" ht="15" customHeight="1">
      <c r="A209" s="36"/>
      <c r="B209" s="33" t="s">
        <v>7</v>
      </c>
      <c r="C209" s="34" t="s">
        <v>8</v>
      </c>
      <c r="D209" s="86">
        <f t="shared" ref="D209:K209" si="66">SUM(D210:D213)</f>
        <v>876</v>
      </c>
      <c r="E209" s="86">
        <f t="shared" si="66"/>
        <v>306</v>
      </c>
      <c r="F209" s="86">
        <f t="shared" si="66"/>
        <v>280</v>
      </c>
      <c r="G209" s="86">
        <f t="shared" si="66"/>
        <v>0</v>
      </c>
      <c r="H209" s="86">
        <f t="shared" si="66"/>
        <v>0</v>
      </c>
      <c r="I209" s="86">
        <f t="shared" si="66"/>
        <v>0</v>
      </c>
      <c r="J209" s="86">
        <f t="shared" si="66"/>
        <v>98</v>
      </c>
      <c r="K209" s="87">
        <f t="shared" si="66"/>
        <v>1560</v>
      </c>
    </row>
    <row r="210" spans="1:11" ht="15" customHeight="1">
      <c r="A210" s="36"/>
      <c r="B210" s="37"/>
      <c r="C210" s="34" t="s">
        <v>10</v>
      </c>
      <c r="D210" s="86">
        <f>ROUND('계획(일최대)'!D210*변동부하율!$D$3,0)</f>
        <v>438</v>
      </c>
      <c r="E210" s="86">
        <f>ROUND('계획(일최대)'!E210*변동부하율!$D$4,0)</f>
        <v>306</v>
      </c>
      <c r="F210" s="86">
        <f>ROUND('계획(일최대)'!F210*변동부하율!$D$5,0)</f>
        <v>0</v>
      </c>
      <c r="G210" s="86">
        <f>ROUND('계획(일최대)'!G210*변동부하율!$D$6,0)</f>
        <v>0</v>
      </c>
      <c r="H210" s="86">
        <f>ROUND('계획(일최대)'!H210*변동부하율!$D$7,0)</f>
        <v>0</v>
      </c>
      <c r="I210" s="86">
        <f>ROUND('계획(일최대)'!I210*변동부하율!$D$8,0)</f>
        <v>0</v>
      </c>
      <c r="J210" s="86">
        <f>ROUND('계획(일최대)'!J210*변동부하율!$D$9,0)</f>
        <v>50</v>
      </c>
      <c r="K210" s="87">
        <f>SUM(D210:J210)</f>
        <v>794</v>
      </c>
    </row>
    <row r="211" spans="1:11" ht="15" customHeight="1">
      <c r="A211" s="36"/>
      <c r="B211" s="37"/>
      <c r="C211" s="34" t="s">
        <v>11</v>
      </c>
      <c r="D211" s="86">
        <f>ROUND('계획(일최대)'!D211*변동부하율!$D$3,0)</f>
        <v>438</v>
      </c>
      <c r="E211" s="86">
        <f>ROUND('계획(일최대)'!E211*변동부하율!$D$4,0)</f>
        <v>0</v>
      </c>
      <c r="F211" s="86">
        <f>ROUND('계획(일최대)'!F211*변동부하율!$D$5,0)</f>
        <v>0</v>
      </c>
      <c r="G211" s="86">
        <f>ROUND('계획(일최대)'!G211*변동부하율!$D$6,0)</f>
        <v>0</v>
      </c>
      <c r="H211" s="86">
        <f>ROUND('계획(일최대)'!H211*변동부하율!$D$7,0)</f>
        <v>0</v>
      </c>
      <c r="I211" s="86">
        <f>ROUND('계획(일최대)'!I211*변동부하율!$D$8,0)</f>
        <v>0</v>
      </c>
      <c r="J211" s="86">
        <f>ROUND('계획(일최대)'!J211*변동부하율!$D$9,0)</f>
        <v>29</v>
      </c>
      <c r="K211" s="87">
        <f>SUM(D211:J211)</f>
        <v>467</v>
      </c>
    </row>
    <row r="212" spans="1:11" ht="15" customHeight="1">
      <c r="A212" s="36"/>
      <c r="B212" s="37"/>
      <c r="C212" s="34" t="s">
        <v>74</v>
      </c>
      <c r="D212" s="86">
        <f>ROUND('계획(일최대)'!D212*변동부하율!$D$3,0)</f>
        <v>0</v>
      </c>
      <c r="E212" s="86">
        <f>ROUND('계획(일최대)'!E212*변동부하율!$D$4,0)</f>
        <v>0</v>
      </c>
      <c r="F212" s="86">
        <f>ROUND('계획(일최대)'!F212*변동부하율!$D$5,0)</f>
        <v>233</v>
      </c>
      <c r="G212" s="86">
        <f>ROUND('계획(일최대)'!G212*변동부하율!$D$6,0)</f>
        <v>0</v>
      </c>
      <c r="H212" s="86">
        <f>ROUND('계획(일최대)'!H212*변동부하율!$D$7,0)</f>
        <v>0</v>
      </c>
      <c r="I212" s="86">
        <f>ROUND('계획(일최대)'!I212*변동부하율!$D$8,0)</f>
        <v>0</v>
      </c>
      <c r="J212" s="86">
        <f>ROUND('계획(일최대)'!J212*변동부하율!$D$9,0)</f>
        <v>16</v>
      </c>
      <c r="K212" s="87">
        <f>SUM(D212:J212)</f>
        <v>249</v>
      </c>
    </row>
    <row r="213" spans="1:11" ht="15" customHeight="1">
      <c r="A213" s="36"/>
      <c r="B213" s="37"/>
      <c r="C213" s="34" t="s">
        <v>58</v>
      </c>
      <c r="D213" s="86">
        <f>ROUND('계획(일최대)'!D213*변동부하율!$D$3,0)</f>
        <v>0</v>
      </c>
      <c r="E213" s="86">
        <f>ROUND('계획(일최대)'!E213*변동부하율!$D$4,0)</f>
        <v>0</v>
      </c>
      <c r="F213" s="86">
        <f>ROUND('계획(일최대)'!F213*변동부하율!$D$5,0)</f>
        <v>47</v>
      </c>
      <c r="G213" s="86">
        <f>ROUND('계획(일최대)'!G213*변동부하율!$D$6,0)</f>
        <v>0</v>
      </c>
      <c r="H213" s="86">
        <f>ROUND('계획(일최대)'!H213*변동부하율!$D$7,0)</f>
        <v>0</v>
      </c>
      <c r="I213" s="86">
        <f>ROUND('계획(일최대)'!I213*변동부하율!$D$8,0)</f>
        <v>0</v>
      </c>
      <c r="J213" s="86">
        <f>ROUND('계획(일최대)'!J213*변동부하율!$D$9,0)</f>
        <v>3</v>
      </c>
      <c r="K213" s="87">
        <f>SUM(D213:J213)</f>
        <v>50</v>
      </c>
    </row>
    <row r="214" spans="1:11" ht="15" customHeight="1">
      <c r="A214" s="36"/>
      <c r="B214" s="34" t="s">
        <v>39</v>
      </c>
      <c r="C214" s="34" t="s">
        <v>40</v>
      </c>
      <c r="D214" s="86">
        <f>ROUND('계획(일최대)'!D214*변동부하율!$D$3,0)</f>
        <v>950</v>
      </c>
      <c r="E214" s="86">
        <f>ROUND('계획(일최대)'!E214*변동부하율!$D$4,0)</f>
        <v>0</v>
      </c>
      <c r="F214" s="86">
        <f>ROUND('계획(일최대)'!F214*변동부하율!$D$5,0)</f>
        <v>0</v>
      </c>
      <c r="G214" s="86">
        <f>ROUND('계획(일최대)'!G214*변동부하율!$D$6,0)</f>
        <v>0</v>
      </c>
      <c r="H214" s="86">
        <f>ROUND('계획(일최대)'!H214*변동부하율!$D$7,0)</f>
        <v>0</v>
      </c>
      <c r="I214" s="86">
        <f>ROUND('계획(일최대)'!I214*변동부하율!$D$8,0)</f>
        <v>0</v>
      </c>
      <c r="J214" s="86">
        <f>ROUND('계획(일최대)'!J214*변동부하율!$D$9,0)</f>
        <v>63</v>
      </c>
      <c r="K214" s="87">
        <f>SUM(D214:J214)</f>
        <v>1013</v>
      </c>
    </row>
    <row r="215" spans="1:11" ht="15" customHeight="1">
      <c r="A215" s="30" t="s">
        <v>44</v>
      </c>
      <c r="B215" s="143" t="s">
        <v>6</v>
      </c>
      <c r="C215" s="143"/>
      <c r="D215" s="82">
        <f>D216+D217+D220</f>
        <v>3963</v>
      </c>
      <c r="E215" s="82">
        <f t="shared" ref="E215:K215" si="67">E216+E217+E220</f>
        <v>0</v>
      </c>
      <c r="F215" s="82">
        <f t="shared" si="67"/>
        <v>2868</v>
      </c>
      <c r="G215" s="82">
        <f t="shared" si="67"/>
        <v>0</v>
      </c>
      <c r="H215" s="82">
        <f t="shared" si="67"/>
        <v>0</v>
      </c>
      <c r="I215" s="82">
        <f t="shared" si="67"/>
        <v>0</v>
      </c>
      <c r="J215" s="82">
        <f t="shared" si="67"/>
        <v>456</v>
      </c>
      <c r="K215" s="83">
        <f t="shared" si="67"/>
        <v>7287</v>
      </c>
    </row>
    <row r="216" spans="1:11" ht="15" customHeight="1">
      <c r="A216" s="36"/>
      <c r="B216" s="33" t="s">
        <v>234</v>
      </c>
      <c r="C216" s="34" t="s">
        <v>45</v>
      </c>
      <c r="D216" s="86">
        <f>ROUND('계획(일최대)'!D216*변동부하율!$D$3,0)</f>
        <v>2574</v>
      </c>
      <c r="E216" s="86">
        <f>ROUND('계획(일최대)'!E216*변동부하율!$D$4,0)</f>
        <v>0</v>
      </c>
      <c r="F216" s="86">
        <f>ROUND('계획(일최대)'!F216*변동부하율!$D$5,0)</f>
        <v>0</v>
      </c>
      <c r="G216" s="86">
        <f>ROUND('계획(일최대)'!G216*변동부하율!$D$6,0)</f>
        <v>0</v>
      </c>
      <c r="H216" s="86">
        <f>ROUND('계획(일최대)'!H216*변동부하율!$D$7,0)</f>
        <v>0</v>
      </c>
      <c r="I216" s="86">
        <f>ROUND('계획(일최대)'!I216*변동부하율!$D$8,0)</f>
        <v>0</v>
      </c>
      <c r="J216" s="86">
        <f>ROUND('계획(일최대)'!J216*변동부하율!$D$9,0)</f>
        <v>172</v>
      </c>
      <c r="K216" s="87">
        <f>SUM(D216:J216)</f>
        <v>2746</v>
      </c>
    </row>
    <row r="217" spans="1:11" ht="15" customHeight="1">
      <c r="A217" s="36"/>
      <c r="B217" s="33" t="s">
        <v>244</v>
      </c>
      <c r="C217" s="34" t="s">
        <v>8</v>
      </c>
      <c r="D217" s="86">
        <f>SUM(D218:D219)</f>
        <v>834</v>
      </c>
      <c r="E217" s="86">
        <f t="shared" ref="E217:K217" si="68">SUM(E218:E219)</f>
        <v>0</v>
      </c>
      <c r="F217" s="86">
        <f t="shared" si="68"/>
        <v>0</v>
      </c>
      <c r="G217" s="86">
        <f t="shared" si="68"/>
        <v>0</v>
      </c>
      <c r="H217" s="86">
        <f t="shared" si="68"/>
        <v>0</v>
      </c>
      <c r="I217" s="86">
        <f t="shared" si="68"/>
        <v>0</v>
      </c>
      <c r="J217" s="86">
        <f t="shared" si="68"/>
        <v>56</v>
      </c>
      <c r="K217" s="87">
        <f t="shared" si="68"/>
        <v>890</v>
      </c>
    </row>
    <row r="218" spans="1:11" ht="15" customHeight="1">
      <c r="A218" s="36"/>
      <c r="B218" s="37"/>
      <c r="C218" s="34" t="s">
        <v>45</v>
      </c>
      <c r="D218" s="86">
        <f>ROUND('계획(일최대)'!D218*변동부하율!$D$3,0)</f>
        <v>639</v>
      </c>
      <c r="E218" s="86">
        <f>ROUND('계획(일최대)'!E218*변동부하율!$D$4,0)</f>
        <v>0</v>
      </c>
      <c r="F218" s="86">
        <f>ROUND('계획(일최대)'!F218*변동부하율!$D$5,0)</f>
        <v>0</v>
      </c>
      <c r="G218" s="86">
        <f>ROUND('계획(일최대)'!G218*변동부하율!$D$6,0)</f>
        <v>0</v>
      </c>
      <c r="H218" s="86">
        <f>ROUND('계획(일최대)'!H218*변동부하율!$D$7,0)</f>
        <v>0</v>
      </c>
      <c r="I218" s="86">
        <f>ROUND('계획(일최대)'!I218*변동부하율!$D$8,0)</f>
        <v>0</v>
      </c>
      <c r="J218" s="86">
        <f>ROUND('계획(일최대)'!J218*변동부하율!$D$9,0)</f>
        <v>43</v>
      </c>
      <c r="K218" s="87">
        <f t="shared" ref="K218:K219" si="69">SUM(D218:J218)</f>
        <v>682</v>
      </c>
    </row>
    <row r="219" spans="1:11" ht="15" customHeight="1">
      <c r="A219" s="36"/>
      <c r="B219" s="45"/>
      <c r="C219" s="34" t="s">
        <v>236</v>
      </c>
      <c r="D219" s="86">
        <f>ROUND('계획(일최대)'!D219*변동부하율!$D$3,0)</f>
        <v>195</v>
      </c>
      <c r="E219" s="86">
        <f>ROUND('계획(일최대)'!E219*변동부하율!$D$4,0)</f>
        <v>0</v>
      </c>
      <c r="F219" s="86">
        <f>ROUND('계획(일최대)'!F219*변동부하율!$D$5,0)</f>
        <v>0</v>
      </c>
      <c r="G219" s="86">
        <f>ROUND('계획(일최대)'!G219*변동부하율!$D$6,0)</f>
        <v>0</v>
      </c>
      <c r="H219" s="86">
        <f>ROUND('계획(일최대)'!H219*변동부하율!$D$7,0)</f>
        <v>0</v>
      </c>
      <c r="I219" s="86">
        <f>ROUND('계획(일최대)'!I219*변동부하율!$D$8,0)</f>
        <v>0</v>
      </c>
      <c r="J219" s="86">
        <f>ROUND('계획(일최대)'!J219*변동부하율!$D$9,0)</f>
        <v>13</v>
      </c>
      <c r="K219" s="87">
        <f t="shared" si="69"/>
        <v>208</v>
      </c>
    </row>
    <row r="220" spans="1:11" ht="15" customHeight="1">
      <c r="A220" s="36"/>
      <c r="B220" s="33" t="s">
        <v>46</v>
      </c>
      <c r="C220" s="34" t="s">
        <v>8</v>
      </c>
      <c r="D220" s="86">
        <f>SUM(D221:D222)</f>
        <v>555</v>
      </c>
      <c r="E220" s="86">
        <f t="shared" ref="E220:K220" si="70">SUM(E221:E222)</f>
        <v>0</v>
      </c>
      <c r="F220" s="86">
        <f t="shared" si="70"/>
        <v>2868</v>
      </c>
      <c r="G220" s="86">
        <f t="shared" si="70"/>
        <v>0</v>
      </c>
      <c r="H220" s="86">
        <f t="shared" si="70"/>
        <v>0</v>
      </c>
      <c r="I220" s="86">
        <f t="shared" si="70"/>
        <v>0</v>
      </c>
      <c r="J220" s="86">
        <f t="shared" si="70"/>
        <v>228</v>
      </c>
      <c r="K220" s="87">
        <f t="shared" si="70"/>
        <v>3651</v>
      </c>
    </row>
    <row r="221" spans="1:11" ht="15" customHeight="1">
      <c r="A221" s="36"/>
      <c r="B221" s="37"/>
      <c r="C221" s="34" t="s">
        <v>45</v>
      </c>
      <c r="D221" s="86">
        <f>ROUND('계획(일최대)'!D221*변동부하율!$D$3,0)</f>
        <v>555</v>
      </c>
      <c r="E221" s="86">
        <f>ROUND('계획(일최대)'!E221*변동부하율!$D$4,0)</f>
        <v>0</v>
      </c>
      <c r="F221" s="86">
        <f>ROUND('계획(일최대)'!F221*변동부하율!$D$5,0)</f>
        <v>0</v>
      </c>
      <c r="G221" s="86">
        <f>ROUND('계획(일최대)'!G221*변동부하율!$D$6,0)</f>
        <v>0</v>
      </c>
      <c r="H221" s="86">
        <f>ROUND('계획(일최대)'!H221*변동부하율!$D$7,0)</f>
        <v>0</v>
      </c>
      <c r="I221" s="86">
        <f>ROUND('계획(일최대)'!I221*변동부하율!$D$8,0)</f>
        <v>0</v>
      </c>
      <c r="J221" s="86">
        <f>ROUND('계획(일최대)'!J221*변동부하율!$D$9,0)</f>
        <v>37</v>
      </c>
      <c r="K221" s="87">
        <f>SUM(D221:J221)</f>
        <v>592</v>
      </c>
    </row>
    <row r="222" spans="1:11" ht="15" customHeight="1">
      <c r="A222" s="49"/>
      <c r="B222" s="45"/>
      <c r="C222" s="34" t="s">
        <v>62</v>
      </c>
      <c r="D222" s="86">
        <f>ROUND('계획(일최대)'!D222*변동부하율!$D$3,0)</f>
        <v>0</v>
      </c>
      <c r="E222" s="86">
        <f>ROUND('계획(일최대)'!E222*변동부하율!$D$4,0)</f>
        <v>0</v>
      </c>
      <c r="F222" s="86">
        <f>ROUND('계획(일최대)'!F222*변동부하율!$D$5,0)</f>
        <v>2868</v>
      </c>
      <c r="G222" s="86">
        <f>ROUND('계획(일최대)'!G222*변동부하율!$D$6,0)</f>
        <v>0</v>
      </c>
      <c r="H222" s="86">
        <f>ROUND('계획(일최대)'!H222*변동부하율!$D$7,0)</f>
        <v>0</v>
      </c>
      <c r="I222" s="86">
        <f>ROUND('계획(일최대)'!I222*변동부하율!$D$8,0)</f>
        <v>0</v>
      </c>
      <c r="J222" s="86">
        <f>ROUND('계획(일최대)'!J222*변동부하율!$D$9,0)</f>
        <v>191</v>
      </c>
      <c r="K222" s="87">
        <f>SUM(D222:J222)</f>
        <v>3059</v>
      </c>
    </row>
    <row r="223" spans="1:11" ht="15" customHeight="1">
      <c r="A223" s="30" t="s">
        <v>133</v>
      </c>
      <c r="B223" s="143" t="s">
        <v>6</v>
      </c>
      <c r="C223" s="143"/>
      <c r="D223" s="82">
        <f>D224</f>
        <v>48</v>
      </c>
      <c r="E223" s="82">
        <f t="shared" ref="E223:K223" si="71">E224</f>
        <v>0</v>
      </c>
      <c r="F223" s="82">
        <f t="shared" si="71"/>
        <v>0</v>
      </c>
      <c r="G223" s="82">
        <f t="shared" si="71"/>
        <v>0</v>
      </c>
      <c r="H223" s="82">
        <f t="shared" si="71"/>
        <v>0</v>
      </c>
      <c r="I223" s="82">
        <f t="shared" si="71"/>
        <v>0</v>
      </c>
      <c r="J223" s="82">
        <f t="shared" si="71"/>
        <v>3</v>
      </c>
      <c r="K223" s="83">
        <f t="shared" si="71"/>
        <v>51</v>
      </c>
    </row>
    <row r="224" spans="1:11" ht="15" customHeight="1">
      <c r="A224" s="46"/>
      <c r="B224" s="40" t="s">
        <v>134</v>
      </c>
      <c r="C224" s="40" t="s">
        <v>45</v>
      </c>
      <c r="D224" s="91">
        <f>ROUND('계획(일최대)'!D224*변동부하율!$D$3,0)</f>
        <v>48</v>
      </c>
      <c r="E224" s="91">
        <f>ROUND('계획(일최대)'!E224*변동부하율!$D$4,0)</f>
        <v>0</v>
      </c>
      <c r="F224" s="91">
        <f>ROUND('계획(일최대)'!F224*변동부하율!$D$5,0)</f>
        <v>0</v>
      </c>
      <c r="G224" s="91">
        <f>ROUND('계획(일최대)'!G224*변동부하율!$D$6,0)</f>
        <v>0</v>
      </c>
      <c r="H224" s="91">
        <f>ROUND('계획(일최대)'!H224*변동부하율!$D$7,0)</f>
        <v>0</v>
      </c>
      <c r="I224" s="91">
        <f>ROUND('계획(일최대)'!I224*변동부하율!$D$8,0)</f>
        <v>0</v>
      </c>
      <c r="J224" s="91">
        <f>ROUND('계획(일최대)'!J224*변동부하율!$D$9,0)</f>
        <v>3</v>
      </c>
      <c r="K224" s="92">
        <f>SUM(D224:J224)</f>
        <v>51</v>
      </c>
    </row>
    <row r="225" spans="1:11" ht="15" customHeight="1"/>
    <row r="226" spans="1:11" s="5" customFormat="1" ht="15" customHeight="1">
      <c r="A226" s="24" t="s">
        <v>152</v>
      </c>
    </row>
    <row r="227" spans="1:11" ht="34.5" thickBot="1">
      <c r="A227" s="25" t="s">
        <v>0</v>
      </c>
      <c r="B227" s="26" t="s">
        <v>1</v>
      </c>
      <c r="C227" s="26" t="s">
        <v>73</v>
      </c>
      <c r="D227" s="26" t="s">
        <v>49</v>
      </c>
      <c r="E227" s="26" t="s">
        <v>53</v>
      </c>
      <c r="F227" s="26" t="s">
        <v>64</v>
      </c>
      <c r="G227" s="26" t="s">
        <v>65</v>
      </c>
      <c r="H227" s="26" t="s">
        <v>88</v>
      </c>
      <c r="I227" s="26" t="s">
        <v>185</v>
      </c>
      <c r="J227" s="26" t="s">
        <v>50</v>
      </c>
      <c r="K227" s="27" t="s">
        <v>66</v>
      </c>
    </row>
    <row r="228" spans="1:11" ht="15" customHeight="1" thickTop="1">
      <c r="A228" s="141" t="s">
        <v>4</v>
      </c>
      <c r="B228" s="142"/>
      <c r="C228" s="142"/>
      <c r="D228" s="80">
        <f t="shared" ref="D228:K228" si="72">D229+D271+D279</f>
        <v>54914</v>
      </c>
      <c r="E228" s="80">
        <f t="shared" si="72"/>
        <v>1318</v>
      </c>
      <c r="F228" s="80">
        <f t="shared" si="72"/>
        <v>11848</v>
      </c>
      <c r="G228" s="80">
        <f t="shared" si="72"/>
        <v>17936</v>
      </c>
      <c r="H228" s="80">
        <f t="shared" si="72"/>
        <v>140</v>
      </c>
      <c r="I228" s="80">
        <f t="shared" si="72"/>
        <v>139</v>
      </c>
      <c r="J228" s="80">
        <f t="shared" si="72"/>
        <v>5172</v>
      </c>
      <c r="K228" s="81">
        <f t="shared" si="72"/>
        <v>91467</v>
      </c>
    </row>
    <row r="229" spans="1:11" ht="15" customHeight="1">
      <c r="A229" s="30" t="s">
        <v>5</v>
      </c>
      <c r="B229" s="143" t="s">
        <v>6</v>
      </c>
      <c r="C229" s="143"/>
      <c r="D229" s="82">
        <f t="shared" ref="D229:K229" si="73">D230+D261</f>
        <v>50942</v>
      </c>
      <c r="E229" s="82">
        <f t="shared" si="73"/>
        <v>1318</v>
      </c>
      <c r="F229" s="82">
        <f t="shared" si="73"/>
        <v>8980</v>
      </c>
      <c r="G229" s="82">
        <f t="shared" si="73"/>
        <v>17936</v>
      </c>
      <c r="H229" s="82">
        <f t="shared" si="73"/>
        <v>140</v>
      </c>
      <c r="I229" s="82">
        <f t="shared" si="73"/>
        <v>139</v>
      </c>
      <c r="J229" s="82">
        <f t="shared" si="73"/>
        <v>4716</v>
      </c>
      <c r="K229" s="83">
        <f t="shared" si="73"/>
        <v>84171</v>
      </c>
    </row>
    <row r="230" spans="1:11" ht="15" customHeight="1">
      <c r="A230" s="138" t="s">
        <v>136</v>
      </c>
      <c r="B230" s="139"/>
      <c r="C230" s="140"/>
      <c r="D230" s="84">
        <f>D231+D235+D236+D240+D241+D245+D249+D250+D254+D257</f>
        <v>48752</v>
      </c>
      <c r="E230" s="84">
        <f t="shared" ref="E230:K230" si="74">E231+E235+E236+E240+E241+E245+E249+E250+E254+E257</f>
        <v>1012</v>
      </c>
      <c r="F230" s="84">
        <f t="shared" si="74"/>
        <v>8700</v>
      </c>
      <c r="G230" s="84">
        <f t="shared" si="74"/>
        <v>0</v>
      </c>
      <c r="H230" s="84">
        <f t="shared" si="74"/>
        <v>140</v>
      </c>
      <c r="I230" s="84">
        <f t="shared" si="74"/>
        <v>139</v>
      </c>
      <c r="J230" s="84">
        <f t="shared" si="74"/>
        <v>3913</v>
      </c>
      <c r="K230" s="85">
        <f t="shared" si="74"/>
        <v>62656</v>
      </c>
    </row>
    <row r="231" spans="1:11" ht="15" customHeight="1">
      <c r="A231" s="36"/>
      <c r="B231" s="33" t="s">
        <v>12</v>
      </c>
      <c r="C231" s="34" t="s">
        <v>8</v>
      </c>
      <c r="D231" s="86">
        <f t="shared" ref="D231:K231" si="75">SUM(D232:D234)</f>
        <v>9611</v>
      </c>
      <c r="E231" s="86">
        <f t="shared" si="75"/>
        <v>81</v>
      </c>
      <c r="F231" s="86">
        <f t="shared" si="75"/>
        <v>0</v>
      </c>
      <c r="G231" s="86">
        <f t="shared" si="75"/>
        <v>0</v>
      </c>
      <c r="H231" s="86">
        <f t="shared" si="75"/>
        <v>100</v>
      </c>
      <c r="I231" s="86">
        <f t="shared" si="75"/>
        <v>0</v>
      </c>
      <c r="J231" s="86">
        <f t="shared" si="75"/>
        <v>646</v>
      </c>
      <c r="K231" s="87">
        <f t="shared" si="75"/>
        <v>10438</v>
      </c>
    </row>
    <row r="232" spans="1:11" ht="15" customHeight="1">
      <c r="A232" s="36"/>
      <c r="B232" s="37"/>
      <c r="C232" s="34" t="s">
        <v>9</v>
      </c>
      <c r="D232" s="86">
        <f>ROUND('계획(일최대)'!D232*변동부하율!$D$3,0)</f>
        <v>9611</v>
      </c>
      <c r="E232" s="86">
        <f>ROUND('계획(일최대)'!E232*변동부하율!$D$4,0)</f>
        <v>81</v>
      </c>
      <c r="F232" s="86">
        <f>ROUND('계획(일최대)'!F232*변동부하율!$D$5,0)</f>
        <v>0</v>
      </c>
      <c r="G232" s="86">
        <f>ROUND('계획(일최대)'!G232*변동부하율!$D$6,0)</f>
        <v>0</v>
      </c>
      <c r="H232" s="86">
        <f>ROUND('계획(일최대)'!H232*변동부하율!$D$7,0)</f>
        <v>0</v>
      </c>
      <c r="I232" s="86">
        <f>ROUND('계획(일최대)'!I232*변동부하율!$D$8,0)</f>
        <v>0</v>
      </c>
      <c r="J232" s="86">
        <f>ROUND('계획(일최대)'!J232*변동부하율!$D$9,0)</f>
        <v>646</v>
      </c>
      <c r="K232" s="87">
        <f>SUM(D232:J232)</f>
        <v>10338</v>
      </c>
    </row>
    <row r="233" spans="1:11" ht="15" customHeight="1">
      <c r="A233" s="36"/>
      <c r="B233" s="37"/>
      <c r="C233" s="34" t="s">
        <v>79</v>
      </c>
      <c r="D233" s="86">
        <f>ROUND('계획(일최대)'!D233*변동부하율!$D$3,0)</f>
        <v>0</v>
      </c>
      <c r="E233" s="86">
        <f>ROUND('계획(일최대)'!E233*변동부하율!$D$4,0)</f>
        <v>0</v>
      </c>
      <c r="F233" s="86">
        <f>ROUND('계획(일최대)'!F233*변동부하율!$D$5,0)</f>
        <v>0</v>
      </c>
      <c r="G233" s="86">
        <f>ROUND('계획(일최대)'!G233*변동부하율!$D$6,0)</f>
        <v>0</v>
      </c>
      <c r="H233" s="86">
        <f>ROUND('계획(일최대)'!H233*변동부하율!$D$7,0)</f>
        <v>50</v>
      </c>
      <c r="I233" s="86">
        <f>ROUND('계획(일최대)'!I233*변동부하율!$D$8,0)</f>
        <v>0</v>
      </c>
      <c r="J233" s="86">
        <f>ROUND('계획(일최대)'!J233*변동부하율!$D$9,0)</f>
        <v>0</v>
      </c>
      <c r="K233" s="87">
        <f>SUM(D233:J233)</f>
        <v>50</v>
      </c>
    </row>
    <row r="234" spans="1:11" ht="15" customHeight="1">
      <c r="A234" s="36"/>
      <c r="B234" s="45"/>
      <c r="C234" s="34" t="s">
        <v>80</v>
      </c>
      <c r="D234" s="86">
        <f>ROUND('계획(일최대)'!D234*변동부하율!$D$3,0)</f>
        <v>0</v>
      </c>
      <c r="E234" s="86">
        <f>ROUND('계획(일최대)'!E234*변동부하율!$D$4,0)</f>
        <v>0</v>
      </c>
      <c r="F234" s="86">
        <f>ROUND('계획(일최대)'!F234*변동부하율!$D$5,0)</f>
        <v>0</v>
      </c>
      <c r="G234" s="86">
        <f>ROUND('계획(일최대)'!G234*변동부하율!$D$6,0)</f>
        <v>0</v>
      </c>
      <c r="H234" s="86">
        <f>ROUND('계획(일최대)'!H234*변동부하율!$D$7,0)</f>
        <v>50</v>
      </c>
      <c r="I234" s="86">
        <f>ROUND('계획(일최대)'!I234*변동부하율!$D$8,0)</f>
        <v>0</v>
      </c>
      <c r="J234" s="86">
        <f>ROUND('계획(일최대)'!J234*변동부하율!$D$9,0)</f>
        <v>0</v>
      </c>
      <c r="K234" s="87">
        <f>SUM(D234:J234)</f>
        <v>50</v>
      </c>
    </row>
    <row r="235" spans="1:11" ht="15" customHeight="1">
      <c r="A235" s="36"/>
      <c r="B235" s="34" t="s">
        <v>13</v>
      </c>
      <c r="C235" s="34" t="s">
        <v>9</v>
      </c>
      <c r="D235" s="86">
        <f>ROUND('계획(일최대)'!D235*변동부하율!$D$3,0)</f>
        <v>3764</v>
      </c>
      <c r="E235" s="86">
        <f>ROUND('계획(일최대)'!E235*변동부하율!$D$4,0)</f>
        <v>83</v>
      </c>
      <c r="F235" s="86">
        <f>ROUND('계획(일최대)'!F235*변동부하율!$D$5,0)</f>
        <v>0</v>
      </c>
      <c r="G235" s="86">
        <f>ROUND('계획(일최대)'!G235*변동부하율!$D$6,0)</f>
        <v>0</v>
      </c>
      <c r="H235" s="86">
        <f>ROUND('계획(일최대)'!H235*변동부하율!$D$7,0)</f>
        <v>0</v>
      </c>
      <c r="I235" s="86">
        <f>ROUND('계획(일최대)'!I235*변동부하율!$D$8,0)</f>
        <v>0</v>
      </c>
      <c r="J235" s="86">
        <f>ROUND('계획(일최대)'!J235*변동부하율!$D$9,0)</f>
        <v>256</v>
      </c>
      <c r="K235" s="87">
        <f>SUM(D235:J235)</f>
        <v>4103</v>
      </c>
    </row>
    <row r="236" spans="1:11" ht="15" customHeight="1">
      <c r="A236" s="36"/>
      <c r="B236" s="33" t="s">
        <v>14</v>
      </c>
      <c r="C236" s="34" t="s">
        <v>8</v>
      </c>
      <c r="D236" s="86">
        <f t="shared" ref="D236:K236" si="76">SUM(D237:D239)</f>
        <v>17272</v>
      </c>
      <c r="E236" s="86">
        <f t="shared" si="76"/>
        <v>416</v>
      </c>
      <c r="F236" s="86">
        <f t="shared" si="76"/>
        <v>0</v>
      </c>
      <c r="G236" s="86">
        <f t="shared" si="76"/>
        <v>0</v>
      </c>
      <c r="H236" s="86">
        <f t="shared" si="76"/>
        <v>0</v>
      </c>
      <c r="I236" s="86">
        <f t="shared" si="76"/>
        <v>0</v>
      </c>
      <c r="J236" s="86">
        <f t="shared" si="76"/>
        <v>1179</v>
      </c>
      <c r="K236" s="87">
        <f t="shared" si="76"/>
        <v>18867</v>
      </c>
    </row>
    <row r="237" spans="1:11" ht="15" customHeight="1">
      <c r="A237" s="36"/>
      <c r="B237" s="37"/>
      <c r="C237" s="34" t="s">
        <v>15</v>
      </c>
      <c r="D237" s="86">
        <f>ROUND('계획(일최대)'!D237*변동부하율!$D$3,0)</f>
        <v>1253</v>
      </c>
      <c r="E237" s="86">
        <f>ROUND('계획(일최대)'!E237*변동부하율!$D$4,0)</f>
        <v>36</v>
      </c>
      <c r="F237" s="86">
        <f>ROUND('계획(일최대)'!F237*변동부하율!$D$5,0)</f>
        <v>0</v>
      </c>
      <c r="G237" s="86">
        <f>ROUND('계획(일최대)'!G237*변동부하율!$D$6,0)</f>
        <v>0</v>
      </c>
      <c r="H237" s="86">
        <f>ROUND('계획(일최대)'!H237*변동부하율!$D$7,0)</f>
        <v>0</v>
      </c>
      <c r="I237" s="86">
        <f>ROUND('계획(일최대)'!I237*변동부하율!$D$8,0)</f>
        <v>0</v>
      </c>
      <c r="J237" s="86">
        <f>ROUND('계획(일최대)'!J237*변동부하율!$D$9,0)</f>
        <v>86</v>
      </c>
      <c r="K237" s="87">
        <f>SUM(D237:J237)</f>
        <v>1375</v>
      </c>
    </row>
    <row r="238" spans="1:11" ht="15" customHeight="1">
      <c r="A238" s="36"/>
      <c r="B238" s="37"/>
      <c r="C238" s="34" t="s">
        <v>16</v>
      </c>
      <c r="D238" s="86">
        <f>ROUND('계획(일최대)'!D238*변동부하율!$D$3,0)</f>
        <v>3977</v>
      </c>
      <c r="E238" s="86">
        <f>ROUND('계획(일최대)'!E238*변동부하율!$D$4,0)</f>
        <v>60</v>
      </c>
      <c r="F238" s="86">
        <f>ROUND('계획(일최대)'!F238*변동부하율!$D$5,0)</f>
        <v>0</v>
      </c>
      <c r="G238" s="86">
        <f>ROUND('계획(일최대)'!G238*변동부하율!$D$6,0)</f>
        <v>0</v>
      </c>
      <c r="H238" s="86">
        <f>ROUND('계획(일최대)'!H238*변동부하율!$D$7,0)</f>
        <v>0</v>
      </c>
      <c r="I238" s="86">
        <f>ROUND('계획(일최대)'!I238*변동부하율!$D$8,0)</f>
        <v>0</v>
      </c>
      <c r="J238" s="86">
        <f>ROUND('계획(일최대)'!J238*변동부하율!$D$9,0)</f>
        <v>269</v>
      </c>
      <c r="K238" s="87">
        <f>SUM(D238:J238)</f>
        <v>4306</v>
      </c>
    </row>
    <row r="239" spans="1:11" ht="15" customHeight="1">
      <c r="A239" s="36"/>
      <c r="B239" s="45"/>
      <c r="C239" s="34" t="s">
        <v>17</v>
      </c>
      <c r="D239" s="86">
        <f>ROUND('계획(일최대)'!D239*변동부하율!$D$3,0)</f>
        <v>12042</v>
      </c>
      <c r="E239" s="86">
        <f>ROUND('계획(일최대)'!E239*변동부하율!$D$4,0)</f>
        <v>320</v>
      </c>
      <c r="F239" s="86">
        <f>ROUND('계획(일최대)'!F239*변동부하율!$D$5,0)</f>
        <v>0</v>
      </c>
      <c r="G239" s="86">
        <f>ROUND('계획(일최대)'!G239*변동부하율!$D$6,0)</f>
        <v>0</v>
      </c>
      <c r="H239" s="86">
        <f>ROUND('계획(일최대)'!H239*변동부하율!$D$7,0)</f>
        <v>0</v>
      </c>
      <c r="I239" s="86">
        <f>ROUND('계획(일최대)'!I239*변동부하율!$D$8,0)</f>
        <v>0</v>
      </c>
      <c r="J239" s="86">
        <f>ROUND('계획(일최대)'!J239*변동부하율!$D$9,0)</f>
        <v>824</v>
      </c>
      <c r="K239" s="87">
        <f>SUM(D239:J239)</f>
        <v>13186</v>
      </c>
    </row>
    <row r="240" spans="1:11" ht="15" customHeight="1">
      <c r="A240" s="36"/>
      <c r="B240" s="34" t="s">
        <v>18</v>
      </c>
      <c r="C240" s="34" t="s">
        <v>19</v>
      </c>
      <c r="D240" s="86">
        <f>ROUND('계획(일최대)'!D240*변동부하율!$D$3,0)</f>
        <v>378</v>
      </c>
      <c r="E240" s="86">
        <f>ROUND('계획(일최대)'!E240*변동부하율!$D$4,0)</f>
        <v>0</v>
      </c>
      <c r="F240" s="86">
        <f>ROUND('계획(일최대)'!F240*변동부하율!$D$5,0)</f>
        <v>0</v>
      </c>
      <c r="G240" s="86">
        <f>ROUND('계획(일최대)'!G240*변동부하율!$D$6,0)</f>
        <v>0</v>
      </c>
      <c r="H240" s="86">
        <f>ROUND('계획(일최대)'!H240*변동부하율!$D$7,0)</f>
        <v>0</v>
      </c>
      <c r="I240" s="86">
        <f>ROUND('계획(일최대)'!I240*변동부하율!$D$8,0)</f>
        <v>0</v>
      </c>
      <c r="J240" s="86">
        <f>ROUND('계획(일최대)'!J240*변동부하율!$D$9,0)</f>
        <v>25</v>
      </c>
      <c r="K240" s="87">
        <f>SUM(D240:J240)</f>
        <v>403</v>
      </c>
    </row>
    <row r="241" spans="1:11" ht="15" customHeight="1">
      <c r="A241" s="36"/>
      <c r="B241" s="33" t="s">
        <v>20</v>
      </c>
      <c r="C241" s="34" t="s">
        <v>8</v>
      </c>
      <c r="D241" s="86">
        <f t="shared" ref="D241:K241" si="77">SUM(D242:D244)</f>
        <v>7213</v>
      </c>
      <c r="E241" s="86">
        <f t="shared" si="77"/>
        <v>291</v>
      </c>
      <c r="F241" s="86">
        <f t="shared" si="77"/>
        <v>0</v>
      </c>
      <c r="G241" s="86">
        <f t="shared" si="77"/>
        <v>0</v>
      </c>
      <c r="H241" s="86">
        <f t="shared" si="77"/>
        <v>0</v>
      </c>
      <c r="I241" s="86">
        <f t="shared" si="77"/>
        <v>0</v>
      </c>
      <c r="J241" s="86">
        <f t="shared" si="77"/>
        <v>501</v>
      </c>
      <c r="K241" s="87">
        <f t="shared" si="77"/>
        <v>8005</v>
      </c>
    </row>
    <row r="242" spans="1:11" ht="15" customHeight="1">
      <c r="A242" s="36"/>
      <c r="B242" s="37"/>
      <c r="C242" s="34" t="s">
        <v>15</v>
      </c>
      <c r="D242" s="86">
        <f>ROUND('계획(일최대)'!D242*변동부하율!$D$3,0)</f>
        <v>3482</v>
      </c>
      <c r="E242" s="86">
        <f>ROUND('계획(일최대)'!E242*변동부하율!$D$4,0)</f>
        <v>194</v>
      </c>
      <c r="F242" s="86">
        <f>ROUND('계획(일최대)'!F242*변동부하율!$D$5,0)</f>
        <v>0</v>
      </c>
      <c r="G242" s="86">
        <f>ROUND('계획(일최대)'!G242*변동부하율!$D$6,0)</f>
        <v>0</v>
      </c>
      <c r="H242" s="86">
        <f>ROUND('계획(일최대)'!H242*변동부하율!$D$7,0)</f>
        <v>0</v>
      </c>
      <c r="I242" s="86">
        <f>ROUND('계획(일최대)'!I242*변동부하율!$D$8,0)</f>
        <v>0</v>
      </c>
      <c r="J242" s="86">
        <f>ROUND('계획(일최대)'!J242*변동부하율!$D$9,0)</f>
        <v>245</v>
      </c>
      <c r="K242" s="87">
        <f>SUM(D242:J242)</f>
        <v>3921</v>
      </c>
    </row>
    <row r="243" spans="1:11" ht="15" customHeight="1">
      <c r="A243" s="36"/>
      <c r="B243" s="37"/>
      <c r="C243" s="34" t="s">
        <v>16</v>
      </c>
      <c r="D243" s="86">
        <f>ROUND('계획(일최대)'!D243*변동부하율!$D$3,0)</f>
        <v>1491</v>
      </c>
      <c r="E243" s="86">
        <f>ROUND('계획(일최대)'!E243*변동부하율!$D$4,0)</f>
        <v>2</v>
      </c>
      <c r="F243" s="86">
        <f>ROUND('계획(일최대)'!F243*변동부하율!$D$5,0)</f>
        <v>0</v>
      </c>
      <c r="G243" s="86">
        <f>ROUND('계획(일최대)'!G243*변동부하율!$D$6,0)</f>
        <v>0</v>
      </c>
      <c r="H243" s="86">
        <f>ROUND('계획(일최대)'!H243*변동부하율!$D$7,0)</f>
        <v>0</v>
      </c>
      <c r="I243" s="86">
        <f>ROUND('계획(일최대)'!I243*변동부하율!$D$8,0)</f>
        <v>0</v>
      </c>
      <c r="J243" s="86">
        <f>ROUND('계획(일최대)'!J243*변동부하율!$D$9,0)</f>
        <v>100</v>
      </c>
      <c r="K243" s="87">
        <f>SUM(D243:J243)</f>
        <v>1593</v>
      </c>
    </row>
    <row r="244" spans="1:11" ht="15" customHeight="1">
      <c r="A244" s="36"/>
      <c r="B244" s="45"/>
      <c r="C244" s="34" t="s">
        <v>24</v>
      </c>
      <c r="D244" s="86">
        <f>ROUND('계획(일최대)'!D244*변동부하율!$D$3,0)</f>
        <v>2240</v>
      </c>
      <c r="E244" s="86">
        <f>ROUND('계획(일최대)'!E244*변동부하율!$D$4,0)</f>
        <v>95</v>
      </c>
      <c r="F244" s="86">
        <f>ROUND('계획(일최대)'!F244*변동부하율!$D$5,0)</f>
        <v>0</v>
      </c>
      <c r="G244" s="86">
        <f>ROUND('계획(일최대)'!G244*변동부하율!$D$6,0)</f>
        <v>0</v>
      </c>
      <c r="H244" s="86">
        <f>ROUND('계획(일최대)'!H244*변동부하율!$D$7,0)</f>
        <v>0</v>
      </c>
      <c r="I244" s="86">
        <f>ROUND('계획(일최대)'!I244*변동부하율!$D$8,0)</f>
        <v>0</v>
      </c>
      <c r="J244" s="86">
        <f>ROUND('계획(일최대)'!J244*변동부하율!$D$9,0)</f>
        <v>156</v>
      </c>
      <c r="K244" s="87">
        <f>SUM(D244:J244)</f>
        <v>2491</v>
      </c>
    </row>
    <row r="245" spans="1:11" ht="15" customHeight="1">
      <c r="A245" s="36"/>
      <c r="B245" s="33" t="s">
        <v>25</v>
      </c>
      <c r="C245" s="34" t="s">
        <v>8</v>
      </c>
      <c r="D245" s="86">
        <f t="shared" ref="D245:K245" si="78">SUM(D246:D248)</f>
        <v>5102</v>
      </c>
      <c r="E245" s="86">
        <f t="shared" si="78"/>
        <v>114</v>
      </c>
      <c r="F245" s="86">
        <f t="shared" si="78"/>
        <v>0</v>
      </c>
      <c r="G245" s="86">
        <f t="shared" si="78"/>
        <v>0</v>
      </c>
      <c r="H245" s="86">
        <f t="shared" si="78"/>
        <v>40</v>
      </c>
      <c r="I245" s="86">
        <f t="shared" si="78"/>
        <v>0</v>
      </c>
      <c r="J245" s="86">
        <f t="shared" si="78"/>
        <v>348</v>
      </c>
      <c r="K245" s="87">
        <f t="shared" si="78"/>
        <v>5604</v>
      </c>
    </row>
    <row r="246" spans="1:11" ht="15" customHeight="1">
      <c r="A246" s="36"/>
      <c r="B246" s="37"/>
      <c r="C246" s="34" t="s">
        <v>27</v>
      </c>
      <c r="D246" s="86">
        <f>ROUND('계획(일최대)'!D246*변동부하율!$D$3,0)</f>
        <v>4985</v>
      </c>
      <c r="E246" s="86">
        <f>ROUND('계획(일최대)'!E246*변동부하율!$D$4,0)</f>
        <v>114</v>
      </c>
      <c r="F246" s="86">
        <f>ROUND('계획(일최대)'!F246*변동부하율!$D$5,0)</f>
        <v>0</v>
      </c>
      <c r="G246" s="86">
        <f>ROUND('계획(일최대)'!G246*변동부하율!$D$6,0)</f>
        <v>0</v>
      </c>
      <c r="H246" s="86">
        <f>ROUND('계획(일최대)'!H246*변동부하율!$D$7,0)</f>
        <v>0</v>
      </c>
      <c r="I246" s="86">
        <f>ROUND('계획(일최대)'!I246*변동부하율!$D$8,0)</f>
        <v>0</v>
      </c>
      <c r="J246" s="86">
        <f>ROUND('계획(일최대)'!J246*변동부하율!$D$9,0)</f>
        <v>340</v>
      </c>
      <c r="K246" s="87">
        <f>SUM(D246:J246)</f>
        <v>5439</v>
      </c>
    </row>
    <row r="247" spans="1:11" ht="15" customHeight="1">
      <c r="A247" s="36"/>
      <c r="B247" s="37"/>
      <c r="C247" s="34" t="s">
        <v>28</v>
      </c>
      <c r="D247" s="86">
        <f>ROUND('계획(일최대)'!D247*변동부하율!$D$3,0)</f>
        <v>117</v>
      </c>
      <c r="E247" s="86">
        <f>ROUND('계획(일최대)'!E247*변동부하율!$D$4,0)</f>
        <v>0</v>
      </c>
      <c r="F247" s="86">
        <f>ROUND('계획(일최대)'!F247*변동부하율!$D$5,0)</f>
        <v>0</v>
      </c>
      <c r="G247" s="86">
        <f>ROUND('계획(일최대)'!G247*변동부하율!$D$6,0)</f>
        <v>0</v>
      </c>
      <c r="H247" s="86">
        <f>ROUND('계획(일최대)'!H247*변동부하율!$D$7,0)</f>
        <v>0</v>
      </c>
      <c r="I247" s="86">
        <f>ROUND('계획(일최대)'!I247*변동부하율!$D$8,0)</f>
        <v>0</v>
      </c>
      <c r="J247" s="86">
        <f>ROUND('계획(일최대)'!J247*변동부하율!$D$9,0)</f>
        <v>8</v>
      </c>
      <c r="K247" s="87">
        <f>SUM(D247:J247)</f>
        <v>125</v>
      </c>
    </row>
    <row r="248" spans="1:11" ht="15" customHeight="1">
      <c r="A248" s="36"/>
      <c r="B248" s="45"/>
      <c r="C248" s="34" t="s">
        <v>78</v>
      </c>
      <c r="D248" s="86">
        <f>ROUND('계획(일최대)'!D248*변동부하율!$D$3,0)</f>
        <v>0</v>
      </c>
      <c r="E248" s="86">
        <f>ROUND('계획(일최대)'!E248*변동부하율!$D$4,0)</f>
        <v>0</v>
      </c>
      <c r="F248" s="86">
        <f>ROUND('계획(일최대)'!F248*변동부하율!$D$5,0)</f>
        <v>0</v>
      </c>
      <c r="G248" s="86">
        <f>ROUND('계획(일최대)'!G248*변동부하율!$D$6,0)</f>
        <v>0</v>
      </c>
      <c r="H248" s="86">
        <f>ROUND('계획(일최대)'!H248*변동부하율!$D$7,0)</f>
        <v>40</v>
      </c>
      <c r="I248" s="86">
        <f>ROUND('계획(일최대)'!I248*변동부하율!$D$8,0)</f>
        <v>0</v>
      </c>
      <c r="J248" s="86">
        <f>ROUND('계획(일최대)'!J248*변동부하율!$D$9,0)</f>
        <v>0</v>
      </c>
      <c r="K248" s="87">
        <f>SUM(D248:J248)</f>
        <v>40</v>
      </c>
    </row>
    <row r="249" spans="1:11" ht="15" customHeight="1">
      <c r="A249" s="36"/>
      <c r="B249" s="34" t="s">
        <v>29</v>
      </c>
      <c r="C249" s="34" t="s">
        <v>30</v>
      </c>
      <c r="D249" s="86">
        <f>ROUND('계획(일최대)'!D249*변동부하율!$D$3,0)</f>
        <v>653</v>
      </c>
      <c r="E249" s="86">
        <f>ROUND('계획(일최대)'!E249*변동부하율!$D$4,0)</f>
        <v>0</v>
      </c>
      <c r="F249" s="86">
        <f>ROUND('계획(일최대)'!F249*변동부하율!$D$5,0)</f>
        <v>0</v>
      </c>
      <c r="G249" s="86">
        <f>ROUND('계획(일최대)'!G249*변동부하율!$D$6,0)</f>
        <v>0</v>
      </c>
      <c r="H249" s="86">
        <f>ROUND('계획(일최대)'!H249*변동부하율!$D$7,0)</f>
        <v>0</v>
      </c>
      <c r="I249" s="86">
        <f>ROUND('계획(일최대)'!I249*변동부하율!$D$8,0)</f>
        <v>0</v>
      </c>
      <c r="J249" s="86">
        <f>ROUND('계획(일최대)'!J249*변동부하율!$D$9,0)</f>
        <v>44</v>
      </c>
      <c r="K249" s="87">
        <f>SUM(D249:J249)</f>
        <v>697</v>
      </c>
    </row>
    <row r="250" spans="1:11" ht="15" customHeight="1">
      <c r="A250" s="36"/>
      <c r="B250" s="33" t="s">
        <v>31</v>
      </c>
      <c r="C250" s="34" t="s">
        <v>8</v>
      </c>
      <c r="D250" s="86">
        <f t="shared" ref="D250:K250" si="79">SUM(D251:D253)</f>
        <v>2156</v>
      </c>
      <c r="E250" s="86">
        <f t="shared" si="79"/>
        <v>0</v>
      </c>
      <c r="F250" s="86">
        <f t="shared" si="79"/>
        <v>0</v>
      </c>
      <c r="G250" s="86">
        <f t="shared" si="79"/>
        <v>0</v>
      </c>
      <c r="H250" s="86">
        <f t="shared" si="79"/>
        <v>0</v>
      </c>
      <c r="I250" s="86">
        <f t="shared" si="79"/>
        <v>139</v>
      </c>
      <c r="J250" s="86">
        <f t="shared" si="79"/>
        <v>158</v>
      </c>
      <c r="K250" s="87">
        <f t="shared" si="79"/>
        <v>2453</v>
      </c>
    </row>
    <row r="251" spans="1:11" ht="15" customHeight="1">
      <c r="A251" s="36"/>
      <c r="B251" s="37"/>
      <c r="C251" s="34" t="s">
        <v>32</v>
      </c>
      <c r="D251" s="86">
        <f>ROUND('계획(일최대)'!D251*변동부하율!$D$3,0)</f>
        <v>267</v>
      </c>
      <c r="E251" s="86">
        <f>ROUND('계획(일최대)'!E251*변동부하율!$D$4,0)</f>
        <v>0</v>
      </c>
      <c r="F251" s="86">
        <f>ROUND('계획(일최대)'!F251*변동부하율!$D$5,0)</f>
        <v>0</v>
      </c>
      <c r="G251" s="86">
        <f>ROUND('계획(일최대)'!G251*변동부하율!$D$6,0)</f>
        <v>0</v>
      </c>
      <c r="H251" s="86">
        <f>ROUND('계획(일최대)'!H251*변동부하율!$D$7,0)</f>
        <v>0</v>
      </c>
      <c r="I251" s="86">
        <f>ROUND('계획(일최대)'!I251*변동부하율!$D$8,0)</f>
        <v>0</v>
      </c>
      <c r="J251" s="86">
        <f>ROUND('계획(일최대)'!J251*변동부하율!$D$9,0)</f>
        <v>18</v>
      </c>
      <c r="K251" s="87">
        <f>SUM(D251:J251)</f>
        <v>285</v>
      </c>
    </row>
    <row r="252" spans="1:11" ht="15" customHeight="1">
      <c r="A252" s="36"/>
      <c r="B252" s="37"/>
      <c r="C252" s="34" t="s">
        <v>33</v>
      </c>
      <c r="D252" s="86">
        <f>ROUND('계획(일최대)'!D252*변동부하율!$D$3,0)</f>
        <v>1889</v>
      </c>
      <c r="E252" s="86">
        <f>ROUND('계획(일최대)'!E252*변동부하율!$D$4,0)</f>
        <v>0</v>
      </c>
      <c r="F252" s="86">
        <f>ROUND('계획(일최대)'!F252*변동부하율!$D$5,0)</f>
        <v>0</v>
      </c>
      <c r="G252" s="86">
        <f>ROUND('계획(일최대)'!G252*변동부하율!$D$6,0)</f>
        <v>0</v>
      </c>
      <c r="H252" s="86">
        <f>ROUND('계획(일최대)'!H252*변동부하율!$D$7,0)</f>
        <v>0</v>
      </c>
      <c r="I252" s="86">
        <f>ROUND('계획(일최대)'!I252*변동부하율!$D$8,0)</f>
        <v>0</v>
      </c>
      <c r="J252" s="86">
        <f>ROUND('계획(일최대)'!J252*변동부하율!$D$9,0)</f>
        <v>126</v>
      </c>
      <c r="K252" s="87">
        <f>SUM(D252:J252)</f>
        <v>2015</v>
      </c>
    </row>
    <row r="253" spans="1:11" ht="15" customHeight="1">
      <c r="A253" s="36"/>
      <c r="B253" s="45"/>
      <c r="C253" s="34" t="s">
        <v>130</v>
      </c>
      <c r="D253" s="86">
        <f>ROUND('계획(일최대)'!D253*변동부하율!$D$3,0)</f>
        <v>0</v>
      </c>
      <c r="E253" s="86">
        <f>ROUND('계획(일최대)'!E253*변동부하율!$D$4,0)</f>
        <v>0</v>
      </c>
      <c r="F253" s="86">
        <f>ROUND('계획(일최대)'!F253*변동부하율!$D$5,0)</f>
        <v>0</v>
      </c>
      <c r="G253" s="86">
        <f>ROUND('계획(일최대)'!G253*변동부하율!$D$6,0)</f>
        <v>0</v>
      </c>
      <c r="H253" s="86">
        <f>ROUND('계획(일최대)'!H253*변동부하율!$D$7,0)</f>
        <v>0</v>
      </c>
      <c r="I253" s="86">
        <f>ROUND('계획(일최대)'!I253*변동부하율!$D$8,0)</f>
        <v>139</v>
      </c>
      <c r="J253" s="86">
        <f>ROUND('계획(일최대)'!J253*변동부하율!$D$9,0)</f>
        <v>14</v>
      </c>
      <c r="K253" s="87">
        <f>SUM(D253:J253)</f>
        <v>153</v>
      </c>
    </row>
    <row r="254" spans="1:11" ht="15" customHeight="1">
      <c r="A254" s="36"/>
      <c r="B254" s="33" t="s">
        <v>34</v>
      </c>
      <c r="C254" s="34" t="s">
        <v>8</v>
      </c>
      <c r="D254" s="86">
        <f t="shared" ref="D254:K254" si="80">SUM(D255:D256)</f>
        <v>968</v>
      </c>
      <c r="E254" s="86">
        <f t="shared" si="80"/>
        <v>0</v>
      </c>
      <c r="F254" s="86">
        <f t="shared" si="80"/>
        <v>0</v>
      </c>
      <c r="G254" s="86">
        <f t="shared" si="80"/>
        <v>0</v>
      </c>
      <c r="H254" s="86">
        <f t="shared" si="80"/>
        <v>0</v>
      </c>
      <c r="I254" s="86">
        <f t="shared" si="80"/>
        <v>0</v>
      </c>
      <c r="J254" s="86">
        <f t="shared" si="80"/>
        <v>65</v>
      </c>
      <c r="K254" s="87">
        <f t="shared" si="80"/>
        <v>1033</v>
      </c>
    </row>
    <row r="255" spans="1:11" ht="15" customHeight="1">
      <c r="A255" s="36"/>
      <c r="B255" s="37"/>
      <c r="C255" s="34" t="s">
        <v>27</v>
      </c>
      <c r="D255" s="86">
        <f>ROUND('계획(일최대)'!D255*변동부하율!$D$3,0)</f>
        <v>819</v>
      </c>
      <c r="E255" s="86">
        <f>ROUND('계획(일최대)'!E255*변동부하율!$D$4,0)</f>
        <v>0</v>
      </c>
      <c r="F255" s="86">
        <f>ROUND('계획(일최대)'!F255*변동부하율!$D$5,0)</f>
        <v>0</v>
      </c>
      <c r="G255" s="86">
        <f>ROUND('계획(일최대)'!G255*변동부하율!$D$6,0)</f>
        <v>0</v>
      </c>
      <c r="H255" s="86">
        <f>ROUND('계획(일최대)'!H255*변동부하율!$D$7,0)</f>
        <v>0</v>
      </c>
      <c r="I255" s="86">
        <f>ROUND('계획(일최대)'!I255*변동부하율!$D$8,0)</f>
        <v>0</v>
      </c>
      <c r="J255" s="86">
        <f>ROUND('계획(일최대)'!J255*변동부하율!$D$9,0)</f>
        <v>55</v>
      </c>
      <c r="K255" s="87">
        <f>SUM(D255:J255)</f>
        <v>874</v>
      </c>
    </row>
    <row r="256" spans="1:11" ht="15" customHeight="1">
      <c r="A256" s="36"/>
      <c r="B256" s="37"/>
      <c r="C256" s="34" t="s">
        <v>37</v>
      </c>
      <c r="D256" s="86">
        <f>ROUND('계획(일최대)'!D256*변동부하율!$D$3,0)</f>
        <v>149</v>
      </c>
      <c r="E256" s="86">
        <f>ROUND('계획(일최대)'!E256*변동부하율!$D$4,0)</f>
        <v>0</v>
      </c>
      <c r="F256" s="86">
        <f>ROUND('계획(일최대)'!F256*변동부하율!$D$5,0)</f>
        <v>0</v>
      </c>
      <c r="G256" s="86">
        <f>ROUND('계획(일최대)'!G256*변동부하율!$D$6,0)</f>
        <v>0</v>
      </c>
      <c r="H256" s="86">
        <f>ROUND('계획(일최대)'!H256*변동부하율!$D$7,0)</f>
        <v>0</v>
      </c>
      <c r="I256" s="86">
        <f>ROUND('계획(일최대)'!I256*변동부하율!$D$8,0)</f>
        <v>0</v>
      </c>
      <c r="J256" s="86">
        <f>ROUND('계획(일최대)'!J256*변동부하율!$D$9,0)</f>
        <v>10</v>
      </c>
      <c r="K256" s="87">
        <f>SUM(D256:J256)</f>
        <v>159</v>
      </c>
    </row>
    <row r="257" spans="1:11" ht="15" customHeight="1">
      <c r="A257" s="36"/>
      <c r="B257" s="33" t="s">
        <v>41</v>
      </c>
      <c r="C257" s="34" t="s">
        <v>8</v>
      </c>
      <c r="D257" s="86">
        <f t="shared" ref="D257:K257" si="81">SUM(D258:D260)</f>
        <v>1635</v>
      </c>
      <c r="E257" s="86">
        <f t="shared" si="81"/>
        <v>27</v>
      </c>
      <c r="F257" s="86">
        <f t="shared" si="81"/>
        <v>8700</v>
      </c>
      <c r="G257" s="86">
        <f t="shared" si="81"/>
        <v>0</v>
      </c>
      <c r="H257" s="86">
        <f t="shared" si="81"/>
        <v>0</v>
      </c>
      <c r="I257" s="86">
        <f t="shared" si="81"/>
        <v>0</v>
      </c>
      <c r="J257" s="86">
        <f t="shared" si="81"/>
        <v>691</v>
      </c>
      <c r="K257" s="87">
        <f t="shared" si="81"/>
        <v>11053</v>
      </c>
    </row>
    <row r="258" spans="1:11" ht="15" customHeight="1">
      <c r="A258" s="36"/>
      <c r="B258" s="37"/>
      <c r="C258" s="34" t="s">
        <v>225</v>
      </c>
      <c r="D258" s="86">
        <f>ROUND('계획(일최대)'!D258*변동부하율!$D$3,0)</f>
        <v>0</v>
      </c>
      <c r="E258" s="86">
        <f>ROUND('계획(일최대)'!E258*변동부하율!$D$4,0)</f>
        <v>0</v>
      </c>
      <c r="F258" s="86">
        <f>ROUND('계획(일최대)'!F258*변동부하율!$D$5,0)</f>
        <v>8700</v>
      </c>
      <c r="G258" s="86">
        <f>ROUND('계획(일최대)'!G258*변동부하율!$D$6,0)</f>
        <v>0</v>
      </c>
      <c r="H258" s="86">
        <f>ROUND('계획(일최대)'!H258*변동부하율!$D$7,0)</f>
        <v>0</v>
      </c>
      <c r="I258" s="86">
        <f>ROUND('계획(일최대)'!I258*변동부하율!$D$8,0)</f>
        <v>0</v>
      </c>
      <c r="J258" s="86">
        <f>ROUND('계획(일최대)'!J258*변동부하율!$D$9,0)</f>
        <v>580</v>
      </c>
      <c r="K258" s="87">
        <f>SUM(D258:J258)</f>
        <v>9280</v>
      </c>
    </row>
    <row r="259" spans="1:11" ht="15" customHeight="1">
      <c r="A259" s="36"/>
      <c r="B259" s="37"/>
      <c r="C259" s="34" t="s">
        <v>37</v>
      </c>
      <c r="D259" s="86">
        <f>ROUND('계획(일최대)'!D259*변동부하율!$D$3,0)</f>
        <v>858</v>
      </c>
      <c r="E259" s="86">
        <f>ROUND('계획(일최대)'!E259*변동부하율!$D$4,0)</f>
        <v>0</v>
      </c>
      <c r="F259" s="86">
        <f>ROUND('계획(일최대)'!F259*변동부하율!$D$5,0)</f>
        <v>0</v>
      </c>
      <c r="G259" s="86">
        <f>ROUND('계획(일최대)'!G259*변동부하율!$D$6,0)</f>
        <v>0</v>
      </c>
      <c r="H259" s="86">
        <f>ROUND('계획(일최대)'!H259*변동부하율!$D$7,0)</f>
        <v>0</v>
      </c>
      <c r="I259" s="86">
        <f>ROUND('계획(일최대)'!I259*변동부하율!$D$8,0)</f>
        <v>0</v>
      </c>
      <c r="J259" s="86">
        <f>ROUND('계획(일최대)'!J259*변동부하율!$D$9,0)</f>
        <v>57</v>
      </c>
      <c r="K259" s="87">
        <f>SUM(D259:J259)</f>
        <v>915</v>
      </c>
    </row>
    <row r="260" spans="1:11" ht="15" customHeight="1">
      <c r="A260" s="36"/>
      <c r="B260" s="37"/>
      <c r="C260" s="34" t="s">
        <v>38</v>
      </c>
      <c r="D260" s="86">
        <f>ROUND('계획(일최대)'!D260*변동부하율!$D$3,0)</f>
        <v>777</v>
      </c>
      <c r="E260" s="86">
        <f>ROUND('계획(일최대)'!E260*변동부하율!$D$4,0)</f>
        <v>27</v>
      </c>
      <c r="F260" s="86">
        <f>ROUND('계획(일최대)'!F260*변동부하율!$D$5,0)</f>
        <v>0</v>
      </c>
      <c r="G260" s="86">
        <f>ROUND('계획(일최대)'!G260*변동부하율!$D$6,0)</f>
        <v>0</v>
      </c>
      <c r="H260" s="86">
        <f>ROUND('계획(일최대)'!H260*변동부하율!$D$7,0)</f>
        <v>0</v>
      </c>
      <c r="I260" s="86">
        <f>ROUND('계획(일최대)'!I260*변동부하율!$D$8,0)</f>
        <v>0</v>
      </c>
      <c r="J260" s="86">
        <f>ROUND('계획(일최대)'!J260*변동부하율!$D$9,0)</f>
        <v>54</v>
      </c>
      <c r="K260" s="87">
        <f>SUM(D260:J260)</f>
        <v>858</v>
      </c>
    </row>
    <row r="261" spans="1:11" ht="15" customHeight="1">
      <c r="A261" s="138" t="s">
        <v>132</v>
      </c>
      <c r="B261" s="139"/>
      <c r="C261" s="140"/>
      <c r="D261" s="84">
        <f t="shared" ref="D261:K261" si="82">D262+D265+D270</f>
        <v>2190</v>
      </c>
      <c r="E261" s="84">
        <f t="shared" si="82"/>
        <v>306</v>
      </c>
      <c r="F261" s="84">
        <f t="shared" si="82"/>
        <v>280</v>
      </c>
      <c r="G261" s="84">
        <f t="shared" si="82"/>
        <v>17936</v>
      </c>
      <c r="H261" s="84">
        <f t="shared" si="82"/>
        <v>0</v>
      </c>
      <c r="I261" s="84">
        <f t="shared" si="82"/>
        <v>0</v>
      </c>
      <c r="J261" s="84">
        <f t="shared" si="82"/>
        <v>803</v>
      </c>
      <c r="K261" s="85">
        <f t="shared" si="82"/>
        <v>21515</v>
      </c>
    </row>
    <row r="262" spans="1:11" ht="15" customHeight="1">
      <c r="A262" s="36"/>
      <c r="B262" s="33" t="s">
        <v>43</v>
      </c>
      <c r="C262" s="34" t="s">
        <v>8</v>
      </c>
      <c r="D262" s="86">
        <f t="shared" ref="D262:K262" si="83">SUM(D263:D264)</f>
        <v>384</v>
      </c>
      <c r="E262" s="86">
        <f t="shared" si="83"/>
        <v>0</v>
      </c>
      <c r="F262" s="86">
        <f t="shared" si="83"/>
        <v>0</v>
      </c>
      <c r="G262" s="86">
        <f t="shared" si="83"/>
        <v>17936</v>
      </c>
      <c r="H262" s="86">
        <f t="shared" si="83"/>
        <v>0</v>
      </c>
      <c r="I262" s="86">
        <f t="shared" si="83"/>
        <v>0</v>
      </c>
      <c r="J262" s="86">
        <f t="shared" si="83"/>
        <v>643</v>
      </c>
      <c r="K262" s="87">
        <f t="shared" si="83"/>
        <v>18963</v>
      </c>
    </row>
    <row r="263" spans="1:11" ht="15" customHeight="1">
      <c r="A263" s="36"/>
      <c r="B263" s="37"/>
      <c r="C263" s="34" t="s">
        <v>77</v>
      </c>
      <c r="D263" s="86">
        <f>ROUND('계획(일최대)'!D263*변동부하율!$D$3,0)</f>
        <v>0</v>
      </c>
      <c r="E263" s="86">
        <f>ROUND('계획(일최대)'!E263*변동부하율!$D$4,0)</f>
        <v>0</v>
      </c>
      <c r="F263" s="86">
        <f>ROUND('계획(일최대)'!F263*변동부하율!$D$5,0)</f>
        <v>0</v>
      </c>
      <c r="G263" s="86">
        <f>ROUND('계획(일최대)'!G263*변동부하율!$D$6,0)</f>
        <v>15470</v>
      </c>
      <c r="H263" s="86">
        <f>ROUND('계획(일최대)'!H263*변동부하율!$D$7,0)</f>
        <v>0</v>
      </c>
      <c r="I263" s="86">
        <f>ROUND('계획(일최대)'!I263*변동부하율!$D$8,0)</f>
        <v>0</v>
      </c>
      <c r="J263" s="86">
        <f>ROUND('계획(일최대)'!J263*변동부하율!$D$9,0)</f>
        <v>543</v>
      </c>
      <c r="K263" s="87">
        <f>SUM(D263:J263)</f>
        <v>16013</v>
      </c>
    </row>
    <row r="264" spans="1:11" ht="15" customHeight="1">
      <c r="A264" s="36"/>
      <c r="B264" s="45"/>
      <c r="C264" s="34" t="s">
        <v>76</v>
      </c>
      <c r="D264" s="86">
        <f>ROUND('계획(일최대)'!D264*변동부하율!$D$3,0)</f>
        <v>384</v>
      </c>
      <c r="E264" s="86">
        <f>ROUND('계획(일최대)'!E264*변동부하율!$D$4,0)</f>
        <v>0</v>
      </c>
      <c r="F264" s="86">
        <f>ROUND('계획(일최대)'!F264*변동부하율!$D$5,0)</f>
        <v>0</v>
      </c>
      <c r="G264" s="86">
        <f>ROUND('계획(일최대)'!G264*변동부하율!$D$6,0)</f>
        <v>2466</v>
      </c>
      <c r="H264" s="86">
        <f>ROUND('계획(일최대)'!H264*변동부하율!$D$7,0)</f>
        <v>0</v>
      </c>
      <c r="I264" s="86">
        <f>ROUND('계획(일최대)'!I264*변동부하율!$D$8,0)</f>
        <v>0</v>
      </c>
      <c r="J264" s="86">
        <f>ROUND('계획(일최대)'!J264*변동부하율!$D$9,0)</f>
        <v>100</v>
      </c>
      <c r="K264" s="87">
        <f>SUM(D264:J264)</f>
        <v>2950</v>
      </c>
    </row>
    <row r="265" spans="1:11" ht="15" customHeight="1">
      <c r="A265" s="36"/>
      <c r="B265" s="33" t="s">
        <v>7</v>
      </c>
      <c r="C265" s="34" t="s">
        <v>8</v>
      </c>
      <c r="D265" s="86">
        <f t="shared" ref="D265:K265" si="84">SUM(D266:D269)</f>
        <v>868</v>
      </c>
      <c r="E265" s="86">
        <f t="shared" si="84"/>
        <v>306</v>
      </c>
      <c r="F265" s="86">
        <f t="shared" si="84"/>
        <v>280</v>
      </c>
      <c r="G265" s="86">
        <f t="shared" si="84"/>
        <v>0</v>
      </c>
      <c r="H265" s="86">
        <f t="shared" si="84"/>
        <v>0</v>
      </c>
      <c r="I265" s="86">
        <f t="shared" si="84"/>
        <v>0</v>
      </c>
      <c r="J265" s="86">
        <f t="shared" si="84"/>
        <v>97</v>
      </c>
      <c r="K265" s="87">
        <f t="shared" si="84"/>
        <v>1551</v>
      </c>
    </row>
    <row r="266" spans="1:11" ht="15" customHeight="1">
      <c r="A266" s="36"/>
      <c r="B266" s="37"/>
      <c r="C266" s="34" t="s">
        <v>10</v>
      </c>
      <c r="D266" s="86">
        <f>ROUND('계획(일최대)'!D266*변동부하율!$D$3,0)</f>
        <v>434</v>
      </c>
      <c r="E266" s="86">
        <f>ROUND('계획(일최대)'!E266*변동부하율!$D$4,0)</f>
        <v>306</v>
      </c>
      <c r="F266" s="86">
        <f>ROUND('계획(일최대)'!F266*변동부하율!$D$5,0)</f>
        <v>0</v>
      </c>
      <c r="G266" s="86">
        <f>ROUND('계획(일최대)'!G266*변동부하율!$D$6,0)</f>
        <v>0</v>
      </c>
      <c r="H266" s="86">
        <f>ROUND('계획(일최대)'!H266*변동부하율!$D$7,0)</f>
        <v>0</v>
      </c>
      <c r="I266" s="86">
        <f>ROUND('계획(일최대)'!I266*변동부하율!$D$8,0)</f>
        <v>0</v>
      </c>
      <c r="J266" s="86">
        <f>ROUND('계획(일최대)'!J266*변동부하율!$D$9,0)</f>
        <v>49</v>
      </c>
      <c r="K266" s="87">
        <f>SUM(D266:J266)</f>
        <v>789</v>
      </c>
    </row>
    <row r="267" spans="1:11" ht="15" customHeight="1">
      <c r="A267" s="36"/>
      <c r="B267" s="37"/>
      <c r="C267" s="34" t="s">
        <v>11</v>
      </c>
      <c r="D267" s="86">
        <f>ROUND('계획(일최대)'!D267*변동부하율!$D$3,0)</f>
        <v>434</v>
      </c>
      <c r="E267" s="86">
        <f>ROUND('계획(일최대)'!E267*변동부하율!$D$4,0)</f>
        <v>0</v>
      </c>
      <c r="F267" s="86">
        <f>ROUND('계획(일최대)'!F267*변동부하율!$D$5,0)</f>
        <v>0</v>
      </c>
      <c r="G267" s="86">
        <f>ROUND('계획(일최대)'!G267*변동부하율!$D$6,0)</f>
        <v>0</v>
      </c>
      <c r="H267" s="86">
        <f>ROUND('계획(일최대)'!H267*변동부하율!$D$7,0)</f>
        <v>0</v>
      </c>
      <c r="I267" s="86">
        <f>ROUND('계획(일최대)'!I267*변동부하율!$D$8,0)</f>
        <v>0</v>
      </c>
      <c r="J267" s="86">
        <f>ROUND('계획(일최대)'!J267*변동부하율!$D$9,0)</f>
        <v>29</v>
      </c>
      <c r="K267" s="87">
        <f>SUM(D267:J267)</f>
        <v>463</v>
      </c>
    </row>
    <row r="268" spans="1:11" ht="15" customHeight="1">
      <c r="A268" s="36"/>
      <c r="B268" s="37"/>
      <c r="C268" s="34" t="s">
        <v>74</v>
      </c>
      <c r="D268" s="86">
        <f>ROUND('계획(일최대)'!D268*변동부하율!$D$3,0)</f>
        <v>0</v>
      </c>
      <c r="E268" s="86">
        <f>ROUND('계획(일최대)'!E268*변동부하율!$D$4,0)</f>
        <v>0</v>
      </c>
      <c r="F268" s="86">
        <f>ROUND('계획(일최대)'!F268*변동부하율!$D$5,0)</f>
        <v>233</v>
      </c>
      <c r="G268" s="86">
        <f>ROUND('계획(일최대)'!G268*변동부하율!$D$6,0)</f>
        <v>0</v>
      </c>
      <c r="H268" s="86">
        <f>ROUND('계획(일최대)'!H268*변동부하율!$D$7,0)</f>
        <v>0</v>
      </c>
      <c r="I268" s="86">
        <f>ROUND('계획(일최대)'!I268*변동부하율!$D$8,0)</f>
        <v>0</v>
      </c>
      <c r="J268" s="86">
        <f>ROUND('계획(일최대)'!J268*변동부하율!$D$9,0)</f>
        <v>16</v>
      </c>
      <c r="K268" s="87">
        <f>SUM(D268:J268)</f>
        <v>249</v>
      </c>
    </row>
    <row r="269" spans="1:11" ht="15" customHeight="1">
      <c r="A269" s="36"/>
      <c r="B269" s="37"/>
      <c r="C269" s="34" t="s">
        <v>58</v>
      </c>
      <c r="D269" s="86">
        <f>ROUND('계획(일최대)'!D269*변동부하율!$D$3,0)</f>
        <v>0</v>
      </c>
      <c r="E269" s="86">
        <f>ROUND('계획(일최대)'!E269*변동부하율!$D$4,0)</f>
        <v>0</v>
      </c>
      <c r="F269" s="86">
        <f>ROUND('계획(일최대)'!F269*변동부하율!$D$5,0)</f>
        <v>47</v>
      </c>
      <c r="G269" s="86">
        <f>ROUND('계획(일최대)'!G269*변동부하율!$D$6,0)</f>
        <v>0</v>
      </c>
      <c r="H269" s="86">
        <f>ROUND('계획(일최대)'!H269*변동부하율!$D$7,0)</f>
        <v>0</v>
      </c>
      <c r="I269" s="86">
        <f>ROUND('계획(일최대)'!I269*변동부하율!$D$8,0)</f>
        <v>0</v>
      </c>
      <c r="J269" s="86">
        <f>ROUND('계획(일최대)'!J269*변동부하율!$D$9,0)</f>
        <v>3</v>
      </c>
      <c r="K269" s="87">
        <f>SUM(D269:J269)</f>
        <v>50</v>
      </c>
    </row>
    <row r="270" spans="1:11" ht="15" customHeight="1">
      <c r="A270" s="36"/>
      <c r="B270" s="34" t="s">
        <v>39</v>
      </c>
      <c r="C270" s="34" t="s">
        <v>40</v>
      </c>
      <c r="D270" s="86">
        <f>ROUND('계획(일최대)'!D270*변동부하율!$D$3,0)</f>
        <v>938</v>
      </c>
      <c r="E270" s="86">
        <f>ROUND('계획(일최대)'!E270*변동부하율!$D$4,0)</f>
        <v>0</v>
      </c>
      <c r="F270" s="86">
        <f>ROUND('계획(일최대)'!F270*변동부하율!$D$5,0)</f>
        <v>0</v>
      </c>
      <c r="G270" s="86">
        <f>ROUND('계획(일최대)'!G270*변동부하율!$D$6,0)</f>
        <v>0</v>
      </c>
      <c r="H270" s="86">
        <f>ROUND('계획(일최대)'!H270*변동부하율!$D$7,0)</f>
        <v>0</v>
      </c>
      <c r="I270" s="86">
        <f>ROUND('계획(일최대)'!I270*변동부하율!$D$8,0)</f>
        <v>0</v>
      </c>
      <c r="J270" s="86">
        <f>ROUND('계획(일최대)'!J270*변동부하율!$D$9,0)</f>
        <v>63</v>
      </c>
      <c r="K270" s="87">
        <f>SUM(D270:J270)</f>
        <v>1001</v>
      </c>
    </row>
    <row r="271" spans="1:11" ht="15" customHeight="1">
      <c r="A271" s="30" t="s">
        <v>44</v>
      </c>
      <c r="B271" s="143" t="s">
        <v>6</v>
      </c>
      <c r="C271" s="143"/>
      <c r="D271" s="82">
        <f>D272+D273+D276</f>
        <v>3925</v>
      </c>
      <c r="E271" s="82">
        <f t="shared" ref="E271:K271" si="85">E272+E273+E276</f>
        <v>0</v>
      </c>
      <c r="F271" s="82">
        <f t="shared" si="85"/>
        <v>2868</v>
      </c>
      <c r="G271" s="82">
        <f t="shared" si="85"/>
        <v>0</v>
      </c>
      <c r="H271" s="82">
        <f t="shared" si="85"/>
        <v>0</v>
      </c>
      <c r="I271" s="82">
        <f t="shared" si="85"/>
        <v>0</v>
      </c>
      <c r="J271" s="82">
        <f t="shared" si="85"/>
        <v>453</v>
      </c>
      <c r="K271" s="83">
        <f t="shared" si="85"/>
        <v>7246</v>
      </c>
    </row>
    <row r="272" spans="1:11" ht="15" customHeight="1">
      <c r="A272" s="36"/>
      <c r="B272" s="33" t="s">
        <v>234</v>
      </c>
      <c r="C272" s="34" t="s">
        <v>45</v>
      </c>
      <c r="D272" s="86">
        <f>ROUND('계획(일최대)'!D272*변동부하율!$D$3,0)</f>
        <v>2549</v>
      </c>
      <c r="E272" s="86">
        <f>ROUND('계획(일최대)'!E272*변동부하율!$D$4,0)</f>
        <v>0</v>
      </c>
      <c r="F272" s="86">
        <f>ROUND('계획(일최대)'!F272*변동부하율!$D$5,0)</f>
        <v>0</v>
      </c>
      <c r="G272" s="86">
        <f>ROUND('계획(일최대)'!G272*변동부하율!$D$6,0)</f>
        <v>0</v>
      </c>
      <c r="H272" s="86">
        <f>ROUND('계획(일최대)'!H272*변동부하율!$D$7,0)</f>
        <v>0</v>
      </c>
      <c r="I272" s="86">
        <f>ROUND('계획(일최대)'!I272*변동부하율!$D$8,0)</f>
        <v>0</v>
      </c>
      <c r="J272" s="86">
        <f>ROUND('계획(일최대)'!J272*변동부하율!$D$9,0)</f>
        <v>170</v>
      </c>
      <c r="K272" s="87">
        <f>SUM(D272:J272)</f>
        <v>2719</v>
      </c>
    </row>
    <row r="273" spans="1:11" ht="15" customHeight="1">
      <c r="A273" s="36"/>
      <c r="B273" s="33" t="s">
        <v>244</v>
      </c>
      <c r="C273" s="34" t="s">
        <v>8</v>
      </c>
      <c r="D273" s="86">
        <f>SUM(D274:D275)</f>
        <v>825</v>
      </c>
      <c r="E273" s="86">
        <f t="shared" ref="E273:K273" si="86">SUM(E274:E275)</f>
        <v>0</v>
      </c>
      <c r="F273" s="86">
        <f t="shared" si="86"/>
        <v>0</v>
      </c>
      <c r="G273" s="86">
        <f t="shared" si="86"/>
        <v>0</v>
      </c>
      <c r="H273" s="86">
        <f t="shared" si="86"/>
        <v>0</v>
      </c>
      <c r="I273" s="86">
        <f t="shared" si="86"/>
        <v>0</v>
      </c>
      <c r="J273" s="86">
        <f t="shared" si="86"/>
        <v>55</v>
      </c>
      <c r="K273" s="87">
        <f t="shared" si="86"/>
        <v>880</v>
      </c>
    </row>
    <row r="274" spans="1:11" ht="15" customHeight="1">
      <c r="A274" s="36"/>
      <c r="B274" s="37"/>
      <c r="C274" s="34" t="s">
        <v>45</v>
      </c>
      <c r="D274" s="86">
        <f>ROUND('계획(일최대)'!D274*변동부하율!$D$3,0)</f>
        <v>633</v>
      </c>
      <c r="E274" s="86">
        <f>ROUND('계획(일최대)'!E274*변동부하율!$D$4,0)</f>
        <v>0</v>
      </c>
      <c r="F274" s="86">
        <f>ROUND('계획(일최대)'!F274*변동부하율!$D$5,0)</f>
        <v>0</v>
      </c>
      <c r="G274" s="86">
        <f>ROUND('계획(일최대)'!G274*변동부하율!$D$6,0)</f>
        <v>0</v>
      </c>
      <c r="H274" s="86">
        <f>ROUND('계획(일최대)'!H274*변동부하율!$D$7,0)</f>
        <v>0</v>
      </c>
      <c r="I274" s="86">
        <f>ROUND('계획(일최대)'!I274*변동부하율!$D$8,0)</f>
        <v>0</v>
      </c>
      <c r="J274" s="86">
        <f>ROUND('계획(일최대)'!J274*변동부하율!$D$9,0)</f>
        <v>42</v>
      </c>
      <c r="K274" s="87">
        <f t="shared" ref="K274:K275" si="87">SUM(D274:J274)</f>
        <v>675</v>
      </c>
    </row>
    <row r="275" spans="1:11" ht="15" customHeight="1">
      <c r="A275" s="36"/>
      <c r="B275" s="45"/>
      <c r="C275" s="34" t="s">
        <v>238</v>
      </c>
      <c r="D275" s="86">
        <f>ROUND('계획(일최대)'!D275*변동부하율!$D$3,0)</f>
        <v>192</v>
      </c>
      <c r="E275" s="86">
        <f>ROUND('계획(일최대)'!E275*변동부하율!$D$4,0)</f>
        <v>0</v>
      </c>
      <c r="F275" s="86">
        <f>ROUND('계획(일최대)'!F275*변동부하율!$D$5,0)</f>
        <v>0</v>
      </c>
      <c r="G275" s="86">
        <f>ROUND('계획(일최대)'!G275*변동부하율!$D$6,0)</f>
        <v>0</v>
      </c>
      <c r="H275" s="86">
        <f>ROUND('계획(일최대)'!H275*변동부하율!$D$7,0)</f>
        <v>0</v>
      </c>
      <c r="I275" s="86">
        <f>ROUND('계획(일최대)'!I275*변동부하율!$D$8,0)</f>
        <v>0</v>
      </c>
      <c r="J275" s="86">
        <f>ROUND('계획(일최대)'!J275*변동부하율!$D$9,0)</f>
        <v>13</v>
      </c>
      <c r="K275" s="87">
        <f t="shared" si="87"/>
        <v>205</v>
      </c>
    </row>
    <row r="276" spans="1:11" ht="15" customHeight="1">
      <c r="A276" s="36"/>
      <c r="B276" s="33" t="s">
        <v>46</v>
      </c>
      <c r="C276" s="34" t="s">
        <v>8</v>
      </c>
      <c r="D276" s="86">
        <f>SUM(D277:D278)</f>
        <v>551</v>
      </c>
      <c r="E276" s="86">
        <f t="shared" ref="E276:K276" si="88">SUM(E277:E278)</f>
        <v>0</v>
      </c>
      <c r="F276" s="86">
        <f t="shared" si="88"/>
        <v>2868</v>
      </c>
      <c r="G276" s="86">
        <f t="shared" si="88"/>
        <v>0</v>
      </c>
      <c r="H276" s="86">
        <f t="shared" si="88"/>
        <v>0</v>
      </c>
      <c r="I276" s="86">
        <f t="shared" si="88"/>
        <v>0</v>
      </c>
      <c r="J276" s="86">
        <f t="shared" si="88"/>
        <v>228</v>
      </c>
      <c r="K276" s="87">
        <f t="shared" si="88"/>
        <v>3647</v>
      </c>
    </row>
    <row r="277" spans="1:11" ht="15" customHeight="1">
      <c r="A277" s="36"/>
      <c r="B277" s="37"/>
      <c r="C277" s="34" t="s">
        <v>45</v>
      </c>
      <c r="D277" s="86">
        <f>ROUND('계획(일최대)'!D277*변동부하율!$D$3,0)</f>
        <v>551</v>
      </c>
      <c r="E277" s="86">
        <f>ROUND('계획(일최대)'!E277*변동부하율!$D$4,0)</f>
        <v>0</v>
      </c>
      <c r="F277" s="86">
        <f>ROUND('계획(일최대)'!F277*변동부하율!$D$5,0)</f>
        <v>0</v>
      </c>
      <c r="G277" s="86">
        <f>ROUND('계획(일최대)'!G277*변동부하율!$D$6,0)</f>
        <v>0</v>
      </c>
      <c r="H277" s="86">
        <f>ROUND('계획(일최대)'!H277*변동부하율!$D$7,0)</f>
        <v>0</v>
      </c>
      <c r="I277" s="86">
        <f>ROUND('계획(일최대)'!I277*변동부하율!$D$8,0)</f>
        <v>0</v>
      </c>
      <c r="J277" s="86">
        <f>ROUND('계획(일최대)'!J277*변동부하율!$D$9,0)</f>
        <v>37</v>
      </c>
      <c r="K277" s="87">
        <f t="shared" ref="K277:K278" si="89">SUM(D277:J277)</f>
        <v>588</v>
      </c>
    </row>
    <row r="278" spans="1:11" ht="15" customHeight="1">
      <c r="A278" s="49"/>
      <c r="B278" s="45"/>
      <c r="C278" s="34" t="s">
        <v>62</v>
      </c>
      <c r="D278" s="86">
        <f>ROUND('계획(일최대)'!D278*변동부하율!$D$3,0)</f>
        <v>0</v>
      </c>
      <c r="E278" s="86">
        <f>ROUND('계획(일최대)'!E278*변동부하율!$D$4,0)</f>
        <v>0</v>
      </c>
      <c r="F278" s="86">
        <f>ROUND('계획(일최대)'!F278*변동부하율!$D$5,0)</f>
        <v>2868</v>
      </c>
      <c r="G278" s="86">
        <f>ROUND('계획(일최대)'!G278*변동부하율!$D$6,0)</f>
        <v>0</v>
      </c>
      <c r="H278" s="86">
        <f>ROUND('계획(일최대)'!H278*변동부하율!$D$7,0)</f>
        <v>0</v>
      </c>
      <c r="I278" s="86">
        <f>ROUND('계획(일최대)'!I278*변동부하율!$D$8,0)</f>
        <v>0</v>
      </c>
      <c r="J278" s="86">
        <f>ROUND('계획(일최대)'!J278*변동부하율!$D$9,0)</f>
        <v>191</v>
      </c>
      <c r="K278" s="87">
        <f t="shared" si="89"/>
        <v>3059</v>
      </c>
    </row>
    <row r="279" spans="1:11" ht="15" customHeight="1">
      <c r="A279" s="30" t="s">
        <v>133</v>
      </c>
      <c r="B279" s="143" t="s">
        <v>6</v>
      </c>
      <c r="C279" s="143"/>
      <c r="D279" s="82">
        <f>D280</f>
        <v>47</v>
      </c>
      <c r="E279" s="82">
        <f t="shared" ref="E279:K279" si="90">E280</f>
        <v>0</v>
      </c>
      <c r="F279" s="82">
        <f t="shared" si="90"/>
        <v>0</v>
      </c>
      <c r="G279" s="82">
        <f t="shared" si="90"/>
        <v>0</v>
      </c>
      <c r="H279" s="82">
        <f t="shared" si="90"/>
        <v>0</v>
      </c>
      <c r="I279" s="82">
        <f t="shared" si="90"/>
        <v>0</v>
      </c>
      <c r="J279" s="82">
        <f t="shared" si="90"/>
        <v>3</v>
      </c>
      <c r="K279" s="83">
        <f t="shared" si="90"/>
        <v>50</v>
      </c>
    </row>
    <row r="280" spans="1:11" ht="15" customHeight="1">
      <c r="A280" s="46"/>
      <c r="B280" s="40" t="s">
        <v>134</v>
      </c>
      <c r="C280" s="40" t="s">
        <v>45</v>
      </c>
      <c r="D280" s="91">
        <f>ROUND('계획(일최대)'!D280*변동부하율!$D$3,0)</f>
        <v>47</v>
      </c>
      <c r="E280" s="91">
        <f>ROUND('계획(일최대)'!E280*변동부하율!$D$4,0)</f>
        <v>0</v>
      </c>
      <c r="F280" s="91">
        <f>ROUND('계획(일최대)'!F280*변동부하율!$D$5,0)</f>
        <v>0</v>
      </c>
      <c r="G280" s="91">
        <f>ROUND('계획(일최대)'!G280*변동부하율!$D$6,0)</f>
        <v>0</v>
      </c>
      <c r="H280" s="91">
        <f>ROUND('계획(일최대)'!H280*변동부하율!$D$7,0)</f>
        <v>0</v>
      </c>
      <c r="I280" s="91">
        <f>ROUND('계획(일최대)'!I280*변동부하율!$D$8,0)</f>
        <v>0</v>
      </c>
      <c r="J280" s="91">
        <f>ROUND('계획(일최대)'!J280*변동부하율!$D$9,0)</f>
        <v>3</v>
      </c>
      <c r="K280" s="92">
        <f>SUM(D280:J280)</f>
        <v>50</v>
      </c>
    </row>
    <row r="281" spans="1:11" ht="15" customHeight="1"/>
    <row r="282" spans="1:11" s="5" customFormat="1" ht="15" customHeight="1">
      <c r="A282" s="24" t="s">
        <v>153</v>
      </c>
    </row>
    <row r="283" spans="1:11" ht="34.5" thickBot="1">
      <c r="A283" s="25" t="s">
        <v>0</v>
      </c>
      <c r="B283" s="26" t="s">
        <v>1</v>
      </c>
      <c r="C283" s="26" t="s">
        <v>73</v>
      </c>
      <c r="D283" s="26" t="s">
        <v>49</v>
      </c>
      <c r="E283" s="26" t="s">
        <v>53</v>
      </c>
      <c r="F283" s="26" t="s">
        <v>64</v>
      </c>
      <c r="G283" s="26" t="s">
        <v>65</v>
      </c>
      <c r="H283" s="26" t="s">
        <v>88</v>
      </c>
      <c r="I283" s="26" t="s">
        <v>185</v>
      </c>
      <c r="J283" s="26" t="s">
        <v>50</v>
      </c>
      <c r="K283" s="27" t="s">
        <v>66</v>
      </c>
    </row>
    <row r="284" spans="1:11" ht="15" customHeight="1" thickTop="1">
      <c r="A284" s="141" t="s">
        <v>4</v>
      </c>
      <c r="B284" s="142"/>
      <c r="C284" s="142"/>
      <c r="D284" s="80">
        <f t="shared" ref="D284:K284" si="91">D285+D327+D335</f>
        <v>54124</v>
      </c>
      <c r="E284" s="80">
        <f t="shared" si="91"/>
        <v>1318</v>
      </c>
      <c r="F284" s="80">
        <f t="shared" si="91"/>
        <v>11848</v>
      </c>
      <c r="G284" s="80">
        <f t="shared" si="91"/>
        <v>17936</v>
      </c>
      <c r="H284" s="80">
        <f t="shared" si="91"/>
        <v>140</v>
      </c>
      <c r="I284" s="80">
        <f t="shared" si="91"/>
        <v>139</v>
      </c>
      <c r="J284" s="80">
        <f t="shared" si="91"/>
        <v>5120</v>
      </c>
      <c r="K284" s="81">
        <f t="shared" si="91"/>
        <v>90625</v>
      </c>
    </row>
    <row r="285" spans="1:11" ht="15" customHeight="1">
      <c r="A285" s="30" t="s">
        <v>5</v>
      </c>
      <c r="B285" s="143" t="s">
        <v>6</v>
      </c>
      <c r="C285" s="143"/>
      <c r="D285" s="82">
        <f t="shared" ref="D285:K285" si="92">D286+D317</f>
        <v>50209</v>
      </c>
      <c r="E285" s="82">
        <f t="shared" si="92"/>
        <v>1318</v>
      </c>
      <c r="F285" s="82">
        <f t="shared" si="92"/>
        <v>8980</v>
      </c>
      <c r="G285" s="82">
        <f t="shared" si="92"/>
        <v>17936</v>
      </c>
      <c r="H285" s="82">
        <f t="shared" si="92"/>
        <v>140</v>
      </c>
      <c r="I285" s="82">
        <f t="shared" si="92"/>
        <v>139</v>
      </c>
      <c r="J285" s="82">
        <f t="shared" si="92"/>
        <v>4667</v>
      </c>
      <c r="K285" s="83">
        <f t="shared" si="92"/>
        <v>83389</v>
      </c>
    </row>
    <row r="286" spans="1:11" ht="15" customHeight="1">
      <c r="A286" s="138" t="s">
        <v>131</v>
      </c>
      <c r="B286" s="139"/>
      <c r="C286" s="140"/>
      <c r="D286" s="84">
        <f>D287+D291+D292+D296+D297+D301+D305+D306+D310+D313</f>
        <v>48044</v>
      </c>
      <c r="E286" s="84">
        <f t="shared" ref="E286:K286" si="93">E287+E291+E292+E296+E297+E301+E305+E306+E310+E313</f>
        <v>1012</v>
      </c>
      <c r="F286" s="84">
        <f t="shared" si="93"/>
        <v>8700</v>
      </c>
      <c r="G286" s="84">
        <f t="shared" si="93"/>
        <v>0</v>
      </c>
      <c r="H286" s="84">
        <f t="shared" si="93"/>
        <v>140</v>
      </c>
      <c r="I286" s="84">
        <f t="shared" si="93"/>
        <v>139</v>
      </c>
      <c r="J286" s="84">
        <f t="shared" si="93"/>
        <v>3865</v>
      </c>
      <c r="K286" s="85">
        <f t="shared" si="93"/>
        <v>61900</v>
      </c>
    </row>
    <row r="287" spans="1:11" ht="15" customHeight="1">
      <c r="A287" s="36"/>
      <c r="B287" s="33" t="s">
        <v>12</v>
      </c>
      <c r="C287" s="34" t="s">
        <v>8</v>
      </c>
      <c r="D287" s="86">
        <f t="shared" ref="D287:K287" si="94">SUM(D288:D290)</f>
        <v>9471</v>
      </c>
      <c r="E287" s="86">
        <f t="shared" si="94"/>
        <v>81</v>
      </c>
      <c r="F287" s="86">
        <f t="shared" si="94"/>
        <v>0</v>
      </c>
      <c r="G287" s="86">
        <f t="shared" si="94"/>
        <v>0</v>
      </c>
      <c r="H287" s="86">
        <f t="shared" si="94"/>
        <v>100</v>
      </c>
      <c r="I287" s="86">
        <f t="shared" si="94"/>
        <v>0</v>
      </c>
      <c r="J287" s="86">
        <f t="shared" si="94"/>
        <v>637</v>
      </c>
      <c r="K287" s="87">
        <f t="shared" si="94"/>
        <v>10289</v>
      </c>
    </row>
    <row r="288" spans="1:11" ht="15" customHeight="1">
      <c r="A288" s="36"/>
      <c r="B288" s="37"/>
      <c r="C288" s="34" t="s">
        <v>9</v>
      </c>
      <c r="D288" s="86">
        <f>ROUND('계획(일최대)'!D288*변동부하율!$D$3,0)</f>
        <v>9471</v>
      </c>
      <c r="E288" s="86">
        <f>ROUND('계획(일최대)'!E288*변동부하율!$D$4,0)</f>
        <v>81</v>
      </c>
      <c r="F288" s="86">
        <f>ROUND('계획(일최대)'!F288*변동부하율!$D$5,0)</f>
        <v>0</v>
      </c>
      <c r="G288" s="86">
        <f>ROUND('계획(일최대)'!G288*변동부하율!$D$6,0)</f>
        <v>0</v>
      </c>
      <c r="H288" s="86">
        <f>ROUND('계획(일최대)'!H288*변동부하율!$D$7,0)</f>
        <v>0</v>
      </c>
      <c r="I288" s="86">
        <f>ROUND('계획(일최대)'!I288*변동부하율!$D$8,0)</f>
        <v>0</v>
      </c>
      <c r="J288" s="86">
        <f>ROUND('계획(일최대)'!J288*변동부하율!$D$9,0)</f>
        <v>637</v>
      </c>
      <c r="K288" s="87">
        <f>SUM(D288:J288)</f>
        <v>10189</v>
      </c>
    </row>
    <row r="289" spans="1:11" ht="15" customHeight="1">
      <c r="A289" s="36"/>
      <c r="B289" s="37"/>
      <c r="C289" s="34" t="s">
        <v>79</v>
      </c>
      <c r="D289" s="86">
        <f>ROUND('계획(일최대)'!D289*변동부하율!$D$3,0)</f>
        <v>0</v>
      </c>
      <c r="E289" s="86">
        <f>ROUND('계획(일최대)'!E289*변동부하율!$D$4,0)</f>
        <v>0</v>
      </c>
      <c r="F289" s="86">
        <f>ROUND('계획(일최대)'!F289*변동부하율!$D$5,0)</f>
        <v>0</v>
      </c>
      <c r="G289" s="86">
        <f>ROUND('계획(일최대)'!G289*변동부하율!$D$6,0)</f>
        <v>0</v>
      </c>
      <c r="H289" s="86">
        <f>ROUND('계획(일최대)'!H289*변동부하율!$D$7,0)</f>
        <v>50</v>
      </c>
      <c r="I289" s="86">
        <f>ROUND('계획(일최대)'!I289*변동부하율!$D$8,0)</f>
        <v>0</v>
      </c>
      <c r="J289" s="86">
        <f>ROUND('계획(일최대)'!J289*변동부하율!$D$9,0)</f>
        <v>0</v>
      </c>
      <c r="K289" s="87">
        <f>SUM(D289:J289)</f>
        <v>50</v>
      </c>
    </row>
    <row r="290" spans="1:11" ht="15" customHeight="1">
      <c r="A290" s="36"/>
      <c r="B290" s="45"/>
      <c r="C290" s="34" t="s">
        <v>80</v>
      </c>
      <c r="D290" s="86">
        <f>ROUND('계획(일최대)'!D290*변동부하율!$D$3,0)</f>
        <v>0</v>
      </c>
      <c r="E290" s="86">
        <f>ROUND('계획(일최대)'!E290*변동부하율!$D$4,0)</f>
        <v>0</v>
      </c>
      <c r="F290" s="86">
        <f>ROUND('계획(일최대)'!F290*변동부하율!$D$5,0)</f>
        <v>0</v>
      </c>
      <c r="G290" s="86">
        <f>ROUND('계획(일최대)'!G290*변동부하율!$D$6,0)</f>
        <v>0</v>
      </c>
      <c r="H290" s="86">
        <f>ROUND('계획(일최대)'!H290*변동부하율!$D$7,0)</f>
        <v>50</v>
      </c>
      <c r="I290" s="86">
        <f>ROUND('계획(일최대)'!I290*변동부하율!$D$8,0)</f>
        <v>0</v>
      </c>
      <c r="J290" s="86">
        <f>ROUND('계획(일최대)'!J290*변동부하율!$D$9,0)</f>
        <v>0</v>
      </c>
      <c r="K290" s="87">
        <f>SUM(D290:J290)</f>
        <v>50</v>
      </c>
    </row>
    <row r="291" spans="1:11" ht="15" customHeight="1">
      <c r="A291" s="36"/>
      <c r="B291" s="34" t="s">
        <v>13</v>
      </c>
      <c r="C291" s="34" t="s">
        <v>9</v>
      </c>
      <c r="D291" s="86">
        <f>ROUND('계획(일최대)'!D291*변동부하율!$D$3,0)</f>
        <v>3708</v>
      </c>
      <c r="E291" s="86">
        <f>ROUND('계획(일최대)'!E291*변동부하율!$D$4,0)</f>
        <v>83</v>
      </c>
      <c r="F291" s="86">
        <f>ROUND('계획(일최대)'!F291*변동부하율!$D$5,0)</f>
        <v>0</v>
      </c>
      <c r="G291" s="86">
        <f>ROUND('계획(일최대)'!G291*변동부하율!$D$6,0)</f>
        <v>0</v>
      </c>
      <c r="H291" s="86">
        <f>ROUND('계획(일최대)'!H291*변동부하율!$D$7,0)</f>
        <v>0</v>
      </c>
      <c r="I291" s="86">
        <f>ROUND('계획(일최대)'!I291*변동부하율!$D$8,0)</f>
        <v>0</v>
      </c>
      <c r="J291" s="86">
        <f>ROUND('계획(일최대)'!J291*변동부하율!$D$9,0)</f>
        <v>253</v>
      </c>
      <c r="K291" s="87">
        <f>SUM(D291:J291)</f>
        <v>4044</v>
      </c>
    </row>
    <row r="292" spans="1:11" ht="15" customHeight="1">
      <c r="A292" s="36"/>
      <c r="B292" s="33" t="s">
        <v>14</v>
      </c>
      <c r="C292" s="34" t="s">
        <v>8</v>
      </c>
      <c r="D292" s="86">
        <f t="shared" ref="D292:K292" si="95">SUM(D293:D295)</f>
        <v>17022</v>
      </c>
      <c r="E292" s="86">
        <f t="shared" si="95"/>
        <v>416</v>
      </c>
      <c r="F292" s="86">
        <f t="shared" si="95"/>
        <v>0</v>
      </c>
      <c r="G292" s="86">
        <f t="shared" si="95"/>
        <v>0</v>
      </c>
      <c r="H292" s="86">
        <f t="shared" si="95"/>
        <v>0</v>
      </c>
      <c r="I292" s="86">
        <f t="shared" si="95"/>
        <v>0</v>
      </c>
      <c r="J292" s="86">
        <f t="shared" si="95"/>
        <v>1162</v>
      </c>
      <c r="K292" s="87">
        <f t="shared" si="95"/>
        <v>18600</v>
      </c>
    </row>
    <row r="293" spans="1:11" ht="15" customHeight="1">
      <c r="A293" s="36"/>
      <c r="B293" s="37"/>
      <c r="C293" s="34" t="s">
        <v>15</v>
      </c>
      <c r="D293" s="86">
        <f>ROUND('계획(일최대)'!D293*변동부하율!$D$3,0)</f>
        <v>1235</v>
      </c>
      <c r="E293" s="86">
        <f>ROUND('계획(일최대)'!E293*변동부하율!$D$4,0)</f>
        <v>36</v>
      </c>
      <c r="F293" s="86">
        <f>ROUND('계획(일최대)'!F293*변동부하율!$D$5,0)</f>
        <v>0</v>
      </c>
      <c r="G293" s="86">
        <f>ROUND('계획(일최대)'!G293*변동부하율!$D$6,0)</f>
        <v>0</v>
      </c>
      <c r="H293" s="86">
        <f>ROUND('계획(일최대)'!H293*변동부하율!$D$7,0)</f>
        <v>0</v>
      </c>
      <c r="I293" s="86">
        <f>ROUND('계획(일최대)'!I293*변동부하율!$D$8,0)</f>
        <v>0</v>
      </c>
      <c r="J293" s="86">
        <f>ROUND('계획(일최대)'!J293*변동부하율!$D$9,0)</f>
        <v>85</v>
      </c>
      <c r="K293" s="87">
        <f>SUM(D293:J293)</f>
        <v>1356</v>
      </c>
    </row>
    <row r="294" spans="1:11" ht="15" customHeight="1">
      <c r="A294" s="36"/>
      <c r="B294" s="37"/>
      <c r="C294" s="34" t="s">
        <v>16</v>
      </c>
      <c r="D294" s="86">
        <f>ROUND('계획(일최대)'!D294*변동부하율!$D$3,0)</f>
        <v>3920</v>
      </c>
      <c r="E294" s="86">
        <f>ROUND('계획(일최대)'!E294*변동부하율!$D$4,0)</f>
        <v>60</v>
      </c>
      <c r="F294" s="86">
        <f>ROUND('계획(일최대)'!F294*변동부하율!$D$5,0)</f>
        <v>0</v>
      </c>
      <c r="G294" s="86">
        <f>ROUND('계획(일최대)'!G294*변동부하율!$D$6,0)</f>
        <v>0</v>
      </c>
      <c r="H294" s="86">
        <f>ROUND('계획(일최대)'!H294*변동부하율!$D$7,0)</f>
        <v>0</v>
      </c>
      <c r="I294" s="86">
        <f>ROUND('계획(일최대)'!I294*변동부하율!$D$8,0)</f>
        <v>0</v>
      </c>
      <c r="J294" s="86">
        <f>ROUND('계획(일최대)'!J294*변동부하율!$D$9,0)</f>
        <v>265</v>
      </c>
      <c r="K294" s="87">
        <f>SUM(D294:J294)</f>
        <v>4245</v>
      </c>
    </row>
    <row r="295" spans="1:11" ht="15" customHeight="1">
      <c r="A295" s="36"/>
      <c r="B295" s="45"/>
      <c r="C295" s="34" t="s">
        <v>17</v>
      </c>
      <c r="D295" s="86">
        <f>ROUND('계획(일최대)'!D295*변동부하율!$D$3,0)</f>
        <v>11867</v>
      </c>
      <c r="E295" s="86">
        <f>ROUND('계획(일최대)'!E295*변동부하율!$D$4,0)</f>
        <v>320</v>
      </c>
      <c r="F295" s="86">
        <f>ROUND('계획(일최대)'!F295*변동부하율!$D$5,0)</f>
        <v>0</v>
      </c>
      <c r="G295" s="86">
        <f>ROUND('계획(일최대)'!G295*변동부하율!$D$6,0)</f>
        <v>0</v>
      </c>
      <c r="H295" s="86">
        <f>ROUND('계획(일최대)'!H295*변동부하율!$D$7,0)</f>
        <v>0</v>
      </c>
      <c r="I295" s="86">
        <f>ROUND('계획(일최대)'!I295*변동부하율!$D$8,0)</f>
        <v>0</v>
      </c>
      <c r="J295" s="86">
        <f>ROUND('계획(일최대)'!J295*변동부하율!$D$9,0)</f>
        <v>812</v>
      </c>
      <c r="K295" s="87">
        <f>SUM(D295:J295)</f>
        <v>12999</v>
      </c>
    </row>
    <row r="296" spans="1:11" ht="15" customHeight="1">
      <c r="A296" s="36"/>
      <c r="B296" s="34" t="s">
        <v>18</v>
      </c>
      <c r="C296" s="34" t="s">
        <v>19</v>
      </c>
      <c r="D296" s="86">
        <f>ROUND('계획(일최대)'!D296*변동부하율!$D$3,0)</f>
        <v>372</v>
      </c>
      <c r="E296" s="86">
        <f>ROUND('계획(일최대)'!E296*변동부하율!$D$4,0)</f>
        <v>0</v>
      </c>
      <c r="F296" s="86">
        <f>ROUND('계획(일최대)'!F296*변동부하율!$D$5,0)</f>
        <v>0</v>
      </c>
      <c r="G296" s="86">
        <f>ROUND('계획(일최대)'!G296*변동부하율!$D$6,0)</f>
        <v>0</v>
      </c>
      <c r="H296" s="86">
        <f>ROUND('계획(일최대)'!H296*변동부하율!$D$7,0)</f>
        <v>0</v>
      </c>
      <c r="I296" s="86">
        <f>ROUND('계획(일최대)'!I296*변동부하율!$D$8,0)</f>
        <v>0</v>
      </c>
      <c r="J296" s="86">
        <f>ROUND('계획(일최대)'!J296*변동부하율!$D$9,0)</f>
        <v>25</v>
      </c>
      <c r="K296" s="87">
        <f>SUM(D296:J296)</f>
        <v>397</v>
      </c>
    </row>
    <row r="297" spans="1:11" ht="15" customHeight="1">
      <c r="A297" s="36"/>
      <c r="B297" s="33" t="s">
        <v>20</v>
      </c>
      <c r="C297" s="34" t="s">
        <v>8</v>
      </c>
      <c r="D297" s="86">
        <f t="shared" ref="D297:K297" si="96">SUM(D298:D300)</f>
        <v>7107</v>
      </c>
      <c r="E297" s="86">
        <f t="shared" si="96"/>
        <v>291</v>
      </c>
      <c r="F297" s="86">
        <f t="shared" si="96"/>
        <v>0</v>
      </c>
      <c r="G297" s="86">
        <f t="shared" si="96"/>
        <v>0</v>
      </c>
      <c r="H297" s="86">
        <f t="shared" si="96"/>
        <v>0</v>
      </c>
      <c r="I297" s="86">
        <f t="shared" si="96"/>
        <v>0</v>
      </c>
      <c r="J297" s="86">
        <f t="shared" si="96"/>
        <v>493</v>
      </c>
      <c r="K297" s="87">
        <f t="shared" si="96"/>
        <v>7891</v>
      </c>
    </row>
    <row r="298" spans="1:11" ht="15" customHeight="1">
      <c r="A298" s="36"/>
      <c r="B298" s="37"/>
      <c r="C298" s="34" t="s">
        <v>15</v>
      </c>
      <c r="D298" s="86">
        <f>ROUND('계획(일최대)'!D298*변동부하율!$D$3,0)</f>
        <v>3431</v>
      </c>
      <c r="E298" s="86">
        <f>ROUND('계획(일최대)'!E298*변동부하율!$D$4,0)</f>
        <v>194</v>
      </c>
      <c r="F298" s="86">
        <f>ROUND('계획(일최대)'!F298*변동부하율!$D$5,0)</f>
        <v>0</v>
      </c>
      <c r="G298" s="86">
        <f>ROUND('계획(일최대)'!G298*변동부하율!$D$6,0)</f>
        <v>0</v>
      </c>
      <c r="H298" s="86">
        <f>ROUND('계획(일최대)'!H298*변동부하율!$D$7,0)</f>
        <v>0</v>
      </c>
      <c r="I298" s="86">
        <f>ROUND('계획(일최대)'!I298*변동부하율!$D$8,0)</f>
        <v>0</v>
      </c>
      <c r="J298" s="86">
        <f>ROUND('계획(일최대)'!J298*변동부하율!$D$9,0)</f>
        <v>242</v>
      </c>
      <c r="K298" s="87">
        <f>SUM(D298:J298)</f>
        <v>3867</v>
      </c>
    </row>
    <row r="299" spans="1:11" ht="15" customHeight="1">
      <c r="A299" s="36"/>
      <c r="B299" s="37"/>
      <c r="C299" s="34" t="s">
        <v>16</v>
      </c>
      <c r="D299" s="86">
        <f>ROUND('계획(일최대)'!D299*변동부하율!$D$3,0)</f>
        <v>1469</v>
      </c>
      <c r="E299" s="86">
        <f>ROUND('계획(일최대)'!E299*변동부하율!$D$4,0)</f>
        <v>2</v>
      </c>
      <c r="F299" s="86">
        <f>ROUND('계획(일최대)'!F299*변동부하율!$D$5,0)</f>
        <v>0</v>
      </c>
      <c r="G299" s="86">
        <f>ROUND('계획(일최대)'!G299*변동부하율!$D$6,0)</f>
        <v>0</v>
      </c>
      <c r="H299" s="86">
        <f>ROUND('계획(일최대)'!H299*변동부하율!$D$7,0)</f>
        <v>0</v>
      </c>
      <c r="I299" s="86">
        <f>ROUND('계획(일최대)'!I299*변동부하율!$D$8,0)</f>
        <v>0</v>
      </c>
      <c r="J299" s="86">
        <f>ROUND('계획(일최대)'!J299*변동부하율!$D$9,0)</f>
        <v>98</v>
      </c>
      <c r="K299" s="87">
        <f>SUM(D299:J299)</f>
        <v>1569</v>
      </c>
    </row>
    <row r="300" spans="1:11" ht="15" customHeight="1">
      <c r="A300" s="36"/>
      <c r="B300" s="45"/>
      <c r="C300" s="34" t="s">
        <v>24</v>
      </c>
      <c r="D300" s="86">
        <f>ROUND('계획(일최대)'!D300*변동부하율!$D$3,0)</f>
        <v>2207</v>
      </c>
      <c r="E300" s="86">
        <f>ROUND('계획(일최대)'!E300*변동부하율!$D$4,0)</f>
        <v>95</v>
      </c>
      <c r="F300" s="86">
        <f>ROUND('계획(일최대)'!F300*변동부하율!$D$5,0)</f>
        <v>0</v>
      </c>
      <c r="G300" s="86">
        <f>ROUND('계획(일최대)'!G300*변동부하율!$D$6,0)</f>
        <v>0</v>
      </c>
      <c r="H300" s="86">
        <f>ROUND('계획(일최대)'!H300*변동부하율!$D$7,0)</f>
        <v>0</v>
      </c>
      <c r="I300" s="86">
        <f>ROUND('계획(일최대)'!I300*변동부하율!$D$8,0)</f>
        <v>0</v>
      </c>
      <c r="J300" s="86">
        <f>ROUND('계획(일최대)'!J300*변동부하율!$D$9,0)</f>
        <v>153</v>
      </c>
      <c r="K300" s="87">
        <f>SUM(D300:J300)</f>
        <v>2455</v>
      </c>
    </row>
    <row r="301" spans="1:11" ht="15" customHeight="1">
      <c r="A301" s="36"/>
      <c r="B301" s="33" t="s">
        <v>25</v>
      </c>
      <c r="C301" s="34" t="s">
        <v>8</v>
      </c>
      <c r="D301" s="86">
        <f t="shared" ref="D301:K301" si="97">SUM(D302:D304)</f>
        <v>5029</v>
      </c>
      <c r="E301" s="86">
        <f t="shared" si="97"/>
        <v>114</v>
      </c>
      <c r="F301" s="86">
        <f t="shared" si="97"/>
        <v>0</v>
      </c>
      <c r="G301" s="86">
        <f t="shared" si="97"/>
        <v>0</v>
      </c>
      <c r="H301" s="86">
        <f t="shared" si="97"/>
        <v>40</v>
      </c>
      <c r="I301" s="86">
        <f t="shared" si="97"/>
        <v>0</v>
      </c>
      <c r="J301" s="86">
        <f t="shared" si="97"/>
        <v>343</v>
      </c>
      <c r="K301" s="87">
        <f t="shared" si="97"/>
        <v>5526</v>
      </c>
    </row>
    <row r="302" spans="1:11" ht="15" customHeight="1">
      <c r="A302" s="36"/>
      <c r="B302" s="37"/>
      <c r="C302" s="34" t="s">
        <v>27</v>
      </c>
      <c r="D302" s="86">
        <f>ROUND('계획(일최대)'!D302*변동부하율!$D$3,0)</f>
        <v>4913</v>
      </c>
      <c r="E302" s="86">
        <f>ROUND('계획(일최대)'!E302*변동부하율!$D$4,0)</f>
        <v>114</v>
      </c>
      <c r="F302" s="86">
        <f>ROUND('계획(일최대)'!F302*변동부하율!$D$5,0)</f>
        <v>0</v>
      </c>
      <c r="G302" s="86">
        <f>ROUND('계획(일최대)'!G302*변동부하율!$D$6,0)</f>
        <v>0</v>
      </c>
      <c r="H302" s="86">
        <f>ROUND('계획(일최대)'!H302*변동부하율!$D$7,0)</f>
        <v>0</v>
      </c>
      <c r="I302" s="86">
        <f>ROUND('계획(일최대)'!I302*변동부하율!$D$8,0)</f>
        <v>0</v>
      </c>
      <c r="J302" s="86">
        <f>ROUND('계획(일최대)'!J302*변동부하율!$D$9,0)</f>
        <v>335</v>
      </c>
      <c r="K302" s="87">
        <f>SUM(D302:J302)</f>
        <v>5362</v>
      </c>
    </row>
    <row r="303" spans="1:11" ht="15" customHeight="1">
      <c r="A303" s="36"/>
      <c r="B303" s="37"/>
      <c r="C303" s="34" t="s">
        <v>28</v>
      </c>
      <c r="D303" s="86">
        <f>ROUND('계획(일최대)'!D303*변동부하율!$D$3,0)</f>
        <v>116</v>
      </c>
      <c r="E303" s="86">
        <f>ROUND('계획(일최대)'!E303*변동부하율!$D$4,0)</f>
        <v>0</v>
      </c>
      <c r="F303" s="86">
        <f>ROUND('계획(일최대)'!F303*변동부하율!$D$5,0)</f>
        <v>0</v>
      </c>
      <c r="G303" s="86">
        <f>ROUND('계획(일최대)'!G303*변동부하율!$D$6,0)</f>
        <v>0</v>
      </c>
      <c r="H303" s="86">
        <f>ROUND('계획(일최대)'!H303*변동부하율!$D$7,0)</f>
        <v>0</v>
      </c>
      <c r="I303" s="86">
        <f>ROUND('계획(일최대)'!I303*변동부하율!$D$8,0)</f>
        <v>0</v>
      </c>
      <c r="J303" s="86">
        <f>ROUND('계획(일최대)'!J303*변동부하율!$D$9,0)</f>
        <v>8</v>
      </c>
      <c r="K303" s="87">
        <f>SUM(D303:J303)</f>
        <v>124</v>
      </c>
    </row>
    <row r="304" spans="1:11" ht="15" customHeight="1">
      <c r="A304" s="36"/>
      <c r="B304" s="45"/>
      <c r="C304" s="34" t="s">
        <v>78</v>
      </c>
      <c r="D304" s="86">
        <f>ROUND('계획(일최대)'!D304*변동부하율!$D$3,0)</f>
        <v>0</v>
      </c>
      <c r="E304" s="86">
        <f>ROUND('계획(일최대)'!E304*변동부하율!$D$4,0)</f>
        <v>0</v>
      </c>
      <c r="F304" s="86">
        <f>ROUND('계획(일최대)'!F304*변동부하율!$D$5,0)</f>
        <v>0</v>
      </c>
      <c r="G304" s="86">
        <f>ROUND('계획(일최대)'!G304*변동부하율!$D$6,0)</f>
        <v>0</v>
      </c>
      <c r="H304" s="86">
        <f>ROUND('계획(일최대)'!H304*변동부하율!$D$7,0)</f>
        <v>40</v>
      </c>
      <c r="I304" s="86">
        <f>ROUND('계획(일최대)'!I304*변동부하율!$D$8,0)</f>
        <v>0</v>
      </c>
      <c r="J304" s="86">
        <f>ROUND('계획(일최대)'!J304*변동부하율!$D$9,0)</f>
        <v>0</v>
      </c>
      <c r="K304" s="87">
        <f>SUM(D304:J304)</f>
        <v>40</v>
      </c>
    </row>
    <row r="305" spans="1:11" ht="15" customHeight="1">
      <c r="A305" s="36"/>
      <c r="B305" s="34" t="s">
        <v>29</v>
      </c>
      <c r="C305" s="34" t="s">
        <v>30</v>
      </c>
      <c r="D305" s="86">
        <f>ROUND('계획(일최대)'!D305*변동부하율!$D$3,0)</f>
        <v>644</v>
      </c>
      <c r="E305" s="86">
        <f>ROUND('계획(일최대)'!E305*변동부하율!$D$4,0)</f>
        <v>0</v>
      </c>
      <c r="F305" s="86">
        <f>ROUND('계획(일최대)'!F305*변동부하율!$D$5,0)</f>
        <v>0</v>
      </c>
      <c r="G305" s="86">
        <f>ROUND('계획(일최대)'!G305*변동부하율!$D$6,0)</f>
        <v>0</v>
      </c>
      <c r="H305" s="86">
        <f>ROUND('계획(일최대)'!H305*변동부하율!$D$7,0)</f>
        <v>0</v>
      </c>
      <c r="I305" s="86">
        <f>ROUND('계획(일최대)'!I305*변동부하율!$D$8,0)</f>
        <v>0</v>
      </c>
      <c r="J305" s="86">
        <f>ROUND('계획(일최대)'!J305*변동부하율!$D$9,0)</f>
        <v>43</v>
      </c>
      <c r="K305" s="87">
        <f>SUM(D305:J305)</f>
        <v>687</v>
      </c>
    </row>
    <row r="306" spans="1:11" ht="15" customHeight="1">
      <c r="A306" s="36"/>
      <c r="B306" s="33" t="s">
        <v>31</v>
      </c>
      <c r="C306" s="34" t="s">
        <v>8</v>
      </c>
      <c r="D306" s="86">
        <f t="shared" ref="D306:K306" si="98">SUM(D307:D309)</f>
        <v>2126</v>
      </c>
      <c r="E306" s="86">
        <f t="shared" si="98"/>
        <v>0</v>
      </c>
      <c r="F306" s="86">
        <f t="shared" si="98"/>
        <v>0</v>
      </c>
      <c r="G306" s="86">
        <f t="shared" si="98"/>
        <v>0</v>
      </c>
      <c r="H306" s="86">
        <f t="shared" si="98"/>
        <v>0</v>
      </c>
      <c r="I306" s="86">
        <f t="shared" si="98"/>
        <v>139</v>
      </c>
      <c r="J306" s="86">
        <f t="shared" si="98"/>
        <v>156</v>
      </c>
      <c r="K306" s="87">
        <f t="shared" si="98"/>
        <v>2421</v>
      </c>
    </row>
    <row r="307" spans="1:11" ht="15" customHeight="1">
      <c r="A307" s="36"/>
      <c r="B307" s="37"/>
      <c r="C307" s="34" t="s">
        <v>32</v>
      </c>
      <c r="D307" s="86">
        <f>ROUND('계획(일최대)'!D307*변동부하율!$D$3,0)</f>
        <v>264</v>
      </c>
      <c r="E307" s="86">
        <f>ROUND('계획(일최대)'!E307*변동부하율!$D$4,0)</f>
        <v>0</v>
      </c>
      <c r="F307" s="86">
        <f>ROUND('계획(일최대)'!F307*변동부하율!$D$5,0)</f>
        <v>0</v>
      </c>
      <c r="G307" s="86">
        <f>ROUND('계획(일최대)'!G307*변동부하율!$D$6,0)</f>
        <v>0</v>
      </c>
      <c r="H307" s="86">
        <f>ROUND('계획(일최대)'!H307*변동부하율!$D$7,0)</f>
        <v>0</v>
      </c>
      <c r="I307" s="86">
        <f>ROUND('계획(일최대)'!I307*변동부하율!$D$8,0)</f>
        <v>0</v>
      </c>
      <c r="J307" s="86">
        <f>ROUND('계획(일최대)'!J307*변동부하율!$D$9,0)</f>
        <v>18</v>
      </c>
      <c r="K307" s="87">
        <f>SUM(D307:J307)</f>
        <v>282</v>
      </c>
    </row>
    <row r="308" spans="1:11" ht="15" customHeight="1">
      <c r="A308" s="36"/>
      <c r="B308" s="37"/>
      <c r="C308" s="34" t="s">
        <v>33</v>
      </c>
      <c r="D308" s="86">
        <f>ROUND('계획(일최대)'!D308*변동부하율!$D$3,0)</f>
        <v>1862</v>
      </c>
      <c r="E308" s="86">
        <f>ROUND('계획(일최대)'!E308*변동부하율!$D$4,0)</f>
        <v>0</v>
      </c>
      <c r="F308" s="86">
        <f>ROUND('계획(일최대)'!F308*변동부하율!$D$5,0)</f>
        <v>0</v>
      </c>
      <c r="G308" s="86">
        <f>ROUND('계획(일최대)'!G308*변동부하율!$D$6,0)</f>
        <v>0</v>
      </c>
      <c r="H308" s="86">
        <f>ROUND('계획(일최대)'!H308*변동부하율!$D$7,0)</f>
        <v>0</v>
      </c>
      <c r="I308" s="86">
        <f>ROUND('계획(일최대)'!I308*변동부하율!$D$8,0)</f>
        <v>0</v>
      </c>
      <c r="J308" s="86">
        <f>ROUND('계획(일최대)'!J308*변동부하율!$D$9,0)</f>
        <v>124</v>
      </c>
      <c r="K308" s="87">
        <f>SUM(D308:J308)</f>
        <v>1986</v>
      </c>
    </row>
    <row r="309" spans="1:11" ht="15" customHeight="1">
      <c r="A309" s="36"/>
      <c r="B309" s="45"/>
      <c r="C309" s="34" t="s">
        <v>130</v>
      </c>
      <c r="D309" s="86">
        <f>ROUND('계획(일최대)'!D309*변동부하율!$D$3,0)</f>
        <v>0</v>
      </c>
      <c r="E309" s="86">
        <f>ROUND('계획(일최대)'!E309*변동부하율!$D$4,0)</f>
        <v>0</v>
      </c>
      <c r="F309" s="86">
        <f>ROUND('계획(일최대)'!F309*변동부하율!$D$5,0)</f>
        <v>0</v>
      </c>
      <c r="G309" s="86">
        <f>ROUND('계획(일최대)'!G309*변동부하율!$D$6,0)</f>
        <v>0</v>
      </c>
      <c r="H309" s="86">
        <f>ROUND('계획(일최대)'!H309*변동부하율!$D$7,0)</f>
        <v>0</v>
      </c>
      <c r="I309" s="86">
        <f>ROUND('계획(일최대)'!I309*변동부하율!$D$8,0)</f>
        <v>139</v>
      </c>
      <c r="J309" s="86">
        <f>ROUND('계획(일최대)'!J309*변동부하율!$D$9,0)</f>
        <v>14</v>
      </c>
      <c r="K309" s="87">
        <f>SUM(D309:J309)</f>
        <v>153</v>
      </c>
    </row>
    <row r="310" spans="1:11" ht="15" customHeight="1">
      <c r="A310" s="36"/>
      <c r="B310" s="33" t="s">
        <v>34</v>
      </c>
      <c r="C310" s="34" t="s">
        <v>8</v>
      </c>
      <c r="D310" s="86">
        <f t="shared" ref="D310:K310" si="99">SUM(D311:D312)</f>
        <v>955</v>
      </c>
      <c r="E310" s="86">
        <f t="shared" si="99"/>
        <v>0</v>
      </c>
      <c r="F310" s="86">
        <f t="shared" si="99"/>
        <v>0</v>
      </c>
      <c r="G310" s="86">
        <f t="shared" si="99"/>
        <v>0</v>
      </c>
      <c r="H310" s="86">
        <f t="shared" si="99"/>
        <v>0</v>
      </c>
      <c r="I310" s="86">
        <f t="shared" si="99"/>
        <v>0</v>
      </c>
      <c r="J310" s="86">
        <f t="shared" si="99"/>
        <v>64</v>
      </c>
      <c r="K310" s="87">
        <f t="shared" si="99"/>
        <v>1019</v>
      </c>
    </row>
    <row r="311" spans="1:11" ht="15" customHeight="1">
      <c r="A311" s="36"/>
      <c r="B311" s="37"/>
      <c r="C311" s="34" t="s">
        <v>27</v>
      </c>
      <c r="D311" s="86">
        <f>ROUND('계획(일최대)'!D311*변동부하율!$D$3,0)</f>
        <v>809</v>
      </c>
      <c r="E311" s="86">
        <f>ROUND('계획(일최대)'!E311*변동부하율!$D$4,0)</f>
        <v>0</v>
      </c>
      <c r="F311" s="86">
        <f>ROUND('계획(일최대)'!F311*변동부하율!$D$5,0)</f>
        <v>0</v>
      </c>
      <c r="G311" s="86">
        <f>ROUND('계획(일최대)'!G311*변동부하율!$D$6,0)</f>
        <v>0</v>
      </c>
      <c r="H311" s="86">
        <f>ROUND('계획(일최대)'!H311*변동부하율!$D$7,0)</f>
        <v>0</v>
      </c>
      <c r="I311" s="86">
        <f>ROUND('계획(일최대)'!I311*변동부하율!$D$8,0)</f>
        <v>0</v>
      </c>
      <c r="J311" s="86">
        <f>ROUND('계획(일최대)'!J311*변동부하율!$D$9,0)</f>
        <v>54</v>
      </c>
      <c r="K311" s="87">
        <f>SUM(D311:J311)</f>
        <v>863</v>
      </c>
    </row>
    <row r="312" spans="1:11" ht="15" customHeight="1">
      <c r="A312" s="36"/>
      <c r="B312" s="37"/>
      <c r="C312" s="34" t="s">
        <v>37</v>
      </c>
      <c r="D312" s="86">
        <f>ROUND('계획(일최대)'!D312*변동부하율!$D$3,0)</f>
        <v>146</v>
      </c>
      <c r="E312" s="86">
        <f>ROUND('계획(일최대)'!E312*변동부하율!$D$4,0)</f>
        <v>0</v>
      </c>
      <c r="F312" s="86">
        <f>ROUND('계획(일최대)'!F312*변동부하율!$D$5,0)</f>
        <v>0</v>
      </c>
      <c r="G312" s="86">
        <f>ROUND('계획(일최대)'!G312*변동부하율!$D$6,0)</f>
        <v>0</v>
      </c>
      <c r="H312" s="86">
        <f>ROUND('계획(일최대)'!H312*변동부하율!$D$7,0)</f>
        <v>0</v>
      </c>
      <c r="I312" s="86">
        <f>ROUND('계획(일최대)'!I312*변동부하율!$D$8,0)</f>
        <v>0</v>
      </c>
      <c r="J312" s="86">
        <f>ROUND('계획(일최대)'!J312*변동부하율!$D$9,0)</f>
        <v>10</v>
      </c>
      <c r="K312" s="87">
        <f>SUM(D312:J312)</f>
        <v>156</v>
      </c>
    </row>
    <row r="313" spans="1:11" ht="15" customHeight="1">
      <c r="A313" s="36"/>
      <c r="B313" s="33" t="s">
        <v>41</v>
      </c>
      <c r="C313" s="34" t="s">
        <v>8</v>
      </c>
      <c r="D313" s="86">
        <f t="shared" ref="D313:K313" si="100">SUM(D314:D316)</f>
        <v>1610</v>
      </c>
      <c r="E313" s="86">
        <f t="shared" si="100"/>
        <v>27</v>
      </c>
      <c r="F313" s="86">
        <f t="shared" si="100"/>
        <v>8700</v>
      </c>
      <c r="G313" s="86">
        <f t="shared" si="100"/>
        <v>0</v>
      </c>
      <c r="H313" s="86">
        <f t="shared" si="100"/>
        <v>0</v>
      </c>
      <c r="I313" s="86">
        <f t="shared" si="100"/>
        <v>0</v>
      </c>
      <c r="J313" s="86">
        <f t="shared" si="100"/>
        <v>689</v>
      </c>
      <c r="K313" s="87">
        <f t="shared" si="100"/>
        <v>11026</v>
      </c>
    </row>
    <row r="314" spans="1:11" ht="15" customHeight="1">
      <c r="A314" s="36"/>
      <c r="B314" s="37"/>
      <c r="C314" s="34" t="s">
        <v>225</v>
      </c>
      <c r="D314" s="86">
        <f>ROUND('계획(일최대)'!D314*변동부하율!$D$3,0)</f>
        <v>0</v>
      </c>
      <c r="E314" s="86">
        <f>ROUND('계획(일최대)'!E314*변동부하율!$D$4,0)</f>
        <v>0</v>
      </c>
      <c r="F314" s="86">
        <f>ROUND('계획(일최대)'!F314*변동부하율!$D$5,0)</f>
        <v>8700</v>
      </c>
      <c r="G314" s="86">
        <f>ROUND('계획(일최대)'!G314*변동부하율!$D$6,0)</f>
        <v>0</v>
      </c>
      <c r="H314" s="86">
        <f>ROUND('계획(일최대)'!H314*변동부하율!$D$7,0)</f>
        <v>0</v>
      </c>
      <c r="I314" s="86">
        <f>ROUND('계획(일최대)'!I314*변동부하율!$D$8,0)</f>
        <v>0</v>
      </c>
      <c r="J314" s="86">
        <f>ROUND('계획(일최대)'!J314*변동부하율!$D$9,0)</f>
        <v>580</v>
      </c>
      <c r="K314" s="87">
        <f>SUM(D314:J314)</f>
        <v>9280</v>
      </c>
    </row>
    <row r="315" spans="1:11" ht="15" customHeight="1">
      <c r="A315" s="36"/>
      <c r="B315" s="37"/>
      <c r="C315" s="34" t="s">
        <v>37</v>
      </c>
      <c r="D315" s="86">
        <f>ROUND('계획(일최대)'!D315*변동부하율!$D$3,0)</f>
        <v>846</v>
      </c>
      <c r="E315" s="86">
        <f>ROUND('계획(일최대)'!E315*변동부하율!$D$4,0)</f>
        <v>0</v>
      </c>
      <c r="F315" s="86">
        <f>ROUND('계획(일최대)'!F315*변동부하율!$D$5,0)</f>
        <v>0</v>
      </c>
      <c r="G315" s="86">
        <f>ROUND('계획(일최대)'!G315*변동부하율!$D$6,0)</f>
        <v>0</v>
      </c>
      <c r="H315" s="86">
        <f>ROUND('계획(일최대)'!H315*변동부하율!$D$7,0)</f>
        <v>0</v>
      </c>
      <c r="I315" s="86">
        <f>ROUND('계획(일최대)'!I315*변동부하율!$D$8,0)</f>
        <v>0</v>
      </c>
      <c r="J315" s="86">
        <f>ROUND('계획(일최대)'!J315*변동부하율!$D$9,0)</f>
        <v>56</v>
      </c>
      <c r="K315" s="87">
        <f>SUM(D315:J315)</f>
        <v>902</v>
      </c>
    </row>
    <row r="316" spans="1:11" ht="15" customHeight="1">
      <c r="A316" s="36"/>
      <c r="B316" s="37"/>
      <c r="C316" s="34" t="s">
        <v>38</v>
      </c>
      <c r="D316" s="86">
        <f>ROUND('계획(일최대)'!D316*변동부하율!$D$3,0)</f>
        <v>764</v>
      </c>
      <c r="E316" s="86">
        <f>ROUND('계획(일최대)'!E316*변동부하율!$D$4,0)</f>
        <v>27</v>
      </c>
      <c r="F316" s="86">
        <f>ROUND('계획(일최대)'!F316*변동부하율!$D$5,0)</f>
        <v>0</v>
      </c>
      <c r="G316" s="86">
        <f>ROUND('계획(일최대)'!G316*변동부하율!$D$6,0)</f>
        <v>0</v>
      </c>
      <c r="H316" s="86">
        <f>ROUND('계획(일최대)'!H316*변동부하율!$D$7,0)</f>
        <v>0</v>
      </c>
      <c r="I316" s="86">
        <f>ROUND('계획(일최대)'!I316*변동부하율!$D$8,0)</f>
        <v>0</v>
      </c>
      <c r="J316" s="86">
        <f>ROUND('계획(일최대)'!J316*변동부하율!$D$9,0)</f>
        <v>53</v>
      </c>
      <c r="K316" s="87">
        <f>SUM(D316:J316)</f>
        <v>844</v>
      </c>
    </row>
    <row r="317" spans="1:11" ht="15" customHeight="1">
      <c r="A317" s="138" t="s">
        <v>132</v>
      </c>
      <c r="B317" s="139"/>
      <c r="C317" s="140"/>
      <c r="D317" s="84">
        <f t="shared" ref="D317:K317" si="101">D318+D321+D326</f>
        <v>2165</v>
      </c>
      <c r="E317" s="84">
        <f t="shared" si="101"/>
        <v>306</v>
      </c>
      <c r="F317" s="84">
        <f t="shared" si="101"/>
        <v>280</v>
      </c>
      <c r="G317" s="84">
        <f t="shared" si="101"/>
        <v>17936</v>
      </c>
      <c r="H317" s="84">
        <f t="shared" si="101"/>
        <v>0</v>
      </c>
      <c r="I317" s="84">
        <f t="shared" si="101"/>
        <v>0</v>
      </c>
      <c r="J317" s="84">
        <f t="shared" si="101"/>
        <v>802</v>
      </c>
      <c r="K317" s="85">
        <f t="shared" si="101"/>
        <v>21489</v>
      </c>
    </row>
    <row r="318" spans="1:11" ht="15" customHeight="1">
      <c r="A318" s="36"/>
      <c r="B318" s="33" t="s">
        <v>43</v>
      </c>
      <c r="C318" s="34" t="s">
        <v>8</v>
      </c>
      <c r="D318" s="86">
        <f t="shared" ref="D318:K318" si="102">SUM(D319:D320)</f>
        <v>384</v>
      </c>
      <c r="E318" s="86">
        <f t="shared" si="102"/>
        <v>0</v>
      </c>
      <c r="F318" s="86">
        <f t="shared" si="102"/>
        <v>0</v>
      </c>
      <c r="G318" s="86">
        <f t="shared" si="102"/>
        <v>17936</v>
      </c>
      <c r="H318" s="86">
        <f t="shared" si="102"/>
        <v>0</v>
      </c>
      <c r="I318" s="86">
        <f t="shared" si="102"/>
        <v>0</v>
      </c>
      <c r="J318" s="86">
        <f t="shared" si="102"/>
        <v>643</v>
      </c>
      <c r="K318" s="87">
        <f t="shared" si="102"/>
        <v>18963</v>
      </c>
    </row>
    <row r="319" spans="1:11" ht="15" customHeight="1">
      <c r="A319" s="36"/>
      <c r="B319" s="37"/>
      <c r="C319" s="34" t="s">
        <v>77</v>
      </c>
      <c r="D319" s="86">
        <f>ROUND('계획(일최대)'!D319*변동부하율!$D$3,0)</f>
        <v>0</v>
      </c>
      <c r="E319" s="86">
        <f>ROUND('계획(일최대)'!E319*변동부하율!$D$4,0)</f>
        <v>0</v>
      </c>
      <c r="F319" s="86">
        <f>ROUND('계획(일최대)'!F319*변동부하율!$D$5,0)</f>
        <v>0</v>
      </c>
      <c r="G319" s="86">
        <f>ROUND('계획(일최대)'!G319*변동부하율!$D$6,0)</f>
        <v>15470</v>
      </c>
      <c r="H319" s="86">
        <f>ROUND('계획(일최대)'!H319*변동부하율!$D$7,0)</f>
        <v>0</v>
      </c>
      <c r="I319" s="86">
        <f>ROUND('계획(일최대)'!I319*변동부하율!$D$8,0)</f>
        <v>0</v>
      </c>
      <c r="J319" s="86">
        <f>ROUND('계획(일최대)'!J319*변동부하율!$D$9,0)</f>
        <v>543</v>
      </c>
      <c r="K319" s="87">
        <f>SUM(D319:J319)</f>
        <v>16013</v>
      </c>
    </row>
    <row r="320" spans="1:11" ht="15" customHeight="1">
      <c r="A320" s="36"/>
      <c r="B320" s="45"/>
      <c r="C320" s="34" t="s">
        <v>76</v>
      </c>
      <c r="D320" s="86">
        <f>ROUND('계획(일최대)'!D320*변동부하율!$D$3,0)</f>
        <v>384</v>
      </c>
      <c r="E320" s="86">
        <f>ROUND('계획(일최대)'!E320*변동부하율!$D$4,0)</f>
        <v>0</v>
      </c>
      <c r="F320" s="86">
        <f>ROUND('계획(일최대)'!F320*변동부하율!$D$5,0)</f>
        <v>0</v>
      </c>
      <c r="G320" s="86">
        <f>ROUND('계획(일최대)'!G320*변동부하율!$D$6,0)</f>
        <v>2466</v>
      </c>
      <c r="H320" s="86">
        <f>ROUND('계획(일최대)'!H320*변동부하율!$D$7,0)</f>
        <v>0</v>
      </c>
      <c r="I320" s="86">
        <f>ROUND('계획(일최대)'!I320*변동부하율!$D$8,0)</f>
        <v>0</v>
      </c>
      <c r="J320" s="86">
        <f>ROUND('계획(일최대)'!J320*변동부하율!$D$9,0)</f>
        <v>100</v>
      </c>
      <c r="K320" s="87">
        <f>SUM(D320:J320)</f>
        <v>2950</v>
      </c>
    </row>
    <row r="321" spans="1:11" ht="15" customHeight="1">
      <c r="A321" s="36"/>
      <c r="B321" s="33" t="s">
        <v>7</v>
      </c>
      <c r="C321" s="34" t="s">
        <v>8</v>
      </c>
      <c r="D321" s="86">
        <f t="shared" ref="D321:K321" si="103">SUM(D322:D325)</f>
        <v>857</v>
      </c>
      <c r="E321" s="86">
        <f t="shared" si="103"/>
        <v>306</v>
      </c>
      <c r="F321" s="86">
        <f t="shared" si="103"/>
        <v>280</v>
      </c>
      <c r="G321" s="86">
        <f t="shared" si="103"/>
        <v>0</v>
      </c>
      <c r="H321" s="86">
        <f t="shared" si="103"/>
        <v>0</v>
      </c>
      <c r="I321" s="86">
        <f t="shared" si="103"/>
        <v>0</v>
      </c>
      <c r="J321" s="86">
        <f t="shared" si="103"/>
        <v>97</v>
      </c>
      <c r="K321" s="87">
        <f t="shared" si="103"/>
        <v>1540</v>
      </c>
    </row>
    <row r="322" spans="1:11" ht="15" customHeight="1">
      <c r="A322" s="36"/>
      <c r="B322" s="37"/>
      <c r="C322" s="34" t="s">
        <v>10</v>
      </c>
      <c r="D322" s="86">
        <f>ROUND('계획(일최대)'!D322*변동부하율!$D$3,0)</f>
        <v>429</v>
      </c>
      <c r="E322" s="86">
        <f>ROUND('계획(일최대)'!E322*변동부하율!$D$4,0)</f>
        <v>306</v>
      </c>
      <c r="F322" s="86">
        <f>ROUND('계획(일최대)'!F322*변동부하율!$D$5,0)</f>
        <v>0</v>
      </c>
      <c r="G322" s="86">
        <f>ROUND('계획(일최대)'!G322*변동부하율!$D$6,0)</f>
        <v>0</v>
      </c>
      <c r="H322" s="86">
        <f>ROUND('계획(일최대)'!H322*변동부하율!$D$7,0)</f>
        <v>0</v>
      </c>
      <c r="I322" s="86">
        <f>ROUND('계획(일최대)'!I322*변동부하율!$D$8,0)</f>
        <v>0</v>
      </c>
      <c r="J322" s="86">
        <f>ROUND('계획(일최대)'!J322*변동부하율!$D$9,0)</f>
        <v>49</v>
      </c>
      <c r="K322" s="87">
        <f>SUM(D322:J322)</f>
        <v>784</v>
      </c>
    </row>
    <row r="323" spans="1:11" ht="15" customHeight="1">
      <c r="A323" s="36"/>
      <c r="B323" s="37"/>
      <c r="C323" s="34" t="s">
        <v>11</v>
      </c>
      <c r="D323" s="86">
        <f>ROUND('계획(일최대)'!D323*변동부하율!$D$3,0)</f>
        <v>428</v>
      </c>
      <c r="E323" s="86">
        <f>ROUND('계획(일최대)'!E323*변동부하율!$D$4,0)</f>
        <v>0</v>
      </c>
      <c r="F323" s="86">
        <f>ROUND('계획(일최대)'!F323*변동부하율!$D$5,0)</f>
        <v>0</v>
      </c>
      <c r="G323" s="86">
        <f>ROUND('계획(일최대)'!G323*변동부하율!$D$6,0)</f>
        <v>0</v>
      </c>
      <c r="H323" s="86">
        <f>ROUND('계획(일최대)'!H323*변동부하율!$D$7,0)</f>
        <v>0</v>
      </c>
      <c r="I323" s="86">
        <f>ROUND('계획(일최대)'!I323*변동부하율!$D$8,0)</f>
        <v>0</v>
      </c>
      <c r="J323" s="86">
        <f>ROUND('계획(일최대)'!J323*변동부하율!$D$9,0)</f>
        <v>29</v>
      </c>
      <c r="K323" s="87">
        <f>SUM(D323:J323)</f>
        <v>457</v>
      </c>
    </row>
    <row r="324" spans="1:11" ht="15" customHeight="1">
      <c r="A324" s="36"/>
      <c r="B324" s="37"/>
      <c r="C324" s="34" t="s">
        <v>74</v>
      </c>
      <c r="D324" s="86">
        <f>ROUND('계획(일최대)'!D324*변동부하율!$D$3,0)</f>
        <v>0</v>
      </c>
      <c r="E324" s="86">
        <f>ROUND('계획(일최대)'!E324*변동부하율!$D$4,0)</f>
        <v>0</v>
      </c>
      <c r="F324" s="86">
        <f>ROUND('계획(일최대)'!F324*변동부하율!$D$5,0)</f>
        <v>233</v>
      </c>
      <c r="G324" s="86">
        <f>ROUND('계획(일최대)'!G324*변동부하율!$D$6,0)</f>
        <v>0</v>
      </c>
      <c r="H324" s="86">
        <f>ROUND('계획(일최대)'!H324*변동부하율!$D$7,0)</f>
        <v>0</v>
      </c>
      <c r="I324" s="86">
        <f>ROUND('계획(일최대)'!I324*변동부하율!$D$8,0)</f>
        <v>0</v>
      </c>
      <c r="J324" s="86">
        <f>ROUND('계획(일최대)'!J324*변동부하율!$D$9,0)</f>
        <v>16</v>
      </c>
      <c r="K324" s="87">
        <f>SUM(D324:J324)</f>
        <v>249</v>
      </c>
    </row>
    <row r="325" spans="1:11" ht="15" customHeight="1">
      <c r="A325" s="36"/>
      <c r="B325" s="37"/>
      <c r="C325" s="34" t="s">
        <v>58</v>
      </c>
      <c r="D325" s="86">
        <f>ROUND('계획(일최대)'!D325*변동부하율!$D$3,0)</f>
        <v>0</v>
      </c>
      <c r="E325" s="86">
        <f>ROUND('계획(일최대)'!E325*변동부하율!$D$4,0)</f>
        <v>0</v>
      </c>
      <c r="F325" s="86">
        <f>ROUND('계획(일최대)'!F325*변동부하율!$D$5,0)</f>
        <v>47</v>
      </c>
      <c r="G325" s="86">
        <f>ROUND('계획(일최대)'!G325*변동부하율!$D$6,0)</f>
        <v>0</v>
      </c>
      <c r="H325" s="86">
        <f>ROUND('계획(일최대)'!H325*변동부하율!$D$7,0)</f>
        <v>0</v>
      </c>
      <c r="I325" s="86">
        <f>ROUND('계획(일최대)'!I325*변동부하율!$D$8,0)</f>
        <v>0</v>
      </c>
      <c r="J325" s="86">
        <f>ROUND('계획(일최대)'!J325*변동부하율!$D$9,0)</f>
        <v>3</v>
      </c>
      <c r="K325" s="87">
        <f>SUM(D325:J325)</f>
        <v>50</v>
      </c>
    </row>
    <row r="326" spans="1:11" ht="15" customHeight="1">
      <c r="A326" s="36"/>
      <c r="B326" s="34" t="s">
        <v>39</v>
      </c>
      <c r="C326" s="34" t="s">
        <v>40</v>
      </c>
      <c r="D326" s="86">
        <f>ROUND('계획(일최대)'!D326*변동부하율!$D$3,0)</f>
        <v>924</v>
      </c>
      <c r="E326" s="86">
        <f>ROUND('계획(일최대)'!E326*변동부하율!$D$4,0)</f>
        <v>0</v>
      </c>
      <c r="F326" s="86">
        <f>ROUND('계획(일최대)'!F326*변동부하율!$D$5,0)</f>
        <v>0</v>
      </c>
      <c r="G326" s="86">
        <f>ROUND('계획(일최대)'!G326*변동부하율!$D$6,0)</f>
        <v>0</v>
      </c>
      <c r="H326" s="86">
        <f>ROUND('계획(일최대)'!H326*변동부하율!$D$7,0)</f>
        <v>0</v>
      </c>
      <c r="I326" s="86">
        <f>ROUND('계획(일최대)'!I326*변동부하율!$D$8,0)</f>
        <v>0</v>
      </c>
      <c r="J326" s="86">
        <f>ROUND('계획(일최대)'!J326*변동부하율!$D$9,0)</f>
        <v>62</v>
      </c>
      <c r="K326" s="87">
        <f>SUM(D326:J326)</f>
        <v>986</v>
      </c>
    </row>
    <row r="327" spans="1:11" ht="15" customHeight="1">
      <c r="A327" s="30" t="s">
        <v>44</v>
      </c>
      <c r="B327" s="143" t="s">
        <v>6</v>
      </c>
      <c r="C327" s="143"/>
      <c r="D327" s="82">
        <f>D328+D329+D332</f>
        <v>3870</v>
      </c>
      <c r="E327" s="82">
        <f t="shared" ref="E327:K327" si="104">E328+E329+E332</f>
        <v>0</v>
      </c>
      <c r="F327" s="82">
        <f t="shared" si="104"/>
        <v>2868</v>
      </c>
      <c r="G327" s="82">
        <f t="shared" si="104"/>
        <v>0</v>
      </c>
      <c r="H327" s="82">
        <f t="shared" si="104"/>
        <v>0</v>
      </c>
      <c r="I327" s="82">
        <f t="shared" si="104"/>
        <v>0</v>
      </c>
      <c r="J327" s="82">
        <f t="shared" si="104"/>
        <v>450</v>
      </c>
      <c r="K327" s="83">
        <f t="shared" si="104"/>
        <v>7188</v>
      </c>
    </row>
    <row r="328" spans="1:11" ht="15" customHeight="1">
      <c r="A328" s="36"/>
      <c r="B328" s="33" t="s">
        <v>248</v>
      </c>
      <c r="C328" s="34" t="s">
        <v>45</v>
      </c>
      <c r="D328" s="86">
        <f>ROUND('계획(일최대)'!D328*변동부하율!$D$3,0)</f>
        <v>2513</v>
      </c>
      <c r="E328" s="86">
        <f>ROUND('계획(일최대)'!E328*변동부하율!$D$4,0)</f>
        <v>0</v>
      </c>
      <c r="F328" s="86">
        <f>ROUND('계획(일최대)'!F328*변동부하율!$D$5,0)</f>
        <v>0</v>
      </c>
      <c r="G328" s="86">
        <f>ROUND('계획(일최대)'!G328*변동부하율!$D$6,0)</f>
        <v>0</v>
      </c>
      <c r="H328" s="86">
        <f>ROUND('계획(일최대)'!H328*변동부하율!$D$7,0)</f>
        <v>0</v>
      </c>
      <c r="I328" s="86">
        <f>ROUND('계획(일최대)'!I328*변동부하율!$D$8,0)</f>
        <v>0</v>
      </c>
      <c r="J328" s="86">
        <f>ROUND('계획(일최대)'!J328*변동부하율!$D$9,0)</f>
        <v>168</v>
      </c>
      <c r="K328" s="87">
        <f>SUM(D328:J328)</f>
        <v>2681</v>
      </c>
    </row>
    <row r="329" spans="1:11" ht="15" customHeight="1">
      <c r="A329" s="36"/>
      <c r="B329" s="33" t="s">
        <v>244</v>
      </c>
      <c r="C329" s="34" t="s">
        <v>8</v>
      </c>
      <c r="D329" s="86">
        <f>SUM(D330:D331)</f>
        <v>815</v>
      </c>
      <c r="E329" s="86">
        <f t="shared" ref="E329:K329" si="105">SUM(E330:E331)</f>
        <v>0</v>
      </c>
      <c r="F329" s="86">
        <f t="shared" si="105"/>
        <v>0</v>
      </c>
      <c r="G329" s="86">
        <f t="shared" si="105"/>
        <v>0</v>
      </c>
      <c r="H329" s="86">
        <f t="shared" si="105"/>
        <v>0</v>
      </c>
      <c r="I329" s="86">
        <f t="shared" si="105"/>
        <v>0</v>
      </c>
      <c r="J329" s="86">
        <f t="shared" si="105"/>
        <v>55</v>
      </c>
      <c r="K329" s="87">
        <f t="shared" si="105"/>
        <v>870</v>
      </c>
    </row>
    <row r="330" spans="1:11" ht="15" customHeight="1">
      <c r="A330" s="36"/>
      <c r="B330" s="37"/>
      <c r="C330" s="34" t="s">
        <v>45</v>
      </c>
      <c r="D330" s="86">
        <f>ROUND('계획(일최대)'!D330*변동부하율!$D$3,0)</f>
        <v>624</v>
      </c>
      <c r="E330" s="86">
        <f>ROUND('계획(일최대)'!E330*변동부하율!$D$4,0)</f>
        <v>0</v>
      </c>
      <c r="F330" s="86">
        <f>ROUND('계획(일최대)'!F330*변동부하율!$D$5,0)</f>
        <v>0</v>
      </c>
      <c r="G330" s="86">
        <f>ROUND('계획(일최대)'!G330*변동부하율!$D$6,0)</f>
        <v>0</v>
      </c>
      <c r="H330" s="86">
        <f>ROUND('계획(일최대)'!H330*변동부하율!$D$7,0)</f>
        <v>0</v>
      </c>
      <c r="I330" s="86">
        <f>ROUND('계획(일최대)'!I330*변동부하율!$D$8,0)</f>
        <v>0</v>
      </c>
      <c r="J330" s="86">
        <f>ROUND('계획(일최대)'!J330*변동부하율!$D$9,0)</f>
        <v>42</v>
      </c>
      <c r="K330" s="87">
        <f t="shared" ref="K330:K331" si="106">SUM(D330:J330)</f>
        <v>666</v>
      </c>
    </row>
    <row r="331" spans="1:11" ht="15" customHeight="1">
      <c r="A331" s="36"/>
      <c r="B331" s="45"/>
      <c r="C331" s="34" t="s">
        <v>247</v>
      </c>
      <c r="D331" s="86">
        <f>ROUND('계획(일최대)'!D331*변동부하율!$D$3,0)</f>
        <v>191</v>
      </c>
      <c r="E331" s="86">
        <f>ROUND('계획(일최대)'!E331*변동부하율!$D$4,0)</f>
        <v>0</v>
      </c>
      <c r="F331" s="86">
        <f>ROUND('계획(일최대)'!F331*변동부하율!$D$5,0)</f>
        <v>0</v>
      </c>
      <c r="G331" s="86">
        <f>ROUND('계획(일최대)'!G331*변동부하율!$D$6,0)</f>
        <v>0</v>
      </c>
      <c r="H331" s="86">
        <f>ROUND('계획(일최대)'!H331*변동부하율!$D$7,0)</f>
        <v>0</v>
      </c>
      <c r="I331" s="86">
        <f>ROUND('계획(일최대)'!I331*변동부하율!$D$8,0)</f>
        <v>0</v>
      </c>
      <c r="J331" s="86">
        <f>ROUND('계획(일최대)'!J331*변동부하율!$D$9,0)</f>
        <v>13</v>
      </c>
      <c r="K331" s="87">
        <f t="shared" si="106"/>
        <v>204</v>
      </c>
    </row>
    <row r="332" spans="1:11" ht="15" customHeight="1">
      <c r="A332" s="36"/>
      <c r="B332" s="33" t="s">
        <v>46</v>
      </c>
      <c r="C332" s="34" t="s">
        <v>8</v>
      </c>
      <c r="D332" s="86">
        <f>SUM(D333:D334)</f>
        <v>542</v>
      </c>
      <c r="E332" s="86">
        <f t="shared" ref="E332:K332" si="107">SUM(E333:E334)</f>
        <v>0</v>
      </c>
      <c r="F332" s="86">
        <f t="shared" si="107"/>
        <v>2868</v>
      </c>
      <c r="G332" s="86">
        <f t="shared" si="107"/>
        <v>0</v>
      </c>
      <c r="H332" s="86">
        <f t="shared" si="107"/>
        <v>0</v>
      </c>
      <c r="I332" s="86">
        <f t="shared" si="107"/>
        <v>0</v>
      </c>
      <c r="J332" s="86">
        <f t="shared" si="107"/>
        <v>227</v>
      </c>
      <c r="K332" s="87">
        <f t="shared" si="107"/>
        <v>3637</v>
      </c>
    </row>
    <row r="333" spans="1:11" ht="15" customHeight="1">
      <c r="A333" s="36"/>
      <c r="B333" s="37"/>
      <c r="C333" s="34" t="s">
        <v>45</v>
      </c>
      <c r="D333" s="86">
        <f>ROUND('계획(일최대)'!D333*변동부하율!$D$3,0)</f>
        <v>542</v>
      </c>
      <c r="E333" s="86">
        <f>ROUND('계획(일최대)'!E333*변동부하율!$D$4,0)</f>
        <v>0</v>
      </c>
      <c r="F333" s="86">
        <f>ROUND('계획(일최대)'!F333*변동부하율!$D$5,0)</f>
        <v>0</v>
      </c>
      <c r="G333" s="86">
        <f>ROUND('계획(일최대)'!G333*변동부하율!$D$6,0)</f>
        <v>0</v>
      </c>
      <c r="H333" s="86">
        <f>ROUND('계획(일최대)'!H333*변동부하율!$D$7,0)</f>
        <v>0</v>
      </c>
      <c r="I333" s="86">
        <f>ROUND('계획(일최대)'!I333*변동부하율!$D$8,0)</f>
        <v>0</v>
      </c>
      <c r="J333" s="86">
        <f>ROUND('계획(일최대)'!J333*변동부하율!$D$9,0)</f>
        <v>36</v>
      </c>
      <c r="K333" s="87">
        <f t="shared" ref="K333:K334" si="108">SUM(D333:J333)</f>
        <v>578</v>
      </c>
    </row>
    <row r="334" spans="1:11" ht="15" customHeight="1">
      <c r="A334" s="49"/>
      <c r="B334" s="45"/>
      <c r="C334" s="34" t="s">
        <v>62</v>
      </c>
      <c r="D334" s="86">
        <f>ROUND('계획(일최대)'!D334*변동부하율!$D$3,0)</f>
        <v>0</v>
      </c>
      <c r="E334" s="86">
        <f>ROUND('계획(일최대)'!E334*변동부하율!$D$4,0)</f>
        <v>0</v>
      </c>
      <c r="F334" s="86">
        <f>ROUND('계획(일최대)'!F334*변동부하율!$D$5,0)</f>
        <v>2868</v>
      </c>
      <c r="G334" s="86">
        <f>ROUND('계획(일최대)'!G334*변동부하율!$D$6,0)</f>
        <v>0</v>
      </c>
      <c r="H334" s="86">
        <f>ROUND('계획(일최대)'!H334*변동부하율!$D$7,0)</f>
        <v>0</v>
      </c>
      <c r="I334" s="86">
        <f>ROUND('계획(일최대)'!I334*변동부하율!$D$8,0)</f>
        <v>0</v>
      </c>
      <c r="J334" s="86">
        <f>ROUND('계획(일최대)'!J334*변동부하율!$D$9,0)</f>
        <v>191</v>
      </c>
      <c r="K334" s="87">
        <f t="shared" si="108"/>
        <v>3059</v>
      </c>
    </row>
    <row r="335" spans="1:11" ht="15" customHeight="1">
      <c r="A335" s="30" t="s">
        <v>133</v>
      </c>
      <c r="B335" s="143" t="s">
        <v>6</v>
      </c>
      <c r="C335" s="143"/>
      <c r="D335" s="82">
        <f>D336</f>
        <v>45</v>
      </c>
      <c r="E335" s="82">
        <f t="shared" ref="E335:K335" si="109">E336</f>
        <v>0</v>
      </c>
      <c r="F335" s="82">
        <f t="shared" si="109"/>
        <v>0</v>
      </c>
      <c r="G335" s="82">
        <f t="shared" si="109"/>
        <v>0</v>
      </c>
      <c r="H335" s="82">
        <f t="shared" si="109"/>
        <v>0</v>
      </c>
      <c r="I335" s="82">
        <f t="shared" si="109"/>
        <v>0</v>
      </c>
      <c r="J335" s="82">
        <f t="shared" si="109"/>
        <v>3</v>
      </c>
      <c r="K335" s="83">
        <f t="shared" si="109"/>
        <v>48</v>
      </c>
    </row>
    <row r="336" spans="1:11" ht="15" customHeight="1">
      <c r="A336" s="46"/>
      <c r="B336" s="40" t="s">
        <v>134</v>
      </c>
      <c r="C336" s="40" t="s">
        <v>45</v>
      </c>
      <c r="D336" s="91">
        <f>ROUND('계획(일최대)'!D336*변동부하율!$D$3,0)</f>
        <v>45</v>
      </c>
      <c r="E336" s="91">
        <f>ROUND('계획(일최대)'!E336*변동부하율!$D$4,0)</f>
        <v>0</v>
      </c>
      <c r="F336" s="91">
        <f>ROUND('계획(일최대)'!F336*변동부하율!$D$5,0)</f>
        <v>0</v>
      </c>
      <c r="G336" s="91">
        <f>ROUND('계획(일최대)'!G336*변동부하율!$D$6,0)</f>
        <v>0</v>
      </c>
      <c r="H336" s="91">
        <f>ROUND('계획(일최대)'!H336*변동부하율!$D$7,0)</f>
        <v>0</v>
      </c>
      <c r="I336" s="91">
        <f>ROUND('계획(일최대)'!I336*변동부하율!$D$8,0)</f>
        <v>0</v>
      </c>
      <c r="J336" s="91">
        <f>ROUND('계획(일최대)'!J336*변동부하율!$D$9,0)</f>
        <v>3</v>
      </c>
      <c r="K336" s="92">
        <f>SUM(D336:J336)</f>
        <v>48</v>
      </c>
    </row>
    <row r="337" ht="15" customHeight="1"/>
    <row r="338" ht="15" customHeight="1"/>
    <row r="339" ht="15" customHeight="1"/>
    <row r="340" ht="15" customHeight="1"/>
    <row r="341" ht="15" customHeight="1"/>
    <row r="342" ht="15" customHeight="1"/>
  </sheetData>
  <mergeCells count="36">
    <mergeCell ref="A116:C116"/>
    <mergeCell ref="A4:C4"/>
    <mergeCell ref="B5:C5"/>
    <mergeCell ref="B47:C47"/>
    <mergeCell ref="A6:C6"/>
    <mergeCell ref="A37:C37"/>
    <mergeCell ref="B55:C55"/>
    <mergeCell ref="A60:C60"/>
    <mergeCell ref="B61:C61"/>
    <mergeCell ref="A62:C62"/>
    <mergeCell ref="A93:C93"/>
    <mergeCell ref="B103:C103"/>
    <mergeCell ref="B111:C111"/>
    <mergeCell ref="A172:C172"/>
    <mergeCell ref="B173:C173"/>
    <mergeCell ref="A174:C174"/>
    <mergeCell ref="A205:C205"/>
    <mergeCell ref="B215:C215"/>
    <mergeCell ref="B117:C117"/>
    <mergeCell ref="A118:C118"/>
    <mergeCell ref="A149:C149"/>
    <mergeCell ref="B159:C159"/>
    <mergeCell ref="B167:C167"/>
    <mergeCell ref="B223:C223"/>
    <mergeCell ref="A228:C228"/>
    <mergeCell ref="B229:C229"/>
    <mergeCell ref="A230:C230"/>
    <mergeCell ref="A261:C261"/>
    <mergeCell ref="B335:C335"/>
    <mergeCell ref="B271:C271"/>
    <mergeCell ref="B279:C279"/>
    <mergeCell ref="A284:C284"/>
    <mergeCell ref="B285:C285"/>
    <mergeCell ref="A286:C286"/>
    <mergeCell ref="A317:C317"/>
    <mergeCell ref="B327:C327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  <rowBreaks count="5" manualBreakCount="5">
    <brk id="57" max="10" man="1"/>
    <brk id="113" max="10" man="1"/>
    <brk id="169" max="10" man="1"/>
    <brk id="225" max="10" man="1"/>
    <brk id="2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16</vt:i4>
      </vt:variant>
      <vt:variant>
        <vt:lpstr>이름이 지정된 범위</vt:lpstr>
      </vt:variant>
      <vt:variant>
        <vt:i4>14</vt:i4>
      </vt:variant>
    </vt:vector>
  </HeadingPairs>
  <TitlesOfParts>
    <vt:vector size="30" baseType="lpstr">
      <vt:lpstr>1.0 김천</vt:lpstr>
      <vt:lpstr>2.0 아포</vt:lpstr>
      <vt:lpstr>3.0 구미원평</vt:lpstr>
      <vt:lpstr>계획(일최대)집계</vt:lpstr>
      <vt:lpstr>계획(일최대)</vt:lpstr>
      <vt:lpstr>계획(일평균)집계</vt:lpstr>
      <vt:lpstr>계획(일평균)</vt:lpstr>
      <vt:lpstr>계획(시간최대)집계</vt:lpstr>
      <vt:lpstr>계획(시간최대)</vt:lpstr>
      <vt:lpstr>변동부하율</vt:lpstr>
      <vt:lpstr>생활하수</vt:lpstr>
      <vt:lpstr>지하수사용</vt:lpstr>
      <vt:lpstr>개발계획하수</vt:lpstr>
      <vt:lpstr>공장폐수</vt:lpstr>
      <vt:lpstr>보고서 표</vt:lpstr>
      <vt:lpstr>단계별 시설계획</vt:lpstr>
      <vt:lpstr>'1.0 김천'!Print_Area</vt:lpstr>
      <vt:lpstr>'2.0 아포'!Print_Area</vt:lpstr>
      <vt:lpstr>'3.0 구미원평'!Print_Area</vt:lpstr>
      <vt:lpstr>개발계획하수!Print_Area</vt:lpstr>
      <vt:lpstr>'계획(시간최대)'!Print_Area</vt:lpstr>
      <vt:lpstr>'계획(시간최대)집계'!Print_Area</vt:lpstr>
      <vt:lpstr>'계획(일최대)'!Print_Area</vt:lpstr>
      <vt:lpstr>'계획(일최대)집계'!Print_Area</vt:lpstr>
      <vt:lpstr>'계획(일평균)'!Print_Area</vt:lpstr>
      <vt:lpstr>'계획(일평균)집계'!Print_Area</vt:lpstr>
      <vt:lpstr>공장폐수!Print_Area</vt:lpstr>
      <vt:lpstr>변동부하율!Print_Area</vt:lpstr>
      <vt:lpstr>생활하수!Print_Area</vt:lpstr>
      <vt:lpstr>지하수사용!Print_Area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124311</dc:creator>
  <cp:lastModifiedBy>solongoth</cp:lastModifiedBy>
  <cp:lastPrinted>2015-11-27T02:28:39Z</cp:lastPrinted>
  <dcterms:created xsi:type="dcterms:W3CDTF">2007-02-04T07:26:12Z</dcterms:created>
  <dcterms:modified xsi:type="dcterms:W3CDTF">2015-11-27T02:28:48Z</dcterms:modified>
</cp:coreProperties>
</file>