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"/>
    </mc:Choice>
  </mc:AlternateContent>
  <bookViews>
    <workbookView xWindow="210" yWindow="120" windowWidth="9585" windowHeight="12690" tabRatio="835"/>
  </bookViews>
  <sheets>
    <sheet name="생활(가정잡배수부하량)" sheetId="51" r:id="rId1"/>
    <sheet name="생활(분뇨부하량)" sheetId="53" r:id="rId2"/>
    <sheet name="영업오수부하량" sheetId="17" r:id="rId3"/>
    <sheet name="생활오염부하량" sheetId="100" r:id="rId4"/>
    <sheet name="공장폐수오염부하량 원단위" sheetId="62" r:id="rId5"/>
    <sheet name="연계처리수오염부하량원단위" sheetId="87" r:id="rId6"/>
  </sheets>
  <externalReferences>
    <externalReference r:id="rId7"/>
    <externalReference r:id="rId8"/>
    <externalReference r:id="rId9"/>
    <externalReference r:id="rId10"/>
  </externalReferences>
  <definedNames>
    <definedName name="_Fill" hidden="1">#REF!</definedName>
    <definedName name="_h2" hidden="1">{"'용수수요총괄(일평균)'!$A$1:$AR$182","'용수수요총괄(일평균)'!$J$188"}</definedName>
    <definedName name="_Regression_Out" hidden="1">#REF!</definedName>
    <definedName name="_Regression_X" hidden="1">#REF!</definedName>
    <definedName name="_Regression_Y" hidden="1">#REF!</definedName>
    <definedName name="aaa">#REF!</definedName>
    <definedName name="HTML_CodePage" hidden="1">949</definedName>
    <definedName name="HTML_Control" hidden="1">{"'용수수요총괄(일평균)'!$A$1:$AR$182","'용수수요총괄(일평균)'!$J$188"}</definedName>
    <definedName name="HTML_Description" hidden="1">""</definedName>
    <definedName name="HTML_Email" hidden="1">""</definedName>
    <definedName name="HTML_Header" hidden="1">"용수수요총괄(일평균)"</definedName>
    <definedName name="HTML_LastUpdate" hidden="1">"03-05-31"</definedName>
    <definedName name="HTML_LineAfter" hidden="1">FALSE</definedName>
    <definedName name="HTML_LineBefore" hidden="1">FALSE</definedName>
    <definedName name="HTML_Name" hidden="1">"이상엽"</definedName>
    <definedName name="HTML_OBDlg2" hidden="1">TRUE</definedName>
    <definedName name="HTML_OBDlg4" hidden="1">TRUE</definedName>
    <definedName name="HTML_OS" hidden="1">0</definedName>
    <definedName name="HTML_PathFile" hidden="1">"\\윤수환\급수체계조정\PLAN\용수수요2\4.일평균수요량\일평균.htm"</definedName>
    <definedName name="HTML_Title" hidden="1">"용수수요총괄(일평균)"</definedName>
    <definedName name="_xlnm.Print_Area" localSheetId="4">'공장폐수오염부하량 원단위'!$A$1:$I$57</definedName>
    <definedName name="_xlnm.Print_Area" localSheetId="0">'생활(가정잡배수부하량)'!$A$1:$J$43</definedName>
    <definedName name="_xlnm.Print_Area" localSheetId="1">'생활(분뇨부하량)'!$A$1:$K$99</definedName>
    <definedName name="_xlnm.Print_Area" localSheetId="3">생활오염부하량!$A$1:$H$23</definedName>
    <definedName name="_xlnm.Print_Area" localSheetId="5">연계처리수오염부하량원단위!$A$1:$I$170</definedName>
    <definedName name="_xlnm.Print_Area" localSheetId="2">영업오수부하량!$A$1:$J$49</definedName>
    <definedName name="_xlnm.Print_Titles" localSheetId="3">생활오염부하량!$3:$3</definedName>
    <definedName name="과거인구">#REF!</definedName>
    <definedName name="과거인구1">#REF!</definedName>
    <definedName name="관리단">[1]수요자!$A$7:$A$522</definedName>
    <definedName name="광주10년추정">#REF!</definedName>
    <definedName name="광주15년추정">#REF!</definedName>
    <definedName name="광주5년추정">#REF!</definedName>
    <definedName name="구분">[1]수요자!$K$7:$K$522</definedName>
    <definedName name="구역인구">[2]처리구역별인구!$H$3:$O$168</definedName>
    <definedName name="구역인구2">[2]처리구역별인구!$A$3:$O$168</definedName>
    <definedName name="산술통계">#REF!</definedName>
    <definedName name="수종">[1]수요자!$M$7:$M$522</definedName>
    <definedName name="시간최대">#REF!</definedName>
    <definedName name="연물량">[1]수요자!$Q$7:$Q$522</definedName>
    <definedName name="일최대">#REF!</definedName>
  </definedNames>
  <calcPr calcId="152511" iterate="1"/>
</workbook>
</file>

<file path=xl/calcChain.xml><?xml version="1.0" encoding="utf-8"?>
<calcChain xmlns="http://schemas.openxmlformats.org/spreadsheetml/2006/main">
  <c r="I115" i="87" l="1"/>
  <c r="H115" i="87"/>
  <c r="G115" i="87"/>
  <c r="F115" i="87"/>
  <c r="E115" i="87"/>
  <c r="D115" i="87"/>
  <c r="I114" i="87"/>
  <c r="H114" i="87"/>
  <c r="G114" i="87"/>
  <c r="F114" i="87"/>
  <c r="E114" i="87"/>
  <c r="D114" i="87"/>
  <c r="I113" i="87"/>
  <c r="H113" i="87"/>
  <c r="G113" i="87"/>
  <c r="F113" i="87"/>
  <c r="E113" i="87"/>
  <c r="D113" i="87"/>
  <c r="E7" i="17" l="1"/>
  <c r="I26" i="53"/>
  <c r="H26" i="53"/>
  <c r="J26" i="53"/>
  <c r="F26" i="53"/>
  <c r="E26" i="53"/>
  <c r="G26" i="53"/>
  <c r="I25" i="53"/>
  <c r="H25" i="53"/>
  <c r="J25" i="53" s="1"/>
  <c r="F25" i="53"/>
  <c r="E25" i="53"/>
  <c r="G25" i="53"/>
  <c r="I24" i="53"/>
  <c r="H24" i="53"/>
  <c r="J24" i="53" s="1"/>
  <c r="F24" i="53"/>
  <c r="E24" i="53"/>
  <c r="G24" i="53"/>
  <c r="I23" i="53"/>
  <c r="H23" i="53"/>
  <c r="J23" i="53"/>
  <c r="G23" i="53"/>
  <c r="F23" i="53"/>
  <c r="E23" i="53"/>
  <c r="D43" i="51"/>
  <c r="C8" i="100" s="1"/>
  <c r="D42" i="51"/>
  <c r="E42" i="51" s="1"/>
  <c r="D7" i="100" s="1"/>
  <c r="F42" i="51"/>
  <c r="G36" i="17" s="1"/>
  <c r="D41" i="51"/>
  <c r="H41" i="51"/>
  <c r="G6" i="100" s="1"/>
  <c r="D40" i="51"/>
  <c r="D39" i="51"/>
  <c r="G145" i="87"/>
  <c r="D139" i="87"/>
  <c r="D142" i="87"/>
  <c r="D144" i="87"/>
  <c r="C67" i="87"/>
  <c r="C66" i="87"/>
  <c r="D106" i="87"/>
  <c r="D129" i="87"/>
  <c r="C65" i="87"/>
  <c r="D105" i="87"/>
  <c r="D128" i="87"/>
  <c r="C64" i="87"/>
  <c r="D104" i="87"/>
  <c r="D127" i="87" s="1"/>
  <c r="C63" i="87"/>
  <c r="C46" i="87"/>
  <c r="D102" i="87" s="1"/>
  <c r="D125" i="87" s="1"/>
  <c r="C45" i="87"/>
  <c r="F45" i="87"/>
  <c r="G101" i="87" s="1"/>
  <c r="G124" i="87"/>
  <c r="C44" i="87"/>
  <c r="C43" i="87"/>
  <c r="D99" i="87" s="1"/>
  <c r="D122" i="87" s="1"/>
  <c r="D137" i="87" s="1"/>
  <c r="C42" i="87"/>
  <c r="F42" i="87"/>
  <c r="G98" i="87" s="1"/>
  <c r="G121" i="87" s="1"/>
  <c r="G136" i="87" s="1"/>
  <c r="C24" i="87"/>
  <c r="F24" i="87" s="1"/>
  <c r="G97" i="87" s="1"/>
  <c r="G120" i="87" s="1"/>
  <c r="G135" i="87" s="1"/>
  <c r="G24" i="87"/>
  <c r="H97" i="87" s="1"/>
  <c r="H120" i="87" s="1"/>
  <c r="C23" i="87"/>
  <c r="H23" i="87"/>
  <c r="I96" i="87"/>
  <c r="I119" i="87"/>
  <c r="C22" i="87"/>
  <c r="E22" i="87" s="1"/>
  <c r="F95" i="87" s="1"/>
  <c r="F118" i="87" s="1"/>
  <c r="F133" i="87" s="1"/>
  <c r="C21" i="87"/>
  <c r="D21" i="87" s="1"/>
  <c r="E94" i="87" s="1"/>
  <c r="E117" i="87" s="1"/>
  <c r="C20" i="87"/>
  <c r="H20" i="87" s="1"/>
  <c r="I93" i="87" s="1"/>
  <c r="G20" i="87"/>
  <c r="H93" i="87"/>
  <c r="H116" i="87"/>
  <c r="H131" i="87" s="1"/>
  <c r="H74" i="87"/>
  <c r="H78" i="87"/>
  <c r="H77" i="87"/>
  <c r="H76" i="87"/>
  <c r="H75" i="87"/>
  <c r="D73" i="87"/>
  <c r="E73" i="87"/>
  <c r="F73" i="87"/>
  <c r="G73" i="87" s="1"/>
  <c r="E8" i="87"/>
  <c r="F8" i="87"/>
  <c r="G8" i="87" s="1"/>
  <c r="H8" i="87"/>
  <c r="E51" i="87"/>
  <c r="F51" i="87"/>
  <c r="G51" i="87"/>
  <c r="H51" i="87"/>
  <c r="E30" i="87"/>
  <c r="F30" i="87"/>
  <c r="G30" i="87" s="1"/>
  <c r="H30" i="87" s="1"/>
  <c r="I17" i="17"/>
  <c r="G17" i="17"/>
  <c r="E17" i="17"/>
  <c r="H7" i="17"/>
  <c r="H88" i="53"/>
  <c r="I88" i="53"/>
  <c r="D54" i="62"/>
  <c r="D55" i="62"/>
  <c r="D56" i="62"/>
  <c r="D57" i="62" s="1"/>
  <c r="E54" i="62"/>
  <c r="E55" i="62"/>
  <c r="E56" i="62" s="1"/>
  <c r="E57" i="62" s="1"/>
  <c r="F54" i="62"/>
  <c r="F55" i="62"/>
  <c r="F56" i="62"/>
  <c r="F57" i="62" s="1"/>
  <c r="G54" i="62"/>
  <c r="G55" i="62" s="1"/>
  <c r="G56" i="62" s="1"/>
  <c r="G57" i="62" s="1"/>
  <c r="C54" i="62"/>
  <c r="C55" i="62"/>
  <c r="C56" i="62"/>
  <c r="C57" i="62"/>
  <c r="D40" i="62"/>
  <c r="E40" i="62"/>
  <c r="F40" i="62"/>
  <c r="G40" i="62"/>
  <c r="C40" i="62"/>
  <c r="H27" i="53"/>
  <c r="E41" i="53" s="1"/>
  <c r="I27" i="53"/>
  <c r="E42" i="53"/>
  <c r="F42" i="53" s="1"/>
  <c r="F27" i="53"/>
  <c r="E27" i="53"/>
  <c r="G27" i="53" s="1"/>
  <c r="E40" i="53" s="1"/>
  <c r="C6" i="100"/>
  <c r="D82" i="53"/>
  <c r="I82" i="53" s="1"/>
  <c r="D90" i="53"/>
  <c r="I90" i="53" s="1"/>
  <c r="D86" i="53"/>
  <c r="D94" i="53"/>
  <c r="I94" i="53"/>
  <c r="D85" i="53"/>
  <c r="F85" i="53" s="1"/>
  <c r="D93" i="53"/>
  <c r="I93" i="53"/>
  <c r="D84" i="53"/>
  <c r="D92" i="53"/>
  <c r="F92" i="53"/>
  <c r="I92" i="53"/>
  <c r="D83" i="53"/>
  <c r="E83" i="53" s="1"/>
  <c r="D91" i="53"/>
  <c r="E91" i="53" s="1"/>
  <c r="F91" i="53"/>
  <c r="D64" i="53"/>
  <c r="H64" i="53"/>
  <c r="D67" i="53"/>
  <c r="D72" i="53"/>
  <c r="H67" i="53"/>
  <c r="F72" i="53"/>
  <c r="D66" i="53"/>
  <c r="D71" i="53"/>
  <c r="H71" i="53" s="1"/>
  <c r="F73" i="53"/>
  <c r="F71" i="53"/>
  <c r="F70" i="53"/>
  <c r="F69" i="53"/>
  <c r="D65" i="53"/>
  <c r="H65" i="53"/>
  <c r="D68" i="53"/>
  <c r="D73" i="53"/>
  <c r="D78" i="53" s="1"/>
  <c r="H78" i="53" s="1"/>
  <c r="D69" i="53"/>
  <c r="D74" i="53" s="1"/>
  <c r="H74" i="53" s="1"/>
  <c r="H66" i="53"/>
  <c r="E36" i="17"/>
  <c r="F82" i="53"/>
  <c r="G92" i="53"/>
  <c r="G94" i="53"/>
  <c r="H91" i="53"/>
  <c r="H92" i="53"/>
  <c r="H94" i="53"/>
  <c r="E90" i="53"/>
  <c r="E19" i="17"/>
  <c r="H28" i="17"/>
  <c r="H43" i="17"/>
  <c r="E43" i="17"/>
  <c r="G28" i="17"/>
  <c r="G43" i="17"/>
  <c r="J28" i="17"/>
  <c r="J43" i="17"/>
  <c r="F28" i="17"/>
  <c r="F43" i="17" s="1"/>
  <c r="I28" i="17"/>
  <c r="I43" i="17" s="1"/>
  <c r="G42" i="87"/>
  <c r="H98" i="87"/>
  <c r="H121" i="87" s="1"/>
  <c r="D42" i="87"/>
  <c r="E98" i="87" s="1"/>
  <c r="E121" i="87" s="1"/>
  <c r="H42" i="87"/>
  <c r="I98" i="87" s="1"/>
  <c r="I121" i="87" s="1"/>
  <c r="I136" i="87" s="1"/>
  <c r="D94" i="87"/>
  <c r="D96" i="87"/>
  <c r="D119" i="87" s="1"/>
  <c r="D134" i="87" s="1"/>
  <c r="D98" i="87"/>
  <c r="D121" i="87" s="1"/>
  <c r="E42" i="87"/>
  <c r="F98" i="87" s="1"/>
  <c r="F121" i="87" s="1"/>
  <c r="D93" i="87"/>
  <c r="D116" i="87" s="1"/>
  <c r="D131" i="87" s="1"/>
  <c r="D101" i="87"/>
  <c r="D124" i="87"/>
  <c r="E45" i="87"/>
  <c r="F101" i="87"/>
  <c r="F124" i="87"/>
  <c r="D46" i="87"/>
  <c r="E102" i="87" s="1"/>
  <c r="E125" i="87" s="1"/>
  <c r="E140" i="87" s="1"/>
  <c r="E43" i="87"/>
  <c r="F99" i="87"/>
  <c r="F122" i="87" s="1"/>
  <c r="G45" i="87"/>
  <c r="H101" i="87"/>
  <c r="H124" i="87" s="1"/>
  <c r="D45" i="87"/>
  <c r="E101" i="87" s="1"/>
  <c r="E124" i="87" s="1"/>
  <c r="E139" i="87" s="1"/>
  <c r="H45" i="87"/>
  <c r="I101" i="87" s="1"/>
  <c r="I124" i="87" s="1"/>
  <c r="I139" i="87" s="1"/>
  <c r="I116" i="87"/>
  <c r="E23" i="87"/>
  <c r="F96" i="87"/>
  <c r="F119" i="87" s="1"/>
  <c r="D20" i="87"/>
  <c r="E93" i="87"/>
  <c r="E116" i="87"/>
  <c r="G63" i="87"/>
  <c r="H103" i="87"/>
  <c r="H126" i="87"/>
  <c r="H141" i="87" s="1"/>
  <c r="D64" i="87"/>
  <c r="E104" i="87"/>
  <c r="E127" i="87" s="1"/>
  <c r="H64" i="87"/>
  <c r="I104" i="87" s="1"/>
  <c r="I127" i="87" s="1"/>
  <c r="E64" i="87"/>
  <c r="F104" i="87"/>
  <c r="F127" i="87"/>
  <c r="F142" i="87"/>
  <c r="F65" i="87"/>
  <c r="G105" i="87" s="1"/>
  <c r="G128" i="87" s="1"/>
  <c r="D65" i="87"/>
  <c r="E105" i="87" s="1"/>
  <c r="E128" i="87" s="1"/>
  <c r="G65" i="87"/>
  <c r="H105" i="87" s="1"/>
  <c r="H128" i="87" s="1"/>
  <c r="H143" i="87" s="1"/>
  <c r="E20" i="87"/>
  <c r="F93" i="87" s="1"/>
  <c r="F116" i="87" s="1"/>
  <c r="F131" i="87" s="1"/>
  <c r="F23" i="87"/>
  <c r="G96" i="87" s="1"/>
  <c r="G119" i="87" s="1"/>
  <c r="G134" i="87" s="1"/>
  <c r="G21" i="87"/>
  <c r="H94" i="87" s="1"/>
  <c r="H117" i="87" s="1"/>
  <c r="H132" i="87" s="1"/>
  <c r="E21" i="87"/>
  <c r="F94" i="87"/>
  <c r="F117" i="87"/>
  <c r="F132" i="87" s="1"/>
  <c r="G23" i="87"/>
  <c r="H96" i="87"/>
  <c r="H119" i="87"/>
  <c r="D23" i="87"/>
  <c r="E96" i="87" s="1"/>
  <c r="E119" i="87" s="1"/>
  <c r="F67" i="87"/>
  <c r="G107" i="87" s="1"/>
  <c r="G130" i="87" s="1"/>
  <c r="G67" i="87"/>
  <c r="H107" i="87" s="1"/>
  <c r="H130" i="87" s="1"/>
  <c r="H145" i="87" s="1"/>
  <c r="F66" i="87"/>
  <c r="G106" i="87"/>
  <c r="G129" i="87"/>
  <c r="D66" i="87"/>
  <c r="E106" i="87"/>
  <c r="E129" i="87" s="1"/>
  <c r="E66" i="87"/>
  <c r="F106" i="87"/>
  <c r="G66" i="87"/>
  <c r="H106" i="87" s="1"/>
  <c r="H129" i="87" s="1"/>
  <c r="H66" i="87"/>
  <c r="I106" i="87"/>
  <c r="I129" i="87" s="1"/>
  <c r="I144" i="87" s="1"/>
  <c r="E134" i="87"/>
  <c r="D117" i="87"/>
  <c r="D132" i="87" s="1"/>
  <c r="F129" i="87"/>
  <c r="F144" i="87"/>
  <c r="F139" i="87"/>
  <c r="H135" i="87"/>
  <c r="I134" i="87"/>
  <c r="H68" i="53"/>
  <c r="G91" i="53"/>
  <c r="H73" i="53"/>
  <c r="G85" i="53"/>
  <c r="E82" i="53"/>
  <c r="H85" i="53"/>
  <c r="H134" i="87"/>
  <c r="H83" i="53"/>
  <c r="D76" i="53"/>
  <c r="H76" i="53" s="1"/>
  <c r="F94" i="53"/>
  <c r="E94" i="53"/>
  <c r="D70" i="53"/>
  <c r="I142" i="87"/>
  <c r="D89" i="53"/>
  <c r="H42" i="51"/>
  <c r="G7" i="100" s="1"/>
  <c r="H43" i="87"/>
  <c r="I99" i="87" s="1"/>
  <c r="I122" i="87" s="1"/>
  <c r="I86" i="53"/>
  <c r="G86" i="53"/>
  <c r="F64" i="87"/>
  <c r="G104" i="87"/>
  <c r="G127" i="87" s="1"/>
  <c r="G64" i="87"/>
  <c r="H104" i="87"/>
  <c r="H127" i="87" s="1"/>
  <c r="F20" i="87"/>
  <c r="G93" i="87"/>
  <c r="G116" i="87"/>
  <c r="G131" i="87" s="1"/>
  <c r="G43" i="87"/>
  <c r="H99" i="87"/>
  <c r="H122" i="87" s="1"/>
  <c r="H46" i="87"/>
  <c r="I102" i="87" s="1"/>
  <c r="I125" i="87" s="1"/>
  <c r="I140" i="87" s="1"/>
  <c r="E92" i="53"/>
  <c r="I91" i="53"/>
  <c r="E67" i="87"/>
  <c r="F107" i="87" s="1"/>
  <c r="F130" i="87" s="1"/>
  <c r="F145" i="87" s="1"/>
  <c r="G46" i="87"/>
  <c r="H102" i="87" s="1"/>
  <c r="H125" i="87" s="1"/>
  <c r="F84" i="53"/>
  <c r="I36" i="17"/>
  <c r="F43" i="51"/>
  <c r="G37" i="17" s="1"/>
  <c r="H43" i="51"/>
  <c r="G8" i="100" s="1"/>
  <c r="E7" i="100"/>
  <c r="G43" i="51"/>
  <c r="H37" i="17"/>
  <c r="F41" i="51"/>
  <c r="E41" i="51"/>
  <c r="I41" i="51"/>
  <c r="I43" i="51"/>
  <c r="H8" i="100" s="1"/>
  <c r="E43" i="51"/>
  <c r="F37" i="17" s="1"/>
  <c r="G41" i="51"/>
  <c r="E35" i="17"/>
  <c r="F40" i="51"/>
  <c r="G34" i="17" s="1"/>
  <c r="I35" i="17"/>
  <c r="I37" i="17"/>
  <c r="J37" i="17"/>
  <c r="H6" i="100"/>
  <c r="J35" i="17"/>
  <c r="F35" i="17"/>
  <c r="D6" i="100"/>
  <c r="F6" i="100"/>
  <c r="H35" i="17"/>
  <c r="F36" i="17"/>
  <c r="F8" i="100"/>
  <c r="I7" i="17"/>
  <c r="G39" i="51"/>
  <c r="F4" i="100"/>
  <c r="H39" i="51"/>
  <c r="H33" i="17"/>
  <c r="F39" i="51"/>
  <c r="E4" i="100" s="1"/>
  <c r="G33" i="17"/>
  <c r="H142" i="87"/>
  <c r="I112" i="87"/>
  <c r="H144" i="87"/>
  <c r="G139" i="87"/>
  <c r="J27" i="53"/>
  <c r="E43" i="53" s="1"/>
  <c r="G7" i="17"/>
  <c r="F7" i="17"/>
  <c r="I149" i="87" l="1"/>
  <c r="I159" i="87" s="1"/>
  <c r="D147" i="87"/>
  <c r="D157" i="87" s="1"/>
  <c r="D149" i="87"/>
  <c r="D159" i="87" s="1"/>
  <c r="G42" i="53"/>
  <c r="E88" i="53"/>
  <c r="F44" i="87"/>
  <c r="G100" i="87" s="1"/>
  <c r="G123" i="87" s="1"/>
  <c r="G138" i="87" s="1"/>
  <c r="D100" i="87"/>
  <c r="D123" i="87" s="1"/>
  <c r="H44" i="87"/>
  <c r="I100" i="87" s="1"/>
  <c r="I123" i="87" s="1"/>
  <c r="I138" i="87" s="1"/>
  <c r="D44" i="87"/>
  <c r="E100" i="87" s="1"/>
  <c r="E123" i="87" s="1"/>
  <c r="E138" i="87" s="1"/>
  <c r="G44" i="87"/>
  <c r="H100" i="87" s="1"/>
  <c r="H123" i="87" s="1"/>
  <c r="H138" i="87" s="1"/>
  <c r="F43" i="53"/>
  <c r="D87" i="53"/>
  <c r="H40" i="51"/>
  <c r="E34" i="17"/>
  <c r="G40" i="51"/>
  <c r="I40" i="51"/>
  <c r="E40" i="51"/>
  <c r="C5" i="100"/>
  <c r="G4" i="100"/>
  <c r="I33" i="17"/>
  <c r="E44" i="87"/>
  <c r="F100" i="87" s="1"/>
  <c r="F123" i="87" s="1"/>
  <c r="F138" i="87" s="1"/>
  <c r="H84" i="53"/>
  <c r="I84" i="53"/>
  <c r="E84" i="53"/>
  <c r="G84" i="53"/>
  <c r="E5" i="100"/>
  <c r="E8" i="100"/>
  <c r="F22" i="87"/>
  <c r="G95" i="87" s="1"/>
  <c r="G118" i="87" s="1"/>
  <c r="D67" i="87"/>
  <c r="E107" i="87" s="1"/>
  <c r="E130" i="87" s="1"/>
  <c r="E145" i="87" s="1"/>
  <c r="D107" i="87"/>
  <c r="D130" i="87" s="1"/>
  <c r="D145" i="87" s="1"/>
  <c r="H67" i="87"/>
  <c r="I107" i="87" s="1"/>
  <c r="I130" i="87" s="1"/>
  <c r="I145" i="87" s="1"/>
  <c r="G112" i="87"/>
  <c r="E135" i="87"/>
  <c r="E131" i="87"/>
  <c r="E132" i="87"/>
  <c r="E112" i="87"/>
  <c r="D143" i="87"/>
  <c r="D112" i="87"/>
  <c r="G35" i="17"/>
  <c r="E6" i="100"/>
  <c r="D77" i="53"/>
  <c r="H77" i="53" s="1"/>
  <c r="H72" i="53"/>
  <c r="F86" i="53"/>
  <c r="H86" i="53"/>
  <c r="E86" i="53"/>
  <c r="H24" i="87"/>
  <c r="I97" i="87" s="1"/>
  <c r="I120" i="87" s="1"/>
  <c r="I135" i="87" s="1"/>
  <c r="D24" i="87"/>
  <c r="E97" i="87" s="1"/>
  <c r="E120" i="87" s="1"/>
  <c r="E24" i="87"/>
  <c r="F97" i="87" s="1"/>
  <c r="F120" i="87" s="1"/>
  <c r="F135" i="87" s="1"/>
  <c r="D97" i="87"/>
  <c r="D120" i="87" s="1"/>
  <c r="D135" i="87" s="1"/>
  <c r="D88" i="53"/>
  <c r="D96" i="53" s="1"/>
  <c r="H69" i="53"/>
  <c r="I132" i="87"/>
  <c r="I131" i="87"/>
  <c r="H112" i="87"/>
  <c r="H136" i="87"/>
  <c r="H146" i="87" s="1"/>
  <c r="H156" i="87" s="1"/>
  <c r="H137" i="87"/>
  <c r="H147" i="87" s="1"/>
  <c r="H157" i="87" s="1"/>
  <c r="H140" i="87"/>
  <c r="H150" i="87" s="1"/>
  <c r="H160" i="87" s="1"/>
  <c r="H139" i="87"/>
  <c r="H149" i="87" s="1"/>
  <c r="H159" i="87" s="1"/>
  <c r="G133" i="87"/>
  <c r="F134" i="87"/>
  <c r="F149" i="87" s="1"/>
  <c r="F159" i="87" s="1"/>
  <c r="G90" i="53"/>
  <c r="F90" i="53"/>
  <c r="H90" i="53"/>
  <c r="G22" i="87"/>
  <c r="H95" i="87" s="1"/>
  <c r="H118" i="87" s="1"/>
  <c r="H133" i="87" s="1"/>
  <c r="D22" i="87"/>
  <c r="E95" i="87" s="1"/>
  <c r="E118" i="87" s="1"/>
  <c r="E133" i="87" s="1"/>
  <c r="D95" i="87"/>
  <c r="D118" i="87" s="1"/>
  <c r="D133" i="87" s="1"/>
  <c r="H22" i="87"/>
  <c r="I95" i="87" s="1"/>
  <c r="I118" i="87" s="1"/>
  <c r="I133" i="87" s="1"/>
  <c r="D63" i="87"/>
  <c r="E103" i="87" s="1"/>
  <c r="E126" i="87" s="1"/>
  <c r="F63" i="87"/>
  <c r="G103" i="87" s="1"/>
  <c r="G126" i="87" s="1"/>
  <c r="G141" i="87" s="1"/>
  <c r="G146" i="87" s="1"/>
  <c r="G156" i="87" s="1"/>
  <c r="H63" i="87"/>
  <c r="I103" i="87" s="1"/>
  <c r="I126" i="87" s="1"/>
  <c r="I141" i="87" s="1"/>
  <c r="D103" i="87"/>
  <c r="D126" i="87" s="1"/>
  <c r="D141" i="87" s="1"/>
  <c r="E63" i="87"/>
  <c r="F103" i="87" s="1"/>
  <c r="F126" i="87" s="1"/>
  <c r="F141" i="87" s="1"/>
  <c r="G142" i="87"/>
  <c r="G144" i="87"/>
  <c r="G149" i="87" s="1"/>
  <c r="G159" i="87" s="1"/>
  <c r="G143" i="87"/>
  <c r="D75" i="53"/>
  <c r="H75" i="53" s="1"/>
  <c r="H70" i="53"/>
  <c r="H82" i="53"/>
  <c r="G82" i="53"/>
  <c r="F137" i="87"/>
  <c r="F147" i="87" s="1"/>
  <c r="F157" i="87" s="1"/>
  <c r="F136" i="87"/>
  <c r="F112" i="87"/>
  <c r="D95" i="53"/>
  <c r="I137" i="87"/>
  <c r="E39" i="51"/>
  <c r="C4" i="100"/>
  <c r="E33" i="17"/>
  <c r="I39" i="51"/>
  <c r="G42" i="51"/>
  <c r="I42" i="51"/>
  <c r="E37" i="17"/>
  <c r="C7" i="100"/>
  <c r="E65" i="87"/>
  <c r="F105" i="87" s="1"/>
  <c r="F128" i="87" s="1"/>
  <c r="F143" i="87" s="1"/>
  <c r="H65" i="87"/>
  <c r="I105" i="87" s="1"/>
  <c r="I128" i="87" s="1"/>
  <c r="I143" i="87" s="1"/>
  <c r="D140" i="87"/>
  <c r="D136" i="87"/>
  <c r="D138" i="87"/>
  <c r="E143" i="87"/>
  <c r="E144" i="87"/>
  <c r="E149" i="87" s="1"/>
  <c r="E159" i="87" s="1"/>
  <c r="E142" i="87"/>
  <c r="E141" i="87"/>
  <c r="F93" i="53"/>
  <c r="H93" i="53"/>
  <c r="G93" i="53"/>
  <c r="D8" i="100"/>
  <c r="E93" i="53"/>
  <c r="F83" i="53"/>
  <c r="I83" i="53"/>
  <c r="G83" i="53"/>
  <c r="I85" i="53"/>
  <c r="E85" i="53"/>
  <c r="D98" i="53"/>
  <c r="F21" i="87"/>
  <c r="G94" i="87" s="1"/>
  <c r="G117" i="87" s="1"/>
  <c r="G132" i="87" s="1"/>
  <c r="H21" i="87"/>
  <c r="I94" i="87" s="1"/>
  <c r="I117" i="87" s="1"/>
  <c r="F43" i="87"/>
  <c r="G99" i="87" s="1"/>
  <c r="G122" i="87" s="1"/>
  <c r="G137" i="87" s="1"/>
  <c r="D43" i="87"/>
  <c r="E99" i="87" s="1"/>
  <c r="E122" i="87" s="1"/>
  <c r="E137" i="87" s="1"/>
  <c r="E46" i="87"/>
  <c r="F102" i="87" s="1"/>
  <c r="F125" i="87" s="1"/>
  <c r="F140" i="87" s="1"/>
  <c r="F46" i="87"/>
  <c r="G102" i="87" s="1"/>
  <c r="G125" i="87" s="1"/>
  <c r="G140" i="87" s="1"/>
  <c r="G150" i="87" s="1"/>
  <c r="G160" i="87" s="1"/>
  <c r="E136" i="87"/>
  <c r="I150" i="87" l="1"/>
  <c r="I160" i="87" s="1"/>
  <c r="I146" i="87"/>
  <c r="I156" i="87" s="1"/>
  <c r="I148" i="87"/>
  <c r="I158" i="87" s="1"/>
  <c r="E150" i="87"/>
  <c r="E160" i="87" s="1"/>
  <c r="F148" i="87"/>
  <c r="F158" i="87" s="1"/>
  <c r="E147" i="87"/>
  <c r="E157" i="87" s="1"/>
  <c r="F146" i="87"/>
  <c r="F156" i="87" s="1"/>
  <c r="E148" i="87"/>
  <c r="E158" i="87" s="1"/>
  <c r="I147" i="87"/>
  <c r="I157" i="87" s="1"/>
  <c r="E44" i="17"/>
  <c r="C14" i="100" s="1"/>
  <c r="J34" i="17"/>
  <c r="H5" i="100"/>
  <c r="E38" i="17"/>
  <c r="C9" i="100"/>
  <c r="G147" i="87"/>
  <c r="G157" i="87" s="1"/>
  <c r="H7" i="100"/>
  <c r="J36" i="17"/>
  <c r="D150" i="87"/>
  <c r="D160" i="87" s="1"/>
  <c r="E146" i="87"/>
  <c r="E156" i="87" s="1"/>
  <c r="D146" i="87"/>
  <c r="D156" i="87" s="1"/>
  <c r="G148" i="87"/>
  <c r="G158" i="87" s="1"/>
  <c r="C19" i="100"/>
  <c r="F5" i="100"/>
  <c r="H34" i="17"/>
  <c r="D4" i="100"/>
  <c r="F33" i="17"/>
  <c r="D99" i="53"/>
  <c r="H42" i="53"/>
  <c r="G88" i="53" s="1"/>
  <c r="F88" i="53"/>
  <c r="F7" i="100"/>
  <c r="H36" i="17"/>
  <c r="F150" i="87"/>
  <c r="F160" i="87" s="1"/>
  <c r="H4" i="100"/>
  <c r="J33" i="17"/>
  <c r="H148" i="87"/>
  <c r="H158" i="87" s="1"/>
  <c r="D97" i="53"/>
  <c r="G5" i="100"/>
  <c r="I34" i="17"/>
  <c r="C12" i="100"/>
  <c r="C22" i="100" s="1"/>
  <c r="E41" i="17"/>
  <c r="E47" i="17" s="1"/>
  <c r="C17" i="100" s="1"/>
  <c r="G43" i="53"/>
  <c r="F41" i="53"/>
  <c r="E89" i="53" s="1"/>
  <c r="E96" i="53" s="1"/>
  <c r="E87" i="53"/>
  <c r="D148" i="87"/>
  <c r="D158" i="87" s="1"/>
  <c r="D5" i="100"/>
  <c r="F34" i="17"/>
  <c r="C10" i="100"/>
  <c r="E39" i="17"/>
  <c r="E45" i="17" s="1"/>
  <c r="C15" i="100" s="1"/>
  <c r="C20" i="100" s="1"/>
  <c r="F87" i="53" l="1"/>
  <c r="H43" i="53"/>
  <c r="G41" i="53"/>
  <c r="F89" i="53" s="1"/>
  <c r="E98" i="53"/>
  <c r="E97" i="53"/>
  <c r="E95" i="53"/>
  <c r="F39" i="17"/>
  <c r="F45" i="17" s="1"/>
  <c r="D15" i="100" s="1"/>
  <c r="D10" i="100"/>
  <c r="E99" i="53"/>
  <c r="C13" i="100"/>
  <c r="E42" i="17"/>
  <c r="E48" i="17" s="1"/>
  <c r="C18" i="100" s="1"/>
  <c r="F97" i="53"/>
  <c r="F98" i="53"/>
  <c r="E40" i="17"/>
  <c r="E46" i="17" s="1"/>
  <c r="C16" i="100" s="1"/>
  <c r="C11" i="100"/>
  <c r="C21" i="100" s="1"/>
  <c r="D20" i="100" l="1"/>
  <c r="F41" i="17"/>
  <c r="F47" i="17" s="1"/>
  <c r="D17" i="100" s="1"/>
  <c r="D12" i="100"/>
  <c r="D13" i="100"/>
  <c r="F42" i="17"/>
  <c r="F48" i="17" s="1"/>
  <c r="D18" i="100" s="1"/>
  <c r="H41" i="53"/>
  <c r="G89" i="53" s="1"/>
  <c r="G87" i="53"/>
  <c r="I43" i="53"/>
  <c r="E12" i="100"/>
  <c r="G41" i="17"/>
  <c r="G47" i="17" s="1"/>
  <c r="E17" i="100" s="1"/>
  <c r="D9" i="100"/>
  <c r="F38" i="17"/>
  <c r="F44" i="17" s="1"/>
  <c r="D14" i="100" s="1"/>
  <c r="G40" i="17"/>
  <c r="G46" i="17" s="1"/>
  <c r="E16" i="100" s="1"/>
  <c r="E11" i="100"/>
  <c r="E21" i="100" s="1"/>
  <c r="C23" i="100"/>
  <c r="F96" i="53"/>
  <c r="F99" i="53"/>
  <c r="D11" i="100"/>
  <c r="D21" i="100" s="1"/>
  <c r="F40" i="17"/>
  <c r="F46" i="17" s="1"/>
  <c r="D16" i="100" s="1"/>
  <c r="F95" i="53"/>
  <c r="E10" i="100" l="1"/>
  <c r="G39" i="17"/>
  <c r="G45" i="17" s="1"/>
  <c r="E15" i="100" s="1"/>
  <c r="G96" i="53"/>
  <c r="G95" i="53"/>
  <c r="G98" i="53"/>
  <c r="G99" i="53"/>
  <c r="G97" i="53"/>
  <c r="E9" i="100"/>
  <c r="E19" i="100" s="1"/>
  <c r="G38" i="17"/>
  <c r="G44" i="17" s="1"/>
  <c r="E14" i="100" s="1"/>
  <c r="D23" i="100"/>
  <c r="D19" i="100"/>
  <c r="D22" i="100"/>
  <c r="H87" i="53"/>
  <c r="J43" i="53"/>
  <c r="I41" i="53"/>
  <c r="H89" i="53" s="1"/>
  <c r="G42" i="17"/>
  <c r="G48" i="17" s="1"/>
  <c r="E18" i="100" s="1"/>
  <c r="E13" i="100"/>
  <c r="E22" i="100"/>
  <c r="H42" i="17" l="1"/>
  <c r="H48" i="17" s="1"/>
  <c r="F18" i="100" s="1"/>
  <c r="F13" i="100"/>
  <c r="F23" i="100" s="1"/>
  <c r="H40" i="17"/>
  <c r="H46" i="17" s="1"/>
  <c r="F16" i="100" s="1"/>
  <c r="F11" i="100"/>
  <c r="F21" i="100" s="1"/>
  <c r="H41" i="17"/>
  <c r="H47" i="17" s="1"/>
  <c r="F17" i="100" s="1"/>
  <c r="F12" i="100"/>
  <c r="F22" i="100" s="1"/>
  <c r="F9" i="100"/>
  <c r="H38" i="17"/>
  <c r="H44" i="17" s="1"/>
  <c r="F14" i="100" s="1"/>
  <c r="F10" i="100"/>
  <c r="H39" i="17"/>
  <c r="H45" i="17" s="1"/>
  <c r="F15" i="100" s="1"/>
  <c r="H96" i="53"/>
  <c r="H98" i="53"/>
  <c r="H97" i="53"/>
  <c r="H95" i="53"/>
  <c r="H99" i="53"/>
  <c r="J41" i="53"/>
  <c r="I89" i="53" s="1"/>
  <c r="I87" i="53"/>
  <c r="E23" i="100"/>
  <c r="E20" i="100"/>
  <c r="G13" i="100" l="1"/>
  <c r="I42" i="17"/>
  <c r="I48" i="17" s="1"/>
  <c r="G18" i="100" s="1"/>
  <c r="G12" i="100"/>
  <c r="I41" i="17"/>
  <c r="I47" i="17" s="1"/>
  <c r="G17" i="100" s="1"/>
  <c r="F19" i="100"/>
  <c r="G11" i="100"/>
  <c r="I40" i="17"/>
  <c r="I46" i="17" s="1"/>
  <c r="G16" i="100" s="1"/>
  <c r="I39" i="17"/>
  <c r="I45" i="17" s="1"/>
  <c r="G15" i="100" s="1"/>
  <c r="G10" i="100"/>
  <c r="I95" i="53"/>
  <c r="I99" i="53"/>
  <c r="I97" i="53"/>
  <c r="I96" i="53"/>
  <c r="I98" i="53"/>
  <c r="G9" i="100"/>
  <c r="I38" i="17"/>
  <c r="I44" i="17" s="1"/>
  <c r="G14" i="100" s="1"/>
  <c r="F20" i="100"/>
  <c r="J41" i="17" l="1"/>
  <c r="J47" i="17" s="1"/>
  <c r="H17" i="100" s="1"/>
  <c r="H12" i="100"/>
  <c r="H22" i="100" s="1"/>
  <c r="G21" i="100"/>
  <c r="H11" i="100"/>
  <c r="J40" i="17"/>
  <c r="J46" i="17" s="1"/>
  <c r="H16" i="100" s="1"/>
  <c r="J42" i="17"/>
  <c r="J48" i="17" s="1"/>
  <c r="H18" i="100" s="1"/>
  <c r="H13" i="100"/>
  <c r="G22" i="100"/>
  <c r="G19" i="100"/>
  <c r="H10" i="100"/>
  <c r="J39" i="17"/>
  <c r="J45" i="17" s="1"/>
  <c r="H15" i="100" s="1"/>
  <c r="H9" i="100"/>
  <c r="J38" i="17"/>
  <c r="J44" i="17" s="1"/>
  <c r="H14" i="100" s="1"/>
  <c r="G20" i="100"/>
  <c r="G23" i="100"/>
  <c r="H21" i="100" l="1"/>
  <c r="H23" i="100"/>
  <c r="H19" i="100"/>
  <c r="H20" i="100"/>
  <c r="E162" i="87" l="1"/>
  <c r="E167" i="87" s="1"/>
  <c r="G162" i="87" l="1"/>
  <c r="G167" i="87" s="1"/>
  <c r="F162" i="87"/>
  <c r="F167" i="87" s="1"/>
  <c r="I165" i="87"/>
  <c r="I170" i="87" s="1"/>
  <c r="H165" i="87"/>
  <c r="H170" i="87" s="1"/>
  <c r="H163" i="87"/>
  <c r="H168" i="87" s="1"/>
  <c r="H161" i="87"/>
  <c r="H166" i="87" s="1"/>
  <c r="E165" i="87"/>
  <c r="E170" i="87" s="1"/>
  <c r="F164" i="87"/>
  <c r="F169" i="87" s="1"/>
  <c r="E163" i="87"/>
  <c r="E168" i="87" s="1"/>
  <c r="F163" i="87"/>
  <c r="F168" i="87" s="1"/>
  <c r="H162" i="87"/>
  <c r="H167" i="87" s="1"/>
  <c r="I161" i="87"/>
  <c r="I166" i="87" s="1"/>
  <c r="F161" i="87"/>
  <c r="F166" i="87" s="1"/>
  <c r="F165" i="87"/>
  <c r="F170" i="87" s="1"/>
  <c r="G161" i="87"/>
  <c r="G166" i="87" s="1"/>
  <c r="G165" i="87"/>
  <c r="G170" i="87" s="1"/>
  <c r="G163" i="87"/>
  <c r="G168" i="87" s="1"/>
  <c r="I163" i="87"/>
  <c r="I168" i="87" s="1"/>
  <c r="G164" i="87" l="1"/>
  <c r="G169" i="87" s="1"/>
  <c r="E164" i="87"/>
  <c r="E169" i="87" s="1"/>
  <c r="D165" i="87"/>
  <c r="D170" i="87" s="1"/>
  <c r="D161" i="87"/>
  <c r="D166" i="87" s="1"/>
  <c r="D163" i="87" l="1"/>
  <c r="D168" i="87" s="1"/>
  <c r="I164" i="87"/>
  <c r="I169" i="87" s="1"/>
  <c r="H164" i="87"/>
  <c r="H169" i="87" s="1"/>
  <c r="E161" i="87"/>
  <c r="E166" i="87" s="1"/>
  <c r="D162" i="87"/>
  <c r="D167" i="87" s="1"/>
  <c r="I162" i="87"/>
  <c r="I167" i="87" s="1"/>
  <c r="D164" i="87"/>
  <c r="D169" i="87" s="1"/>
</calcChain>
</file>

<file path=xl/sharedStrings.xml><?xml version="1.0" encoding="utf-8"?>
<sst xmlns="http://schemas.openxmlformats.org/spreadsheetml/2006/main" count="616" uniqueCount="313">
  <si>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</si>
  <si>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</si>
  <si>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</si>
  <si>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</si>
  <si>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</si>
  <si>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BOD</t>
  </si>
  <si>
    <t>COD</t>
  </si>
  <si>
    <t>SS</t>
  </si>
  <si>
    <t>T-N</t>
  </si>
  <si>
    <t>T-P</t>
  </si>
  <si>
    <t>구    분</t>
    <phoneticPr fontId="2" type="noConversion"/>
  </si>
  <si>
    <t>T-N</t>
    <phoneticPr fontId="2" type="noConversion"/>
  </si>
  <si>
    <t>T-P</t>
    <phoneticPr fontId="2" type="noConversion"/>
  </si>
  <si>
    <t>구      분</t>
    <phoneticPr fontId="2" type="noConversion"/>
  </si>
  <si>
    <t>청정지역</t>
  </si>
  <si>
    <t>청정지역</t>
    <phoneticPr fontId="2" type="noConversion"/>
  </si>
  <si>
    <t>30 이하</t>
  </si>
  <si>
    <t>40 이하</t>
  </si>
  <si>
    <t>50 이하</t>
  </si>
  <si>
    <t>가지역</t>
  </si>
  <si>
    <t>60 이하</t>
  </si>
  <si>
    <t>70 이하</t>
  </si>
  <si>
    <t>80 이하</t>
  </si>
  <si>
    <t>90 이하</t>
  </si>
  <si>
    <t>나지역</t>
  </si>
  <si>
    <t>120 이하</t>
  </si>
  <si>
    <t xml:space="preserve">130 이하 </t>
  </si>
  <si>
    <t>특례지역</t>
  </si>
  <si>
    <t xml:space="preserve">40 이하 </t>
  </si>
  <si>
    <t>구    분</t>
    <phoneticPr fontId="2" type="noConversion"/>
  </si>
  <si>
    <t>폐수배출량 2,000㎥/일 이상</t>
    <phoneticPr fontId="2" type="noConversion"/>
  </si>
  <si>
    <t>폐수배출량 2,000㎥/일 미만</t>
    <phoneticPr fontId="2" type="noConversion"/>
  </si>
  <si>
    <t>가지역</t>
    <phoneticPr fontId="2" type="noConversion"/>
  </si>
  <si>
    <t>나지역</t>
    <phoneticPr fontId="2" type="noConversion"/>
  </si>
  <si>
    <t>특례지역</t>
    <phoneticPr fontId="2" type="noConversion"/>
  </si>
  <si>
    <t>2010년 12월 31일까지</t>
    <phoneticPr fontId="2" type="noConversion"/>
  </si>
  <si>
    <t>2011년 1월 1일부터</t>
    <phoneticPr fontId="2" type="noConversion"/>
  </si>
  <si>
    <t>1) BOD, COD, SS</t>
    <phoneticPr fontId="2" type="noConversion"/>
  </si>
  <si>
    <t>구      분</t>
    <phoneticPr fontId="2" type="noConversion"/>
  </si>
  <si>
    <t>(단위:mg/L)</t>
    <phoneticPr fontId="2" type="noConversion"/>
  </si>
  <si>
    <t xml:space="preserve"> </t>
    <phoneticPr fontId="2" type="noConversion"/>
  </si>
  <si>
    <t>가. 생활오수 오염부하량 원단위</t>
    <phoneticPr fontId="2" type="noConversion"/>
  </si>
  <si>
    <t>3.1. 오염부하량 원단위 산정</t>
    <phoneticPr fontId="2" type="noConversion"/>
  </si>
  <si>
    <t>▶ 가정잡배수 오염부하량 원단위</t>
    <phoneticPr fontId="2" type="noConversion"/>
  </si>
  <si>
    <t>▶ 분뇨에 의한 오염부하량 원단위</t>
    <phoneticPr fontId="2" type="noConversion"/>
  </si>
  <si>
    <t>▶ 영업오수 오염부하량 원단위</t>
    <phoneticPr fontId="2" type="noConversion"/>
  </si>
  <si>
    <t>구   분</t>
    <phoneticPr fontId="2" type="noConversion"/>
  </si>
  <si>
    <t>가정용</t>
    <phoneticPr fontId="2" type="noConversion"/>
  </si>
  <si>
    <t>영업용</t>
    <phoneticPr fontId="2" type="noConversion"/>
  </si>
  <si>
    <t>영업용수율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</si>
  <si>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</si>
  <si>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</si>
  <si>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</si>
  <si>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</si>
  <si>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</si>
  <si>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주) 영업오수오염부하량 = (영업용수율/100) x (가정잡배수오염부하량+분뇨오염부하량(정화조 제거량 포함)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</si>
  <si>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</si>
  <si>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</si>
  <si>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</si>
  <si>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</si>
  <si>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</si>
  <si>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</si>
  <si>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</si>
  <si>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</si>
  <si>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</si>
  <si>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</si>
  <si>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</si>
  <si>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</si>
  <si>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</si>
  <si>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전국주요하천유역 기초조사(1981, 환경청)</t>
    <phoneticPr fontId="2" type="noConversion"/>
  </si>
  <si>
    <t>하수발생량 절감방안등에 관한 연구(1994, 환경청)</t>
    <phoneticPr fontId="2" type="noConversion"/>
  </si>
  <si>
    <t>1) 수세화율</t>
    <phoneticPr fontId="2" type="noConversion"/>
  </si>
  <si>
    <t>구   분</t>
    <phoneticPr fontId="2" type="noConversion"/>
  </si>
  <si>
    <t>비고</t>
    <phoneticPr fontId="2" type="noConversion"/>
  </si>
  <si>
    <t>수거식 변소보급율</t>
    <phoneticPr fontId="2" type="noConversion"/>
  </si>
  <si>
    <t>수세식 보급율</t>
    <phoneticPr fontId="2" type="noConversion"/>
  </si>
  <si>
    <t>정화조</t>
    <phoneticPr fontId="2" type="noConversion"/>
  </si>
  <si>
    <t>수세화율</t>
    <phoneticPr fontId="2" type="noConversion"/>
  </si>
  <si>
    <t>2) 정화조 오염부하 제거율</t>
    <phoneticPr fontId="2" type="noConversion"/>
  </si>
  <si>
    <t>구            분</t>
    <phoneticPr fontId="2" type="noConversion"/>
  </si>
  <si>
    <t>TN</t>
    <phoneticPr fontId="2" type="noConversion"/>
  </si>
  <si>
    <t>TP</t>
    <phoneticPr fontId="2" type="noConversion"/>
  </si>
  <si>
    <t>분뇨정화조의 효율검사및 개선방안에 관한연구
(1982, 국립환경연구소)</t>
    <phoneticPr fontId="2" type="noConversion"/>
  </si>
  <si>
    <t>-</t>
    <phoneticPr fontId="2" type="noConversion"/>
  </si>
  <si>
    <t>서울특별시 정화조오니 위생처리장건설 기본계획
(1985, 서울특별시)</t>
    <phoneticPr fontId="2" type="noConversion"/>
  </si>
  <si>
    <t>한강유역 환경보전 종합계획-잠실아파트(임의 채취)
(1983, 환경부)</t>
    <phoneticPr fontId="2" type="noConversion"/>
  </si>
  <si>
    <t>도시하수의영양염류원단위산정및제어방안 관한연구
(1999, 안승섭,박상현)</t>
    <phoneticPr fontId="2" type="noConversion"/>
  </si>
  <si>
    <t>생활하수의 영양염류 함량에 관한 연구
(1992, 최의소외 3인)</t>
    <phoneticPr fontId="2" type="noConversion"/>
  </si>
  <si>
    <t>50이하</t>
    <phoneticPr fontId="2" type="noConversion"/>
  </si>
  <si>
    <t>오염총량관리 기본계획(2006,환경부)</t>
    <phoneticPr fontId="2" type="noConversion"/>
  </si>
  <si>
    <t>대구시 하수도정비 기본계획(2001)</t>
    <phoneticPr fontId="2" type="noConversion"/>
  </si>
  <si>
    <t>-</t>
    <phoneticPr fontId="2" type="noConversion"/>
  </si>
  <si>
    <t>구      분</t>
    <phoneticPr fontId="2" type="noConversion"/>
  </si>
  <si>
    <t>정화조제거율(%)</t>
    <phoneticPr fontId="2" type="noConversion"/>
  </si>
  <si>
    <t>비  고</t>
    <phoneticPr fontId="2" type="noConversion"/>
  </si>
  <si>
    <t>수거식</t>
    <phoneticPr fontId="2" type="noConversion"/>
  </si>
  <si>
    <t>수세식</t>
    <phoneticPr fontId="2" type="noConversion"/>
  </si>
  <si>
    <t>정화조</t>
    <phoneticPr fontId="2" type="noConversion"/>
  </si>
  <si>
    <t>3) 단계별 분뇨 오염부하량 원단위</t>
    <phoneticPr fontId="2" type="noConversion"/>
  </si>
  <si>
    <t>구                분</t>
    <phoneticPr fontId="2" type="noConversion"/>
  </si>
  <si>
    <t>비   고</t>
    <phoneticPr fontId="2" type="noConversion"/>
  </si>
  <si>
    <t>A</t>
    <phoneticPr fontId="2" type="noConversion"/>
  </si>
  <si>
    <t>수세화율(%)</t>
    <phoneticPr fontId="2" type="noConversion"/>
  </si>
  <si>
    <t>B</t>
    <phoneticPr fontId="2" type="noConversion"/>
  </si>
  <si>
    <t>C</t>
    <phoneticPr fontId="2" type="noConversion"/>
  </si>
  <si>
    <t>다. 공장폐수 오염부하량 원단위 산정</t>
    <phoneticPr fontId="2" type="noConversion"/>
  </si>
  <si>
    <t>김천시 하수도정비 기본계획 변경(2007)</t>
    <phoneticPr fontId="2" type="noConversion"/>
  </si>
  <si>
    <t>관련계획</t>
    <phoneticPr fontId="2" type="noConversion"/>
  </si>
  <si>
    <t>타지자체</t>
    <phoneticPr fontId="2" type="noConversion"/>
  </si>
  <si>
    <t>관련문헌</t>
    <phoneticPr fontId="2" type="noConversion"/>
  </si>
  <si>
    <t>- 김천시 하수도정비 기본계획 변경(2007, 김천시)</t>
    <phoneticPr fontId="2" type="noConversion"/>
  </si>
  <si>
    <t>관련문헌</t>
    <phoneticPr fontId="2" type="noConversion"/>
  </si>
  <si>
    <t>구분</t>
    <phoneticPr fontId="2" type="noConversion"/>
  </si>
  <si>
    <t>1) 가정잡배수에 의한 오염부하량 원단위 검토</t>
    <phoneticPr fontId="2" type="noConversion"/>
  </si>
  <si>
    <t>(단위:g/인·일)</t>
    <phoneticPr fontId="2" type="noConversion"/>
  </si>
  <si>
    <t>영양염류 원단위 산정에 관한 연구(1991, 환경과학연구 협의회)</t>
    <phoneticPr fontId="2" type="noConversion"/>
  </si>
  <si>
    <t xml:space="preserve">  가) 하수도보급율 및 수세화율 현황</t>
    <phoneticPr fontId="2" type="noConversion"/>
  </si>
  <si>
    <t xml:space="preserve">  나) 관련계획 수세화율</t>
    <phoneticPr fontId="2" type="noConversion"/>
  </si>
  <si>
    <t xml:space="preserve">  다) 수세화율 결정</t>
    <phoneticPr fontId="2" type="noConversion"/>
  </si>
  <si>
    <t>하수처리
인구</t>
    <phoneticPr fontId="2" type="noConversion"/>
  </si>
  <si>
    <t>정화조
인구</t>
    <phoneticPr fontId="2" type="noConversion"/>
  </si>
  <si>
    <t>수거식
변소보급율</t>
    <phoneticPr fontId="2" type="noConversion"/>
  </si>
  <si>
    <t>수세식 보급율</t>
    <phoneticPr fontId="2" type="noConversion"/>
  </si>
  <si>
    <t>하수관거
직투입</t>
    <phoneticPr fontId="2" type="noConversion"/>
  </si>
  <si>
    <t>정화조</t>
    <phoneticPr fontId="2" type="noConversion"/>
  </si>
  <si>
    <t>수세화율</t>
    <phoneticPr fontId="2" type="noConversion"/>
  </si>
  <si>
    <t>수세화율(%)</t>
    <phoneticPr fontId="2" type="noConversion"/>
  </si>
  <si>
    <t>정화조수
(개)</t>
    <phoneticPr fontId="2" type="noConversion"/>
  </si>
  <si>
    <t>하수도보급율(인,%)</t>
    <phoneticPr fontId="2" type="noConversion"/>
  </si>
  <si>
    <t>총인구</t>
    <phoneticPr fontId="2" type="noConversion"/>
  </si>
  <si>
    <t>공공하수도
처리율</t>
    <phoneticPr fontId="2" type="noConversion"/>
  </si>
  <si>
    <t>미처리
인구</t>
    <phoneticPr fontId="2" type="noConversion"/>
  </si>
  <si>
    <t>하수관거 직유입</t>
    <phoneticPr fontId="2" type="noConversion"/>
  </si>
  <si>
    <t>- 향후 김천시의 하수관거 신설계획 및 개량계획을 고려하여 분류식 관거 보급율은 매년 2% 증가하는 것으로 계획</t>
    <phoneticPr fontId="2" type="noConversion"/>
  </si>
  <si>
    <t>(단위:%)</t>
    <phoneticPr fontId="2" type="noConversion"/>
  </si>
  <si>
    <t xml:space="preserve">  가) 정화조 오염부하 제거율</t>
    <phoneticPr fontId="2" type="noConversion"/>
  </si>
  <si>
    <t>하수관거
직유입</t>
    <phoneticPr fontId="2" type="noConversion"/>
  </si>
  <si>
    <t>구                        분</t>
    <phoneticPr fontId="2" type="noConversion"/>
  </si>
  <si>
    <t>영 업 용 수 율 (%)</t>
    <phoneticPr fontId="2" type="noConversion"/>
  </si>
  <si>
    <t>금 회 적 용</t>
    <phoneticPr fontId="2" type="noConversion"/>
  </si>
  <si>
    <t>2) 영업오수 오염부하량 원단위</t>
    <phoneticPr fontId="2" type="noConversion"/>
  </si>
  <si>
    <t xml:space="preserve">  나) 배출오염부하량</t>
    <phoneticPr fontId="2" type="noConversion"/>
  </si>
  <si>
    <t>가정잡배수
오염부하량
원단위</t>
    <phoneticPr fontId="2" type="noConversion"/>
  </si>
  <si>
    <t>분뇨
오염부하량
원단위</t>
    <phoneticPr fontId="2" type="noConversion"/>
  </si>
  <si>
    <t>영업오수
오염부하량
원단위</t>
    <phoneticPr fontId="2" type="noConversion"/>
  </si>
  <si>
    <t>▶ 생활오수 배출 오염부하량 산정</t>
    <phoneticPr fontId="2" type="noConversion"/>
  </si>
  <si>
    <t>구 분</t>
    <phoneticPr fontId="2" type="noConversion"/>
  </si>
  <si>
    <t>항 목</t>
    <phoneticPr fontId="2" type="noConversion"/>
  </si>
  <si>
    <t>가정잡배수
오염부하량
원단위</t>
    <phoneticPr fontId="2" type="noConversion"/>
  </si>
  <si>
    <t>분뇨
오염부하량
원단위</t>
    <phoneticPr fontId="2" type="noConversion"/>
  </si>
  <si>
    <t>영업오수
오염부하량
원단위</t>
    <phoneticPr fontId="2" type="noConversion"/>
  </si>
  <si>
    <t>배출허용기준(폐수) 적용을 위한 지역지정 규정(환경부고시제2007-107호,2007.7.6,환경부)에 의거 2009년 1월 1일</t>
    <phoneticPr fontId="2" type="noConversion"/>
  </si>
  <si>
    <t>▶ 법적 배출허용기준</t>
    <phoneticPr fontId="2" type="noConversion"/>
  </si>
  <si>
    <t>2) T-N, T-P</t>
    <phoneticPr fontId="2" type="noConversion"/>
  </si>
  <si>
    <t>▶ 공장폐수 오염부하량  적용</t>
    <phoneticPr fontId="2" type="noConversion"/>
  </si>
  <si>
    <t>(단위:mg/L)</t>
    <phoneticPr fontId="2" type="noConversion"/>
  </si>
  <si>
    <t>구      분</t>
    <phoneticPr fontId="2" type="noConversion"/>
  </si>
  <si>
    <t>▶ 배출허용기준지역 검토</t>
    <phoneticPr fontId="2" type="noConversion"/>
  </si>
  <si>
    <t>청정지역</t>
    <phoneticPr fontId="2" type="noConversion"/>
  </si>
  <si>
    <t>"가" 지역</t>
    <phoneticPr fontId="2" type="noConversion"/>
  </si>
  <si>
    <t>"나" 지역</t>
    <phoneticPr fontId="2" type="noConversion"/>
  </si>
  <si>
    <t>김천시</t>
    <phoneticPr fontId="2" type="noConversion"/>
  </si>
  <si>
    <t>환경부고시 제1999-3호</t>
    <phoneticPr fontId="2" type="noConversion"/>
  </si>
  <si>
    <t>대광농공단지</t>
    <phoneticPr fontId="2" type="noConversion"/>
  </si>
  <si>
    <t>김천 일반1단계</t>
    <phoneticPr fontId="2" type="noConversion"/>
  </si>
  <si>
    <t>김천1 일반2단계</t>
    <phoneticPr fontId="2" type="noConversion"/>
  </si>
  <si>
    <t>- 김천 1차 및 2차 산업단지는 "환경부고시 제1999-3"호에서 배출허용기준을 별도 고시</t>
    <phoneticPr fontId="2" type="noConversion"/>
  </si>
  <si>
    <t>- 대광농공단지, 김천 일반1단계 및 김천1 일반2단계 산업단지는 김천하수처리구역에 포함되어,정상가동 중인</t>
    <phoneticPr fontId="2" type="noConversion"/>
  </si>
  <si>
    <t xml:space="preserve">  하수종말처리시설에 배수설비를 연결하여 처리하고 있는 시설에 해당하므로 "나"지역의 기준 적용</t>
    <phoneticPr fontId="2" type="noConversion"/>
  </si>
  <si>
    <t>김천시 하수도정비 
기본계획 변경(2007)</t>
    <phoneticPr fontId="2" type="noConversion"/>
  </si>
  <si>
    <t>최근 5년 평균</t>
    <phoneticPr fontId="2" type="noConversion"/>
  </si>
  <si>
    <t>부터 김천시 행정구역별 배출허용기준은 다음과 같다.</t>
    <phoneticPr fontId="2" type="noConversion"/>
  </si>
  <si>
    <t>대항,조마,구성,지례,
부항,대덕,증산,감천,
감문,개령,남면, 
양천동,황금동, 아포읍</t>
    <phoneticPr fontId="2" type="noConversion"/>
  </si>
  <si>
    <t>"청정"지역을 
제외한 전역</t>
    <phoneticPr fontId="2" type="noConversion"/>
  </si>
  <si>
    <t>2) 김천하수처리장 유입수질(공단하수계열)</t>
    <phoneticPr fontId="2" type="noConversion"/>
  </si>
  <si>
    <t>3) 관련계획</t>
    <phoneticPr fontId="2" type="noConversion"/>
  </si>
  <si>
    <t>4) 공장폐수 오염부하량  적용</t>
    <phoneticPr fontId="2" type="noConversion"/>
  </si>
  <si>
    <t>김천 1차</t>
    <phoneticPr fontId="2" type="noConversion"/>
  </si>
  <si>
    <t>김천 2차</t>
    <phoneticPr fontId="2" type="noConversion"/>
  </si>
  <si>
    <t>- 김천 1차 및 2차 산업단지는 배출허용기준을 별도 고시하였으나, 김천하수처리장 공단하수계열의 최근 5년간</t>
    <phoneticPr fontId="2" type="noConversion"/>
  </si>
  <si>
    <t xml:space="preserve">  유입수질을 고려하여 "나"지역의 기준 적용</t>
    <phoneticPr fontId="2" type="noConversion"/>
  </si>
  <si>
    <t>1) 배출허용기준 별도 고시</t>
    <phoneticPr fontId="2" type="noConversion"/>
  </si>
  <si>
    <t>라. 연계처리수 오염부하량 원단위</t>
    <phoneticPr fontId="2" type="noConversion"/>
  </si>
  <si>
    <t>▶ 분뇨처리시설</t>
    <phoneticPr fontId="2" type="noConversion"/>
  </si>
  <si>
    <t>▶ 쓰레기매립장 침출수</t>
    <phoneticPr fontId="2" type="noConversion"/>
  </si>
  <si>
    <t>가축분뇨
처리시설</t>
    <phoneticPr fontId="2" type="noConversion"/>
  </si>
  <si>
    <t>쓰레기
매립장
침출수</t>
    <phoneticPr fontId="2" type="noConversion"/>
  </si>
  <si>
    <t>5년평균</t>
    <phoneticPr fontId="2" type="noConversion"/>
  </si>
  <si>
    <t>- 2012년 현재 정화조 처리인구는 29.1%, 하수관거 직유입 인구는 70.9%</t>
    <phoneticPr fontId="2" type="noConversion"/>
  </si>
  <si>
    <t>비고</t>
    <phoneticPr fontId="2" type="noConversion"/>
  </si>
  <si>
    <t>(단위:g/인·일)</t>
    <phoneticPr fontId="2" type="noConversion"/>
  </si>
  <si>
    <t>발생오염부하량
(g/인·일)</t>
    <phoneticPr fontId="2" type="noConversion"/>
  </si>
  <si>
    <t>배출오염부하량
(g/인·일)</t>
    <phoneticPr fontId="2" type="noConversion"/>
  </si>
  <si>
    <t>관거직투입율(%)</t>
    <phoneticPr fontId="2" type="noConversion"/>
  </si>
  <si>
    <t>정화조 설치율(%)</t>
    <phoneticPr fontId="2" type="noConversion"/>
  </si>
  <si>
    <t>정화조 
처리효율(%)</t>
    <phoneticPr fontId="2" type="noConversion"/>
  </si>
  <si>
    <t>분뇨
오염부하량
원단위
(g/인·일)</t>
    <phoneticPr fontId="2" type="noConversion"/>
  </si>
  <si>
    <t>생분뇨
오염부하량
원단위
(g/인·일)</t>
    <phoneticPr fontId="2" type="noConversion"/>
  </si>
  <si>
    <t>E</t>
    <phoneticPr fontId="2" type="noConversion"/>
  </si>
  <si>
    <t>D = B-C</t>
    <phoneticPr fontId="2" type="noConversion"/>
  </si>
  <si>
    <t>F = A×(C+D(1-E))</t>
    <phoneticPr fontId="2" type="noConversion"/>
  </si>
  <si>
    <t>1) 영업용수율 산정</t>
    <phoneticPr fontId="2" type="noConversion"/>
  </si>
  <si>
    <t xml:space="preserve"> 가) 용도별 사용실적에 의한 영업용수율</t>
    <phoneticPr fontId="2" type="noConversion"/>
  </si>
  <si>
    <t>사용량(㎥/일)</t>
    <phoneticPr fontId="2" type="noConversion"/>
  </si>
  <si>
    <t>영업/가정용수율(%)</t>
    <phoneticPr fontId="2" type="noConversion"/>
  </si>
  <si>
    <t xml:space="preserve"> 나) 용도지역에 따른 영업용수율</t>
    <phoneticPr fontId="2" type="noConversion"/>
  </si>
  <si>
    <t>상업지역</t>
    <phoneticPr fontId="2" type="noConversion"/>
  </si>
  <si>
    <t>주거지역</t>
    <phoneticPr fontId="2" type="noConversion"/>
  </si>
  <si>
    <t>준공업지역</t>
    <phoneticPr fontId="2" type="noConversion"/>
  </si>
  <si>
    <t>공업지역</t>
    <phoneticPr fontId="2" type="noConversion"/>
  </si>
  <si>
    <t>비고</t>
    <phoneticPr fontId="2" type="noConversion"/>
  </si>
  <si>
    <t>0.6~0.8</t>
    <phoneticPr fontId="2" type="noConversion"/>
  </si>
  <si>
    <t xml:space="preserve">       - 용도지역별 영업용수율</t>
    <phoneticPr fontId="2" type="noConversion"/>
  </si>
  <si>
    <t>자료 :  하수도시설기준(2011, 환경부)</t>
    <phoneticPr fontId="2" type="noConversion"/>
  </si>
  <si>
    <t xml:space="preserve">       - 도시계획 용도지역별 면적에 의한 영업용수율</t>
    <phoneticPr fontId="2" type="noConversion"/>
  </si>
  <si>
    <t>주거지역</t>
    <phoneticPr fontId="2" type="noConversion"/>
  </si>
  <si>
    <t>상업지역</t>
    <phoneticPr fontId="2" type="noConversion"/>
  </si>
  <si>
    <t>공업지역</t>
    <phoneticPr fontId="2" type="noConversion"/>
  </si>
  <si>
    <t>용도지역에 따른 영업용수율(%)</t>
    <phoneticPr fontId="2" type="noConversion"/>
  </si>
  <si>
    <t xml:space="preserve"> 다) 관련계획 상의 영업용수율</t>
    <phoneticPr fontId="2" type="noConversion"/>
  </si>
  <si>
    <t>김천시 하수도정비 기본계획(2007, 김천시)</t>
    <phoneticPr fontId="2" type="noConversion"/>
  </si>
  <si>
    <t>도시계획면적(㎢)</t>
    <phoneticPr fontId="2" type="noConversion"/>
  </si>
  <si>
    <t>영업용수율(%)</t>
    <phoneticPr fontId="2" type="noConversion"/>
  </si>
  <si>
    <t xml:space="preserve"> 라) 영업용수율 결정</t>
    <phoneticPr fontId="2" type="noConversion"/>
  </si>
  <si>
    <t>영업용수율(%)</t>
    <phoneticPr fontId="2" type="noConversion"/>
  </si>
  <si>
    <t>생활오수
오염부하량
원단위</t>
    <phoneticPr fontId="2" type="noConversion"/>
  </si>
  <si>
    <t>▶ 연계처리수 오염부하량</t>
    <phoneticPr fontId="2" type="noConversion"/>
  </si>
  <si>
    <t>유입수질</t>
    <phoneticPr fontId="2" type="noConversion"/>
  </si>
  <si>
    <t>소계</t>
    <phoneticPr fontId="2" type="noConversion"/>
  </si>
  <si>
    <t>쓰레기 매립장 침출수</t>
    <phoneticPr fontId="2" type="noConversion"/>
  </si>
  <si>
    <t>합계</t>
    <phoneticPr fontId="2" type="noConversion"/>
  </si>
  <si>
    <t>연계처리수량
(㎥/일)</t>
    <phoneticPr fontId="2" type="noConversion"/>
  </si>
  <si>
    <t>유입수질
(㎎/L)</t>
    <phoneticPr fontId="2" type="noConversion"/>
  </si>
  <si>
    <t>오염부하량
(㎏/일)</t>
    <phoneticPr fontId="2" type="noConversion"/>
  </si>
  <si>
    <t>▶ 연계처리수 유입부하 검토</t>
    <phoneticPr fontId="2" type="noConversion"/>
  </si>
  <si>
    <t>연계처리수 
오염부하량</t>
    <phoneticPr fontId="2" type="noConversion"/>
  </si>
  <si>
    <t>김천 공공하수처리시설
오염부하량</t>
    <phoneticPr fontId="2" type="noConversion"/>
  </si>
  <si>
    <t>연계처리수 
오염부하량 비율(%)</t>
  </si>
  <si>
    <t>▶ 가축분뇨처리시설</t>
    <phoneticPr fontId="2" type="noConversion"/>
  </si>
  <si>
    <t>가축분뇨처리시설</t>
    <phoneticPr fontId="2" type="noConversion"/>
  </si>
  <si>
    <t>1) 김천 공공하수처리시설 침사지 연계</t>
    <phoneticPr fontId="2" type="noConversion"/>
  </si>
  <si>
    <t>가) 과거 연계처리수 수질현황</t>
    <phoneticPr fontId="2" type="noConversion"/>
  </si>
  <si>
    <t>나) 연계처리수 유입수질 산정</t>
    <phoneticPr fontId="2" type="noConversion"/>
  </si>
  <si>
    <t>2) 김천 공공하수처리시설 생물반응조 연계</t>
    <phoneticPr fontId="2" type="noConversion"/>
  </si>
  <si>
    <t>▶ 음식물류 폐기물 처리시설</t>
    <phoneticPr fontId="2" type="noConversion"/>
  </si>
  <si>
    <t>○ 연계처리수 계획 유입수질 검토</t>
    <phoneticPr fontId="2" type="noConversion"/>
  </si>
  <si>
    <t>• 2013년과 2014년은 분뇨처리설 전처리수를 생물반응조 외부유기탄소원으로 활용</t>
    <phoneticPr fontId="2" type="noConversion"/>
  </si>
  <si>
    <t>2009년</t>
    <phoneticPr fontId="2" type="noConversion"/>
  </si>
  <si>
    <t>• 2012년과 2013년은 가축분뇨처리설 전처리수를 생물반응조 외부유기탄소원으로 활용</t>
    <phoneticPr fontId="2" type="noConversion"/>
  </si>
  <si>
    <t>• 2010년, 2011년,2014년 평균 수질 적용</t>
    <phoneticPr fontId="2" type="noConversion"/>
  </si>
  <si>
    <t>• 2008년부터 2012년까지 평균 수질 적용</t>
    <phoneticPr fontId="2" type="noConversion"/>
  </si>
  <si>
    <t>• 2008년부터 2014년까지 평균 수질 적용</t>
    <phoneticPr fontId="2" type="noConversion"/>
  </si>
  <si>
    <t>분뇨
처리시설</t>
    <phoneticPr fontId="2" type="noConversion"/>
  </si>
  <si>
    <t>분뇨처리시설</t>
    <phoneticPr fontId="2" type="noConversion"/>
  </si>
  <si>
    <t>3) 분뇨처리시설 및 가축분뇨처리시설 연계</t>
    <phoneticPr fontId="2" type="noConversion"/>
  </si>
  <si>
    <t>▶ 가축분뇨자원화시설</t>
    <phoneticPr fontId="2" type="noConversion"/>
  </si>
  <si>
    <t>2014년</t>
    <phoneticPr fontId="2" type="noConversion"/>
  </si>
  <si>
    <t>자료) 가축분뇨자원화시설  연계처리수 수질분석결과 연평균값 적용</t>
    <phoneticPr fontId="2" type="noConversion"/>
  </si>
  <si>
    <t>자료) 음식물류 폐기물 처리시설  연계처리수 수질분석결과 연평균값 적용</t>
    <phoneticPr fontId="2" type="noConversion"/>
  </si>
  <si>
    <t>자료) 쓰레기매립장 침출수  연계처리수 수질분석결과 연평균값 적용</t>
    <phoneticPr fontId="2" type="noConversion"/>
  </si>
  <si>
    <t>자료) 가축분뇨처리시설  연계처리수 수질분석결과 연평균값 적용</t>
    <phoneticPr fontId="2" type="noConversion"/>
  </si>
  <si>
    <t>자료) 분뇨처리시설 연계처리수 수질분석결과 연평균값 적용</t>
    <phoneticPr fontId="2" type="noConversion"/>
  </si>
  <si>
    <t xml:space="preserve">   10% 이내로 유입되는 것으로 나타나 김천 공공하수처리시설에 분뇨, 축산폐수처리시설, 쓰레기매립장 침출수 연계처리 가능함.</t>
    <phoneticPr fontId="2" type="noConversion"/>
  </si>
  <si>
    <t>(단위:㎎/L)</t>
  </si>
  <si>
    <t>• 김천 공공하수처리시설 침사지로 연계되는 시설만을 고려하여 연계처리수 유입수질 산정</t>
    <phoneticPr fontId="2" type="noConversion"/>
  </si>
  <si>
    <t>○  연계처리수 계획 유입수질 검토</t>
    <phoneticPr fontId="2" type="noConversion"/>
  </si>
  <si>
    <t>국외문헌</t>
    <phoneticPr fontId="2" type="noConversion"/>
  </si>
  <si>
    <t>국내문헌</t>
    <phoneticPr fontId="2" type="noConversion"/>
  </si>
  <si>
    <t>오염총량관리계획 수립지침 전부개정
(2006, 환경부)</t>
    <phoneticPr fontId="2" type="noConversion"/>
  </si>
  <si>
    <t>시가</t>
    <phoneticPr fontId="2" type="noConversion"/>
  </si>
  <si>
    <t>비시가</t>
    <phoneticPr fontId="2" type="noConversion"/>
  </si>
  <si>
    <t>타도시
적용사례</t>
    <phoneticPr fontId="2" type="noConversion"/>
  </si>
  <si>
    <t>김천시
적용사례</t>
    <phoneticPr fontId="2" type="noConversion"/>
  </si>
  <si>
    <t>비 고</t>
    <phoneticPr fontId="2" type="noConversion"/>
  </si>
  <si>
    <t>구 분</t>
    <phoneticPr fontId="2" type="noConversion"/>
  </si>
  <si>
    <t>본 계획 적용</t>
    <phoneticPr fontId="2" type="noConversion"/>
  </si>
  <si>
    <t>2) 장래 가정잡배수 오염부하량 원단위</t>
    <phoneticPr fontId="2" type="noConversion"/>
  </si>
  <si>
    <t>금회 적용</t>
    <phoneticPr fontId="2" type="noConversion"/>
  </si>
  <si>
    <t>금회 적용</t>
    <phoneticPr fontId="2" type="noConversion"/>
  </si>
  <si>
    <t>아포 하수종말처리장 설치사업 (2007, 김천시)</t>
    <phoneticPr fontId="2" type="noConversion"/>
  </si>
  <si>
    <t>함양군 하수도정비 기본계획변경 (2013, 함양군)</t>
    <phoneticPr fontId="2" type="noConversion"/>
  </si>
  <si>
    <t>광명시 하수도정비 기본계획변경 (2012, 안양시)</t>
    <phoneticPr fontId="2" type="noConversion"/>
  </si>
  <si>
    <t>김천시 하수도정비 기본계획변경 (2007, 김천시)</t>
    <phoneticPr fontId="2" type="noConversion"/>
  </si>
  <si>
    <t>본 계획 적용</t>
    <phoneticPr fontId="2" type="noConversion"/>
  </si>
  <si>
    <t>구미시 하수도정비 기본계획 변경(2014, 구미시)</t>
    <phoneticPr fontId="2" type="noConversion"/>
  </si>
  <si>
    <t>김포시 하수도정비 기본계획 변경(2014, 김포시)</t>
    <phoneticPr fontId="2" type="noConversion"/>
  </si>
  <si>
    <t>함양군 하수도정비 기본계획 변경(2013, 함양군)</t>
    <phoneticPr fontId="2" type="noConversion"/>
  </si>
  <si>
    <t>안양시 하수도정비 기본계획 변경(2012, 안양시)</t>
    <phoneticPr fontId="2" type="noConversion"/>
  </si>
  <si>
    <t>광명시 하수도정비 기본계획 변경(2012, 안양시)</t>
    <phoneticPr fontId="2" type="noConversion"/>
  </si>
  <si>
    <t>이천시 하수도정비 기본계획 변경(2011, 이천시)</t>
    <phoneticPr fontId="2" type="noConversion"/>
  </si>
  <si>
    <t>제천시 하수도정비 기본계획 변경(2010, 제천시)</t>
    <phoneticPr fontId="2" type="noConversion"/>
  </si>
  <si>
    <t>김천시 하수도정비 기본계획(2000, 김천시)</t>
    <phoneticPr fontId="2" type="noConversion"/>
  </si>
  <si>
    <t>김천시 하수종말처리장 건설계획 실시설계(1993, 김천시)</t>
    <phoneticPr fontId="2" type="noConversion"/>
  </si>
  <si>
    <t>김천시(김천, 지례처리구역) 하수도정비 기본계획(2005, 김천시)</t>
    <phoneticPr fontId="2" type="noConversion"/>
  </si>
  <si>
    <t>김천시 하수도정비 기본계획 변경(2007, 김천시)</t>
    <phoneticPr fontId="2" type="noConversion"/>
  </si>
  <si>
    <t>아포 하수종말처리장 설치사업(2007, 김천시)</t>
    <phoneticPr fontId="2" type="noConversion"/>
  </si>
  <si>
    <t>구미시 하수도정비 기본계획변경 (2014, 구미시)</t>
    <phoneticPr fontId="2" type="noConversion"/>
  </si>
  <si>
    <t>김포시 하수도정비 기본계획변경 (2014, 김포시)</t>
    <phoneticPr fontId="2" type="noConversion"/>
  </si>
  <si>
    <t>안양시 하수도정비 기본계획변경 (2012, 안양시)</t>
    <phoneticPr fontId="2" type="noConversion"/>
  </si>
  <si>
    <t>주택단지내 상수, 오수발생량원단위 산정 및 
하수처리시설 소요비용 연구 
(2001, 한국토지공사)</t>
    <phoneticPr fontId="2" type="noConversion"/>
  </si>
  <si>
    <t>단독주택</t>
    <phoneticPr fontId="2" type="noConversion"/>
  </si>
  <si>
    <t>공동주택</t>
    <phoneticPr fontId="2" type="noConversion"/>
  </si>
  <si>
    <t>최소</t>
    <phoneticPr fontId="2" type="noConversion"/>
  </si>
  <si>
    <t>평균</t>
    <phoneticPr fontId="2" type="noConversion"/>
  </si>
  <si>
    <t>최대</t>
    <phoneticPr fontId="2" type="noConversion"/>
  </si>
  <si>
    <t>김천시 하수종말처리장 고도처리개량시설 실시설계(2005, 김천시)</t>
    <phoneticPr fontId="2" type="noConversion"/>
  </si>
  <si>
    <t>영양염류원단위 산정에 관한 연구(1991, 환경과학연구협의회)</t>
    <phoneticPr fontId="2" type="noConversion"/>
  </si>
  <si>
    <t>전국 주요하천유역 기초조사(1981, 환경청)</t>
    <phoneticPr fontId="2" type="noConversion"/>
  </si>
  <si>
    <t>아파트오수량 및 오탁부하량 산정에 관한 연구(1996, 주택공사)</t>
    <phoneticPr fontId="2" type="noConversion"/>
  </si>
  <si>
    <t>하수발생량 절감 방안 등에 관한 연구(1994, 환경청)</t>
    <phoneticPr fontId="2" type="noConversion"/>
  </si>
  <si>
    <t>Design of Municipal Wastewater Treatment Plant(2010, WEF &amp; ASCE)</t>
    <phoneticPr fontId="2" type="noConversion"/>
  </si>
  <si>
    <t>하수도시설 설계지침과 해설(일본)(1994, 일본하수도협회)</t>
    <phoneticPr fontId="2" type="noConversion"/>
  </si>
  <si>
    <t xml:space="preserve">•연계처리수 유입부하 검토결과, 목표연도 2035년 T-N 2.40%, T-P 2.30%로 계획유입부하량 대비 총질소, 총인의 연계처리수 유입부하량은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</si>
</sst>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-* #,##0_-;\-* #,##0_-;_-* &quot;-&quot;_-;_-@_-"/>
    <numFmt numFmtId="43" formatCode="_-* #,##0.00_-;\-* #,##0.00_-;_-* &quot;-&quot;??_-;_-@_-"/>
    <numFmt numFmtId="176" formatCode="0.00_ "/>
    <numFmt numFmtId="177" formatCode="_-* #,##0.00_-;\-* #,##0.00_-;_-* &quot;-&quot;_-;_-@_-"/>
    <numFmt numFmtId="178" formatCode="0.0"/>
    <numFmt numFmtId="179" formatCode="#,##0_);[Red]\(#,##0\)"/>
    <numFmt numFmtId="180" formatCode="&quot;₩&quot;#,##0;&quot;₩&quot;&quot;₩&quot;&quot;₩&quot;&quot;₩&quot;\-#,##0"/>
    <numFmt numFmtId="181" formatCode="#,##0;[Red]&quot;-&quot;#,##0"/>
    <numFmt numFmtId="182" formatCode="&quot;₩&quot;#,##0;[Red]&quot;₩&quot;&quot;₩&quot;&quot;₩&quot;&quot;₩&quot;\-#,##0"/>
    <numFmt numFmtId="183" formatCode="_-* #,##0.00_-;&quot;₩&quot;&quot;₩&quot;\-* #,##0.00_-;_-* &quot;-&quot;??_-;_-@_-"/>
    <numFmt numFmtId="184" formatCode="_-&quot;₩&quot;* #,##0.00_-;&quot;₩&quot;&quot;₩&quot;\-&quot;₩&quot;* #,##0.00_-;_-&quot;₩&quot;* &quot;-&quot;??_-;_-@_-"/>
    <numFmt numFmtId="185" formatCode="&quot;₩&quot;#,##0.00;&quot;₩&quot;&quot;₩&quot;&quot;₩&quot;&quot;₩&quot;\-#,##0.00"/>
    <numFmt numFmtId="186" formatCode="_-* #,##0.00\ &quot;F&quot;_-;\-* #,##0.00\ &quot;F&quot;_-;_-* &quot;-&quot;??\ &quot;F&quot;_-;_-@_-"/>
    <numFmt numFmtId="187" formatCode="_ * #,##0_ ;_ * \-#,##0_ ;_ * &quot;-&quot;_ ;_ @_ "/>
    <numFmt numFmtId="188" formatCode="_ * #,##0.00_ ;_ * \-#,##0.00_ ;_ * &quot;-&quot;??_ ;_ @_ "/>
    <numFmt numFmtId="189" formatCode="&quot;₩&quot;#,##0;&quot;₩&quot;&quot;₩&quot;&quot;₩&quot;&quot;₩&quot;&quot;₩&quot;&quot;₩&quot;&quot;₩&quot;&quot;₩&quot;\-#,##0"/>
    <numFmt numFmtId="190" formatCode="&quot;₩&quot;#,##0.00;&quot;₩&quot;&quot;₩&quot;&quot;₩&quot;&quot;₩&quot;&quot;₩&quot;&quot;₩&quot;&quot;₩&quot;&quot;₩&quot;\-#,##0.00"/>
    <numFmt numFmtId="191" formatCode="\$#.00"/>
    <numFmt numFmtId="192" formatCode="#.00"/>
    <numFmt numFmtId="193" formatCode="%#.00"/>
    <numFmt numFmtId="194" formatCode="#."/>
    <numFmt numFmtId="195" formatCode="m\o\n\th\ d\,\ yyyy"/>
    <numFmt numFmtId="196" formatCode="General&quot;년&quot;"/>
    <numFmt numFmtId="197" formatCode="#,##0.00_);[Red]\(#,##0.00\)"/>
    <numFmt numFmtId="198" formatCode="#,##0_ "/>
    <numFmt numFmtId="199" formatCode="0_);[Red]\(0\)"/>
    <numFmt numFmtId="200" formatCode="#,##0.0_ "/>
    <numFmt numFmtId="201" formatCode="#,##0.00_ "/>
    <numFmt numFmtId="202" formatCode="#,##0.000_ "/>
    <numFmt numFmtId="203" formatCode="#,##0\ ;[Red]&quot;△&quot;\ #,##0\ ;&quot;-&quot;\ \ ;@"/>
    <numFmt numFmtId="204" formatCode="#,##0.00\ ;[Red]&quot;△&quot;\ #,##0.00\ ;&quot;-&quot;\ \ ;@"/>
    <numFmt numFmtId="205" formatCode="#,##0.0\ ;[Red]&quot;△&quot;\ #,##0.0\ ;&quot;-&quot;\ \ ;@"/>
  </numFmts>
  <fonts count="5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u/>
      <sz val="11"/>
      <color indexed="36"/>
      <name val="돋움"/>
      <family val="3"/>
      <charset val="129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돋움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MS Sans Serif"/>
      <family val="2"/>
    </font>
    <font>
      <sz val="12"/>
      <name val="돋움체"/>
      <family val="3"/>
      <charset val="129"/>
    </font>
    <font>
      <sz val="9"/>
      <name val="굴림체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¹UAAA¼"/>
      <family val="3"/>
      <charset val="129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Times New Roman"/>
      <family val="1"/>
    </font>
    <font>
      <b/>
      <sz val="12"/>
      <name val="Arial"/>
      <family val="2"/>
    </font>
    <font>
      <b/>
      <sz val="12"/>
      <name val="나눔고딕"/>
      <family val="3"/>
      <charset val="129"/>
    </font>
    <font>
      <sz val="12"/>
      <name val="나눔고딕"/>
      <family val="3"/>
      <charset val="129"/>
    </font>
    <font>
      <sz val="10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b/>
      <sz val="10"/>
      <name val="나눔고딕"/>
      <family val="3"/>
      <charset val="129"/>
    </font>
    <font>
      <sz val="9"/>
      <name val="나눔고딕"/>
      <family val="3"/>
      <charset val="129"/>
    </font>
    <font>
      <sz val="10"/>
      <color indexed="8"/>
      <name val="나눔고딕"/>
      <family val="3"/>
      <charset val="129"/>
    </font>
    <font>
      <sz val="9"/>
      <color indexed="8"/>
      <name val="나눔고딕"/>
      <family val="3"/>
      <charset val="129"/>
    </font>
    <font>
      <u/>
      <sz val="9"/>
      <name val="나눔고딕"/>
      <family val="3"/>
      <charset val="129"/>
    </font>
    <font>
      <sz val="8"/>
      <name val="나눔고딕"/>
      <family val="3"/>
      <charset val="129"/>
    </font>
    <font>
      <b/>
      <sz val="10"/>
      <color indexed="8"/>
      <name val="나눔고딕"/>
      <family val="3"/>
      <charset val="129"/>
    </font>
    <font>
      <b/>
      <sz val="9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000000"/>
      <name val="나눔고딕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01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/>
    <xf numFmtId="4" fontId="34" fillId="0" borderId="0">
      <protection locked="0"/>
    </xf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91" fontId="34" fillId="0" borderId="0">
      <protection locked="0"/>
    </xf>
    <xf numFmtId="189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0" fontId="36" fillId="0" borderId="0"/>
    <xf numFmtId="195" fontId="34" fillId="0" borderId="0">
      <protection locked="0"/>
    </xf>
    <xf numFmtId="192" fontId="34" fillId="0" borderId="0">
      <protection locked="0"/>
    </xf>
    <xf numFmtId="38" fontId="3" fillId="16" borderId="0" applyNumberFormat="0" applyBorder="0" applyAlignment="0" applyProtection="0"/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194" fontId="35" fillId="0" borderId="0">
      <protection locked="0"/>
    </xf>
    <xf numFmtId="194" fontId="35" fillId="0" borderId="0">
      <protection locked="0"/>
    </xf>
    <xf numFmtId="10" fontId="3" fillId="17" borderId="3" applyNumberFormat="0" applyBorder="0" applyAlignment="0" applyProtection="0"/>
    <xf numFmtId="186" fontId="10" fillId="0" borderId="0"/>
    <xf numFmtId="0" fontId="11" fillId="0" borderId="0"/>
    <xf numFmtId="193" fontId="34" fillId="0" borderId="0">
      <protection locked="0"/>
    </xf>
    <xf numFmtId="10" fontId="11" fillId="0" borderId="0" applyFont="0" applyFill="0" applyBorder="0" applyAlignment="0" applyProtection="0"/>
    <xf numFmtId="193" fontId="7" fillId="0" borderId="0">
      <protection locked="0"/>
    </xf>
    <xf numFmtId="194" fontId="34" fillId="0" borderId="4">
      <protection locked="0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18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6" fillId="3" borderId="0" applyNumberFormat="0" applyBorder="0" applyAlignment="0" applyProtection="0">
      <alignment vertical="center"/>
    </xf>
    <xf numFmtId="0" fontId="7" fillId="0" borderId="0">
      <protection locked="0"/>
    </xf>
    <xf numFmtId="3" fontId="17" fillId="0" borderId="6">
      <alignment horizontal="center"/>
    </xf>
    <xf numFmtId="0" fontId="7" fillId="0" borderId="0"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19" fillId="23" borderId="7" applyNumberFormat="0" applyFont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181" fontId="9" fillId="0" borderId="0">
      <alignment vertical="center"/>
    </xf>
    <xf numFmtId="41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5" applyNumberFormat="0" applyAlignment="0" applyProtection="0">
      <alignment vertical="center"/>
    </xf>
    <xf numFmtId="4" fontId="7" fillId="0" borderId="0">
      <protection locked="0"/>
    </xf>
    <xf numFmtId="182" fontId="5" fillId="0" borderId="0">
      <protection locked="0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" fillId="0" borderId="0"/>
    <xf numFmtId="0" fontId="32" fillId="22" borderId="14" applyNumberFormat="0" applyAlignment="0" applyProtection="0">
      <alignment vertical="center"/>
    </xf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3" fontId="5" fillId="0" borderId="0">
      <protection locked="0"/>
    </xf>
    <xf numFmtId="0" fontId="12" fillId="0" borderId="0">
      <alignment vertical="center"/>
    </xf>
    <xf numFmtId="0" fontId="8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7" fillId="0" borderId="15">
      <protection locked="0"/>
    </xf>
    <xf numFmtId="184" fontId="5" fillId="0" borderId="0">
      <protection locked="0"/>
    </xf>
    <xf numFmtId="185" fontId="5" fillId="0" borderId="0">
      <protection locked="0"/>
    </xf>
  </cellStyleXfs>
  <cellXfs count="444">
    <xf numFmtId="0" fontId="0" fillId="0" borderId="0" xfId="0"/>
    <xf numFmtId="0" fontId="38" fillId="0" borderId="0" xfId="96" applyFont="1" applyFill="1" applyAlignment="1">
      <alignment horizontal="left" vertical="center"/>
    </xf>
    <xf numFmtId="0" fontId="39" fillId="0" borderId="0" xfId="96" applyFont="1" applyFill="1">
      <alignment vertical="center"/>
    </xf>
    <xf numFmtId="0" fontId="40" fillId="0" borderId="0" xfId="96" applyFont="1" applyFill="1">
      <alignment vertical="center"/>
    </xf>
    <xf numFmtId="0" fontId="41" fillId="0" borderId="0" xfId="96" applyFont="1" applyFill="1" applyAlignment="1">
      <alignment horizontal="left" vertical="center"/>
    </xf>
    <xf numFmtId="0" fontId="42" fillId="0" borderId="0" xfId="96" applyFont="1" applyFill="1">
      <alignment vertical="center"/>
    </xf>
    <xf numFmtId="0" fontId="40" fillId="0" borderId="0" xfId="96" applyFont="1" applyFill="1" applyAlignment="1">
      <alignment horizontal="left" vertical="center"/>
    </xf>
    <xf numFmtId="0" fontId="40" fillId="0" borderId="0" xfId="96" applyFont="1" applyFill="1" applyAlignment="1">
      <alignment horizontal="right" vertical="center"/>
    </xf>
    <xf numFmtId="0" fontId="40" fillId="0" borderId="0" xfId="96" applyFont="1" applyFill="1" applyAlignment="1">
      <alignment horizontal="left" vertical="center" indent="1"/>
    </xf>
    <xf numFmtId="0" fontId="43" fillId="0" borderId="0" xfId="96" applyFont="1" applyFill="1" applyAlignment="1">
      <alignment horizontal="left" vertical="center"/>
    </xf>
    <xf numFmtId="0" fontId="40" fillId="27" borderId="16" xfId="96" applyFont="1" applyFill="1" applyBorder="1" applyAlignment="1">
      <alignment horizontal="center" vertical="center"/>
    </xf>
    <xf numFmtId="0" fontId="44" fillId="0" borderId="17" xfId="96" applyFont="1" applyFill="1" applyBorder="1" applyAlignment="1">
      <alignment horizontal="center" vertical="center" wrapText="1"/>
    </xf>
    <xf numFmtId="0" fontId="43" fillId="0" borderId="0" xfId="96" applyFont="1" applyFill="1" applyBorder="1" applyAlignment="1">
      <alignment horizontal="center" vertical="center"/>
    </xf>
    <xf numFmtId="177" fontId="43" fillId="0" borderId="0" xfId="96" applyNumberFormat="1" applyFont="1" applyFill="1" applyBorder="1">
      <alignment vertical="center"/>
    </xf>
    <xf numFmtId="0" fontId="40" fillId="0" borderId="0" xfId="96" applyFont="1" applyFill="1" applyBorder="1" applyAlignment="1">
      <alignment horizontal="left" vertical="center"/>
    </xf>
    <xf numFmtId="0" fontId="40" fillId="0" borderId="0" xfId="96" applyFont="1" applyFill="1" applyBorder="1">
      <alignment vertical="center"/>
    </xf>
    <xf numFmtId="0" fontId="40" fillId="0" borderId="18" xfId="96" applyFont="1" applyFill="1" applyBorder="1" applyAlignment="1">
      <alignment horizontal="center" vertical="center"/>
    </xf>
    <xf numFmtId="0" fontId="40" fillId="0" borderId="19" xfId="96" applyFont="1" applyFill="1" applyBorder="1" applyAlignment="1">
      <alignment horizontal="center" vertical="center"/>
    </xf>
    <xf numFmtId="176" fontId="40" fillId="0" borderId="0" xfId="96" applyNumberFormat="1" applyFont="1" applyFill="1">
      <alignment vertical="center"/>
    </xf>
    <xf numFmtId="196" fontId="45" fillId="27" borderId="20" xfId="0" applyNumberFormat="1" applyFont="1" applyFill="1" applyBorder="1" applyAlignment="1">
      <alignment horizontal="center" vertical="center"/>
    </xf>
    <xf numFmtId="196" fontId="40" fillId="27" borderId="20" xfId="96" applyNumberFormat="1" applyFont="1" applyFill="1" applyBorder="1" applyAlignment="1">
      <alignment horizontal="center" vertical="center"/>
    </xf>
    <xf numFmtId="0" fontId="40" fillId="0" borderId="6" xfId="96" applyFont="1" applyFill="1" applyBorder="1" applyAlignment="1">
      <alignment horizontal="center" vertical="center"/>
    </xf>
    <xf numFmtId="0" fontId="44" fillId="0" borderId="0" xfId="96" applyFont="1" applyFill="1">
      <alignment vertical="center"/>
    </xf>
    <xf numFmtId="0" fontId="43" fillId="0" borderId="0" xfId="97" applyFont="1" applyFill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0" fillId="0" borderId="0" xfId="97" applyFont="1" applyFill="1">
      <alignment vertical="center"/>
    </xf>
    <xf numFmtId="0" fontId="40" fillId="0" borderId="0" xfId="97" applyFont="1" applyFill="1" applyBorder="1" applyAlignment="1">
      <alignment horizontal="left" vertical="center"/>
    </xf>
    <xf numFmtId="0" fontId="40" fillId="0" borderId="0" xfId="97" applyFont="1" applyFill="1" applyBorder="1">
      <alignment vertical="center"/>
    </xf>
    <xf numFmtId="0" fontId="40" fillId="0" borderId="0" xfId="97" applyFont="1" applyFill="1" applyAlignment="1">
      <alignment horizontal="right" vertical="center"/>
    </xf>
    <xf numFmtId="196" fontId="40" fillId="27" borderId="20" xfId="97" applyNumberFormat="1" applyFont="1" applyFill="1" applyBorder="1" applyAlignment="1">
      <alignment horizontal="center" vertical="center"/>
    </xf>
    <xf numFmtId="196" fontId="40" fillId="27" borderId="16" xfId="97" applyNumberFormat="1" applyFont="1" applyFill="1" applyBorder="1" applyAlignment="1">
      <alignment horizontal="center" vertical="center"/>
    </xf>
    <xf numFmtId="177" fontId="40" fillId="28" borderId="21" xfId="73" applyNumberFormat="1" applyFont="1" applyFill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177" fontId="44" fillId="0" borderId="0" xfId="0" applyNumberFormat="1" applyFont="1" applyAlignment="1">
      <alignment horizontal="center" vertical="center"/>
    </xf>
    <xf numFmtId="177" fontId="40" fillId="28" borderId="22" xfId="73" applyNumberFormat="1" applyFont="1" applyFill="1" applyBorder="1" applyAlignment="1">
      <alignment horizontal="left" vertical="center"/>
    </xf>
    <xf numFmtId="0" fontId="40" fillId="0" borderId="0" xfId="96" applyFont="1" applyFill="1" applyBorder="1" applyAlignment="1">
      <alignment horizontal="center" vertical="center"/>
    </xf>
    <xf numFmtId="43" fontId="40" fillId="0" borderId="0" xfId="73" applyNumberFormat="1" applyFont="1" applyFill="1" applyBorder="1" applyAlignment="1">
      <alignment horizontal="center" vertical="center"/>
    </xf>
    <xf numFmtId="43" fontId="40" fillId="0" borderId="0" xfId="73" applyNumberFormat="1" applyFont="1" applyFill="1" applyBorder="1" applyAlignment="1">
      <alignment horizontal="left" vertical="center"/>
    </xf>
    <xf numFmtId="0" fontId="44" fillId="0" borderId="0" xfId="0" applyFont="1"/>
    <xf numFmtId="0" fontId="44" fillId="0" borderId="0" xfId="0" applyFont="1" applyBorder="1" applyAlignment="1">
      <alignment horizontal="left" vertical="center"/>
    </xf>
    <xf numFmtId="0" fontId="44" fillId="26" borderId="0" xfId="0" applyFont="1" applyFill="1" applyBorder="1" applyAlignment="1">
      <alignment horizontal="center" vertical="center"/>
    </xf>
    <xf numFmtId="2" fontId="44" fillId="26" borderId="0" xfId="74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 textRotation="255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2" fontId="44" fillId="26" borderId="0" xfId="73" applyNumberFormat="1" applyFont="1" applyFill="1" applyBorder="1" applyAlignment="1">
      <alignment horizontal="center" vertical="center"/>
    </xf>
    <xf numFmtId="2" fontId="44" fillId="26" borderId="0" xfId="73" applyNumberFormat="1" applyFont="1" applyFill="1" applyBorder="1" applyAlignment="1">
      <alignment horizontal="right" vertical="center"/>
    </xf>
    <xf numFmtId="0" fontId="44" fillId="27" borderId="23" xfId="0" applyFont="1" applyFill="1" applyBorder="1" applyAlignment="1">
      <alignment horizontal="center" vertical="center"/>
    </xf>
    <xf numFmtId="2" fontId="44" fillId="27" borderId="23" xfId="73" applyNumberFormat="1" applyFont="1" applyFill="1" applyBorder="1" applyAlignment="1">
      <alignment horizontal="center" vertical="center"/>
    </xf>
    <xf numFmtId="2" fontId="44" fillId="27" borderId="24" xfId="73" applyNumberFormat="1" applyFont="1" applyFill="1" applyBorder="1" applyAlignment="1">
      <alignment horizontal="center" vertical="center"/>
    </xf>
    <xf numFmtId="0" fontId="46" fillId="0" borderId="18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4" fillId="0" borderId="27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0" xfId="0" quotePrefix="1" applyFont="1" applyAlignment="1">
      <alignment vertical="center"/>
    </xf>
    <xf numFmtId="2" fontId="44" fillId="27" borderId="20" xfId="73" applyNumberFormat="1" applyFont="1" applyFill="1" applyBorder="1" applyAlignment="1">
      <alignment horizontal="center" vertical="center"/>
    </xf>
    <xf numFmtId="2" fontId="44" fillId="26" borderId="18" xfId="73" applyNumberFormat="1" applyFont="1" applyFill="1" applyBorder="1" applyAlignment="1">
      <alignment horizontal="center" vertical="center"/>
    </xf>
    <xf numFmtId="2" fontId="44" fillId="26" borderId="29" xfId="73" applyNumberFormat="1" applyFont="1" applyFill="1" applyBorder="1" applyAlignment="1">
      <alignment horizontal="center" vertical="center"/>
    </xf>
    <xf numFmtId="2" fontId="44" fillId="29" borderId="6" xfId="73" applyNumberFormat="1" applyFont="1" applyFill="1" applyBorder="1" applyAlignment="1">
      <alignment horizontal="center" vertical="center"/>
    </xf>
    <xf numFmtId="2" fontId="44" fillId="26" borderId="6" xfId="73" applyNumberFormat="1" applyFont="1" applyFill="1" applyBorder="1" applyAlignment="1">
      <alignment horizontal="center" vertical="center"/>
    </xf>
    <xf numFmtId="196" fontId="40" fillId="27" borderId="16" xfId="96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27" borderId="30" xfId="0" applyFont="1" applyFill="1" applyBorder="1" applyAlignment="1">
      <alignment horizontal="center" vertical="center"/>
    </xf>
    <xf numFmtId="0" fontId="40" fillId="27" borderId="20" xfId="0" applyFont="1" applyFill="1" applyBorder="1" applyAlignment="1">
      <alignment horizontal="center" vertical="center"/>
    </xf>
    <xf numFmtId="196" fontId="45" fillId="27" borderId="16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5" fillId="0" borderId="0" xfId="0" applyFont="1" applyFill="1" applyAlignment="1">
      <alignment vertical="center"/>
    </xf>
    <xf numFmtId="2" fontId="40" fillId="0" borderId="0" xfId="0" applyNumberFormat="1" applyFont="1" applyFill="1" applyBorder="1" applyAlignment="1">
      <alignment horizontal="center" vertical="center"/>
    </xf>
    <xf numFmtId="196" fontId="40" fillId="27" borderId="20" xfId="0" applyNumberFormat="1" applyFont="1" applyFill="1" applyBorder="1" applyAlignment="1">
      <alignment horizontal="center" vertical="center"/>
    </xf>
    <xf numFmtId="196" fontId="40" fillId="27" borderId="16" xfId="0" applyNumberFormat="1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198" fontId="40" fillId="0" borderId="19" xfId="73" applyNumberFormat="1" applyFont="1" applyFill="1" applyBorder="1" applyAlignment="1">
      <alignment horizontal="center" vertical="center"/>
    </xf>
    <xf numFmtId="198" fontId="40" fillId="0" borderId="25" xfId="73" applyNumberFormat="1" applyFont="1" applyFill="1" applyBorder="1" applyAlignment="1">
      <alignment horizontal="center" vertical="center"/>
    </xf>
    <xf numFmtId="201" fontId="40" fillId="29" borderId="26" xfId="66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10" fontId="40" fillId="0" borderId="0" xfId="66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0" fillId="26" borderId="0" xfId="0" applyFont="1" applyFill="1" applyBorder="1" applyAlignment="1">
      <alignment horizontal="center" vertical="center"/>
    </xf>
    <xf numFmtId="2" fontId="40" fillId="26" borderId="0" xfId="73" applyNumberFormat="1" applyFont="1" applyFill="1" applyBorder="1" applyAlignment="1">
      <alignment horizontal="center" vertical="center"/>
    </xf>
    <xf numFmtId="0" fontId="43" fillId="0" borderId="0" xfId="96" applyFont="1" applyFill="1" applyBorder="1" applyAlignment="1">
      <alignment horizontal="left" vertical="center"/>
    </xf>
    <xf numFmtId="176" fontId="43" fillId="0" borderId="0" xfId="96" applyNumberFormat="1" applyFont="1" applyFill="1" applyBorder="1">
      <alignment vertical="center"/>
    </xf>
    <xf numFmtId="0" fontId="40" fillId="0" borderId="0" xfId="0" applyFont="1" applyFill="1" applyBorder="1" applyAlignment="1">
      <alignment horizontal="left" vertical="center"/>
    </xf>
    <xf numFmtId="10" fontId="40" fillId="0" borderId="0" xfId="0" applyNumberFormat="1" applyFont="1" applyFill="1" applyBorder="1" applyAlignment="1">
      <alignment horizontal="left" vertical="center"/>
    </xf>
    <xf numFmtId="0" fontId="40" fillId="0" borderId="0" xfId="0" quotePrefix="1" applyFont="1" applyFill="1" applyBorder="1" applyAlignment="1">
      <alignment horizontal="left" vertical="center" indent="1"/>
    </xf>
    <xf numFmtId="0" fontId="40" fillId="27" borderId="16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0" fontId="40" fillId="0" borderId="0" xfId="0" applyFont="1" applyFill="1" applyAlignment="1">
      <alignment vertical="center"/>
    </xf>
    <xf numFmtId="43" fontId="40" fillId="0" borderId="21" xfId="66" applyNumberFormat="1" applyFont="1" applyFill="1" applyBorder="1" applyAlignment="1">
      <alignment horizontal="right" vertical="center"/>
    </xf>
    <xf numFmtId="43" fontId="40" fillId="0" borderId="25" xfId="66" applyNumberFormat="1" applyFont="1" applyFill="1" applyBorder="1" applyAlignment="1">
      <alignment vertical="center"/>
    </xf>
    <xf numFmtId="43" fontId="43" fillId="29" borderId="26" xfId="66" applyNumberFormat="1" applyFont="1" applyFill="1" applyBorder="1" applyAlignment="1">
      <alignment horizontal="right" vertical="center"/>
    </xf>
    <xf numFmtId="0" fontId="40" fillId="0" borderId="18" xfId="0" applyFont="1" applyFill="1" applyBorder="1" applyAlignment="1">
      <alignment horizontal="center" vertical="center"/>
    </xf>
    <xf numFmtId="43" fontId="40" fillId="0" borderId="0" xfId="0" applyNumberFormat="1" applyFont="1" applyFill="1" applyBorder="1" applyAlignment="1">
      <alignment horizontal="center" vertical="center"/>
    </xf>
    <xf numFmtId="0" fontId="40" fillId="27" borderId="23" xfId="96" applyFont="1" applyFill="1" applyBorder="1" applyAlignment="1">
      <alignment horizontal="center" vertical="center" wrapText="1"/>
    </xf>
    <xf numFmtId="199" fontId="45" fillId="28" borderId="17" xfId="0" applyNumberFormat="1" applyFont="1" applyFill="1" applyBorder="1" applyAlignment="1">
      <alignment horizontal="center" vertical="center"/>
    </xf>
    <xf numFmtId="201" fontId="40" fillId="0" borderId="18" xfId="73" applyNumberFormat="1" applyFont="1" applyFill="1" applyBorder="1" applyAlignment="1">
      <alignment horizontal="right" vertical="center"/>
    </xf>
    <xf numFmtId="198" fontId="40" fillId="28" borderId="29" xfId="73" applyNumberFormat="1" applyFont="1" applyFill="1" applyBorder="1" applyAlignment="1">
      <alignment horizontal="center" vertical="center"/>
    </xf>
    <xf numFmtId="200" fontId="40" fillId="28" borderId="29" xfId="73" applyNumberFormat="1" applyFont="1" applyFill="1" applyBorder="1" applyAlignment="1">
      <alignment horizontal="center" vertical="center"/>
    </xf>
    <xf numFmtId="0" fontId="40" fillId="28" borderId="0" xfId="0" applyFont="1" applyFill="1" applyBorder="1" applyAlignment="1">
      <alignment horizontal="center" vertical="center"/>
    </xf>
    <xf numFmtId="200" fontId="40" fillId="28" borderId="0" xfId="66" applyNumberFormat="1" applyFont="1" applyFill="1" applyBorder="1" applyAlignment="1">
      <alignment horizontal="right" vertical="center"/>
    </xf>
    <xf numFmtId="198" fontId="40" fillId="28" borderId="31" xfId="73" applyNumberFormat="1" applyFont="1" applyFill="1" applyBorder="1" applyAlignment="1">
      <alignment horizontal="center" vertical="center"/>
    </xf>
    <xf numFmtId="201" fontId="40" fillId="0" borderId="21" xfId="73" applyNumberFormat="1" applyFont="1" applyFill="1" applyBorder="1" applyAlignment="1">
      <alignment horizontal="right" vertical="center"/>
    </xf>
    <xf numFmtId="201" fontId="40" fillId="0" borderId="25" xfId="73" applyNumberFormat="1" applyFont="1" applyFill="1" applyBorder="1" applyAlignment="1">
      <alignment horizontal="right" vertical="center"/>
    </xf>
    <xf numFmtId="201" fontId="40" fillId="0" borderId="26" xfId="73" applyNumberFormat="1" applyFont="1" applyFill="1" applyBorder="1" applyAlignment="1">
      <alignment horizontal="right" vertical="center"/>
    </xf>
    <xf numFmtId="0" fontId="40" fillId="0" borderId="32" xfId="0" applyFont="1" applyBorder="1" applyAlignment="1">
      <alignment horizontal="center" vertical="center"/>
    </xf>
    <xf numFmtId="197" fontId="40" fillId="0" borderId="19" xfId="73" applyNumberFormat="1" applyFont="1" applyFill="1" applyBorder="1" applyAlignment="1">
      <alignment horizontal="right" vertical="center"/>
    </xf>
    <xf numFmtId="197" fontId="40" fillId="29" borderId="18" xfId="73" applyNumberFormat="1" applyFont="1" applyFill="1" applyBorder="1" applyAlignment="1">
      <alignment horizontal="right" vertical="center"/>
    </xf>
    <xf numFmtId="197" fontId="40" fillId="0" borderId="6" xfId="73" applyNumberFormat="1" applyFont="1" applyFill="1" applyBorder="1" applyAlignment="1">
      <alignment horizontal="right" vertical="center"/>
    </xf>
    <xf numFmtId="197" fontId="40" fillId="29" borderId="29" xfId="73" applyNumberFormat="1" applyFont="1" applyFill="1" applyBorder="1" applyAlignment="1">
      <alignment horizontal="right" vertical="center"/>
    </xf>
    <xf numFmtId="201" fontId="40" fillId="0" borderId="29" xfId="73" applyNumberFormat="1" applyFont="1" applyFill="1" applyBorder="1" applyAlignment="1">
      <alignment horizontal="right" vertical="center"/>
    </xf>
    <xf numFmtId="197" fontId="40" fillId="0" borderId="25" xfId="73" applyNumberFormat="1" applyFont="1" applyFill="1" applyBorder="1" applyAlignment="1">
      <alignment horizontal="right" vertical="center"/>
    </xf>
    <xf numFmtId="197" fontId="40" fillId="0" borderId="26" xfId="73" applyNumberFormat="1" applyFont="1" applyFill="1" applyBorder="1" applyAlignment="1">
      <alignment horizontal="right" vertical="center"/>
    </xf>
    <xf numFmtId="197" fontId="40" fillId="0" borderId="18" xfId="73" applyNumberFormat="1" applyFont="1" applyFill="1" applyBorder="1" applyAlignment="1">
      <alignment horizontal="right" vertical="center"/>
    </xf>
    <xf numFmtId="0" fontId="40" fillId="27" borderId="33" xfId="97" applyFont="1" applyFill="1" applyBorder="1" applyAlignment="1">
      <alignment horizontal="center" vertical="center"/>
    </xf>
    <xf numFmtId="197" fontId="40" fillId="0" borderId="21" xfId="73" applyNumberFormat="1" applyFont="1" applyFill="1" applyBorder="1" applyAlignment="1">
      <alignment horizontal="right" vertical="center"/>
    </xf>
    <xf numFmtId="0" fontId="40" fillId="0" borderId="34" xfId="96" applyFont="1" applyFill="1" applyBorder="1" applyAlignment="1">
      <alignment horizontal="center" vertical="center"/>
    </xf>
    <xf numFmtId="0" fontId="40" fillId="0" borderId="35" xfId="97" applyFont="1" applyFill="1" applyBorder="1" applyAlignment="1">
      <alignment horizontal="center" vertical="center"/>
    </xf>
    <xf numFmtId="0" fontId="40" fillId="0" borderId="36" xfId="97" applyFont="1" applyFill="1" applyBorder="1" applyAlignment="1">
      <alignment horizontal="center" vertical="center"/>
    </xf>
    <xf numFmtId="0" fontId="40" fillId="0" borderId="37" xfId="97" applyFont="1" applyFill="1" applyBorder="1" applyAlignment="1">
      <alignment horizontal="center" vertical="center"/>
    </xf>
    <xf numFmtId="0" fontId="40" fillId="27" borderId="20" xfId="96" applyFont="1" applyFill="1" applyBorder="1" applyAlignment="1">
      <alignment horizontal="center" vertical="center"/>
    </xf>
    <xf numFmtId="179" fontId="40" fillId="0" borderId="18" xfId="73" applyNumberFormat="1" applyFont="1" applyFill="1" applyBorder="1" applyAlignment="1">
      <alignment horizontal="right" vertical="center"/>
    </xf>
    <xf numFmtId="179" fontId="40" fillId="0" borderId="21" xfId="73" applyNumberFormat="1" applyFont="1" applyFill="1" applyBorder="1" applyAlignment="1">
      <alignment horizontal="right" vertical="center"/>
    </xf>
    <xf numFmtId="179" fontId="40" fillId="0" borderId="19" xfId="73" applyNumberFormat="1" applyFont="1" applyFill="1" applyBorder="1" applyAlignment="1">
      <alignment horizontal="right" vertical="center"/>
    </xf>
    <xf numFmtId="179" fontId="40" fillId="0" borderId="25" xfId="73" applyNumberFormat="1" applyFont="1" applyFill="1" applyBorder="1" applyAlignment="1">
      <alignment horizontal="right" vertical="center"/>
    </xf>
    <xf numFmtId="0" fontId="44" fillId="0" borderId="19" xfId="96" applyFont="1" applyFill="1" applyBorder="1" applyAlignment="1">
      <alignment horizontal="center" vertical="center"/>
    </xf>
    <xf numFmtId="0" fontId="44" fillId="28" borderId="19" xfId="96" applyFont="1" applyFill="1" applyBorder="1" applyAlignment="1">
      <alignment horizontal="center" vertical="center"/>
    </xf>
    <xf numFmtId="177" fontId="44" fillId="28" borderId="25" xfId="73" applyNumberFormat="1" applyFont="1" applyFill="1" applyBorder="1" applyAlignment="1">
      <alignment horizontal="center" vertical="center"/>
    </xf>
    <xf numFmtId="177" fontId="44" fillId="28" borderId="21" xfId="73" applyNumberFormat="1" applyFont="1" applyFill="1" applyBorder="1" applyAlignment="1">
      <alignment horizontal="center" vertical="center"/>
    </xf>
    <xf numFmtId="0" fontId="52" fillId="28" borderId="25" xfId="0" applyFont="1" applyFill="1" applyBorder="1" applyAlignment="1">
      <alignment horizontal="center" vertical="center" wrapText="1"/>
    </xf>
    <xf numFmtId="0" fontId="52" fillId="29" borderId="26" xfId="0" applyFont="1" applyFill="1" applyBorder="1" applyAlignment="1">
      <alignment horizontal="center" vertical="center" wrapText="1"/>
    </xf>
    <xf numFmtId="0" fontId="44" fillId="27" borderId="20" xfId="96" applyFont="1" applyFill="1" applyBorder="1" applyAlignment="1">
      <alignment horizontal="center" vertical="center"/>
    </xf>
    <xf numFmtId="0" fontId="44" fillId="27" borderId="16" xfId="96" applyFont="1" applyFill="1" applyBorder="1" applyAlignment="1">
      <alignment horizontal="center" vertical="center"/>
    </xf>
    <xf numFmtId="176" fontId="44" fillId="0" borderId="21" xfId="96" applyNumberFormat="1" applyFont="1" applyFill="1" applyBorder="1">
      <alignment vertical="center"/>
    </xf>
    <xf numFmtId="176" fontId="44" fillId="0" borderId="25" xfId="96" applyNumberFormat="1" applyFont="1" applyFill="1" applyBorder="1">
      <alignment vertical="center"/>
    </xf>
    <xf numFmtId="176" fontId="50" fillId="29" borderId="26" xfId="96" applyNumberFormat="1" applyFont="1" applyFill="1" applyBorder="1">
      <alignment vertical="center"/>
    </xf>
    <xf numFmtId="176" fontId="44" fillId="0" borderId="25" xfId="96" applyNumberFormat="1" applyFont="1" applyFill="1" applyBorder="1" applyAlignment="1">
      <alignment horizontal="center" vertical="center"/>
    </xf>
    <xf numFmtId="204" fontId="40" fillId="0" borderId="18" xfId="73" applyNumberFormat="1" applyFont="1" applyFill="1" applyBorder="1" applyAlignment="1">
      <alignment horizontal="right" vertical="center"/>
    </xf>
    <xf numFmtId="204" fontId="40" fillId="0" borderId="19" xfId="73" applyNumberFormat="1" applyFont="1" applyFill="1" applyBorder="1" applyAlignment="1">
      <alignment horizontal="right" vertical="center"/>
    </xf>
    <xf numFmtId="204" fontId="40" fillId="0" borderId="6" xfId="73" applyNumberFormat="1" applyFont="1" applyFill="1" applyBorder="1" applyAlignment="1">
      <alignment horizontal="right" vertical="center"/>
    </xf>
    <xf numFmtId="204" fontId="44" fillId="28" borderId="18" xfId="73" applyNumberFormat="1" applyFont="1" applyFill="1" applyBorder="1" applyAlignment="1">
      <alignment horizontal="right" vertical="center"/>
    </xf>
    <xf numFmtId="204" fontId="44" fillId="28" borderId="19" xfId="73" applyNumberFormat="1" applyFont="1" applyFill="1" applyBorder="1" applyAlignment="1">
      <alignment horizontal="right" vertical="center"/>
    </xf>
    <xf numFmtId="204" fontId="44" fillId="29" borderId="19" xfId="73" applyNumberFormat="1" applyFont="1" applyFill="1" applyBorder="1" applyAlignment="1">
      <alignment horizontal="right" vertical="center"/>
    </xf>
    <xf numFmtId="204" fontId="52" fillId="28" borderId="19" xfId="73" applyNumberFormat="1" applyFont="1" applyFill="1" applyBorder="1" applyAlignment="1">
      <alignment horizontal="right" vertical="center" wrapText="1"/>
    </xf>
    <xf numFmtId="204" fontId="52" fillId="29" borderId="6" xfId="73" applyNumberFormat="1" applyFont="1" applyFill="1" applyBorder="1" applyAlignment="1">
      <alignment horizontal="right" vertical="center" wrapText="1"/>
    </xf>
    <xf numFmtId="204" fontId="52" fillId="0" borderId="18" xfId="73" applyNumberFormat="1" applyFont="1" applyBorder="1" applyAlignment="1">
      <alignment horizontal="right" vertical="center" wrapText="1"/>
    </xf>
    <xf numFmtId="204" fontId="52" fillId="0" borderId="19" xfId="73" applyNumberFormat="1" applyFont="1" applyBorder="1" applyAlignment="1">
      <alignment horizontal="right" vertical="center" wrapText="1"/>
    </xf>
    <xf numFmtId="204" fontId="52" fillId="29" borderId="19" xfId="73" applyNumberFormat="1" applyFont="1" applyFill="1" applyBorder="1" applyAlignment="1">
      <alignment horizontal="right" vertical="center" wrapText="1"/>
    </xf>
    <xf numFmtId="203" fontId="40" fillId="0" borderId="19" xfId="96" applyNumberFormat="1" applyFont="1" applyFill="1" applyBorder="1" applyAlignment="1">
      <alignment vertical="center" wrapText="1"/>
    </xf>
    <xf numFmtId="203" fontId="40" fillId="0" borderId="19" xfId="96" applyNumberFormat="1" applyFont="1" applyFill="1" applyBorder="1" applyAlignment="1">
      <alignment vertical="center"/>
    </xf>
    <xf numFmtId="203" fontId="40" fillId="0" borderId="19" xfId="96" applyNumberFormat="1" applyFont="1" applyFill="1" applyBorder="1">
      <alignment vertical="center"/>
    </xf>
    <xf numFmtId="203" fontId="40" fillId="0" borderId="25" xfId="96" applyNumberFormat="1" applyFont="1" applyFill="1" applyBorder="1">
      <alignment vertical="center"/>
    </xf>
    <xf numFmtId="203" fontId="40" fillId="0" borderId="19" xfId="96" applyNumberFormat="1" applyFont="1" applyFill="1" applyBorder="1" applyAlignment="1">
      <alignment vertical="center" shrinkToFit="1"/>
    </xf>
    <xf numFmtId="205" fontId="40" fillId="0" borderId="19" xfId="96" applyNumberFormat="1" applyFont="1" applyFill="1" applyBorder="1" applyAlignment="1">
      <alignment vertical="center"/>
    </xf>
    <xf numFmtId="205" fontId="40" fillId="0" borderId="19" xfId="96" applyNumberFormat="1" applyFont="1" applyFill="1" applyBorder="1" applyAlignment="1">
      <alignment vertical="center" shrinkToFit="1"/>
    </xf>
    <xf numFmtId="204" fontId="40" fillId="0" borderId="19" xfId="66" applyNumberFormat="1" applyFont="1" applyFill="1" applyBorder="1" applyAlignment="1">
      <alignment vertical="center"/>
    </xf>
    <xf numFmtId="204" fontId="40" fillId="0" borderId="18" xfId="66" applyNumberFormat="1" applyFont="1" applyFill="1" applyBorder="1" applyAlignment="1">
      <alignment horizontal="right" vertical="center"/>
    </xf>
    <xf numFmtId="204" fontId="43" fillId="29" borderId="6" xfId="66" applyNumberFormat="1" applyFont="1" applyFill="1" applyBorder="1" applyAlignment="1">
      <alignment horizontal="right" vertical="center"/>
    </xf>
    <xf numFmtId="203" fontId="40" fillId="0" borderId="18" xfId="0" applyNumberFormat="1" applyFont="1" applyFill="1" applyBorder="1" applyAlignment="1">
      <alignment horizontal="center" vertical="center"/>
    </xf>
    <xf numFmtId="203" fontId="40" fillId="0" borderId="21" xfId="0" applyNumberFormat="1" applyFont="1" applyFill="1" applyBorder="1" applyAlignment="1">
      <alignment horizontal="center" vertical="center"/>
    </xf>
    <xf numFmtId="203" fontId="40" fillId="0" borderId="19" xfId="0" applyNumberFormat="1" applyFont="1" applyFill="1" applyBorder="1" applyAlignment="1">
      <alignment horizontal="center" vertical="center"/>
    </xf>
    <xf numFmtId="203" fontId="40" fillId="0" borderId="25" xfId="0" applyNumberFormat="1" applyFont="1" applyFill="1" applyBorder="1" applyAlignment="1">
      <alignment horizontal="center" vertical="center"/>
    </xf>
    <xf numFmtId="203" fontId="43" fillId="29" borderId="6" xfId="0" applyNumberFormat="1" applyFont="1" applyFill="1" applyBorder="1" applyAlignment="1">
      <alignment horizontal="center" vertical="center"/>
    </xf>
    <xf numFmtId="203" fontId="43" fillId="29" borderId="26" xfId="0" applyNumberFormat="1" applyFont="1" applyFill="1" applyBorder="1" applyAlignment="1">
      <alignment horizontal="center" vertical="center"/>
    </xf>
    <xf numFmtId="204" fontId="40" fillId="0" borderId="19" xfId="0" applyNumberFormat="1" applyFont="1" applyFill="1" applyBorder="1" applyAlignment="1">
      <alignment horizontal="right" vertical="center"/>
    </xf>
    <xf numFmtId="204" fontId="40" fillId="0" borderId="21" xfId="73" applyNumberFormat="1" applyFont="1" applyFill="1" applyBorder="1" applyAlignment="1">
      <alignment horizontal="right" vertical="center"/>
    </xf>
    <xf numFmtId="204" fontId="40" fillId="0" borderId="25" xfId="73" applyNumberFormat="1" applyFont="1" applyFill="1" applyBorder="1" applyAlignment="1">
      <alignment horizontal="right" vertical="center"/>
    </xf>
    <xf numFmtId="204" fontId="40" fillId="0" borderId="26" xfId="73" applyNumberFormat="1" applyFont="1" applyFill="1" applyBorder="1" applyAlignment="1">
      <alignment horizontal="right" vertical="center"/>
    </xf>
    <xf numFmtId="203" fontId="40" fillId="0" borderId="19" xfId="73" applyNumberFormat="1" applyFont="1" applyFill="1" applyBorder="1" applyAlignment="1">
      <alignment horizontal="right" vertical="center"/>
    </xf>
    <xf numFmtId="205" fontId="40" fillId="29" borderId="6" xfId="66" applyNumberFormat="1" applyFont="1" applyFill="1" applyBorder="1" applyAlignment="1">
      <alignment horizontal="right" vertical="center"/>
    </xf>
    <xf numFmtId="205" fontId="40" fillId="28" borderId="6" xfId="66" applyNumberFormat="1" applyFont="1" applyFill="1" applyBorder="1" applyAlignment="1">
      <alignment horizontal="right" vertical="center"/>
    </xf>
    <xf numFmtId="205" fontId="40" fillId="28" borderId="26" xfId="66" applyNumberFormat="1" applyFont="1" applyFill="1" applyBorder="1" applyAlignment="1">
      <alignment horizontal="right" vertical="center"/>
    </xf>
    <xf numFmtId="204" fontId="40" fillId="0" borderId="19" xfId="0" applyNumberFormat="1" applyFont="1" applyBorder="1" applyAlignment="1">
      <alignment horizontal="right" vertical="center"/>
    </xf>
    <xf numFmtId="204" fontId="40" fillId="0" borderId="25" xfId="0" applyNumberFormat="1" applyFont="1" applyBorder="1" applyAlignment="1">
      <alignment horizontal="right" vertical="center"/>
    </xf>
    <xf numFmtId="204" fontId="40" fillId="0" borderId="32" xfId="0" applyNumberFormat="1" applyFont="1" applyBorder="1" applyAlignment="1">
      <alignment horizontal="right" vertical="center"/>
    </xf>
    <xf numFmtId="204" fontId="40" fillId="0" borderId="38" xfId="0" applyNumberFormat="1" applyFont="1" applyBorder="1" applyAlignment="1">
      <alignment horizontal="right" vertical="center"/>
    </xf>
    <xf numFmtId="204" fontId="40" fillId="0" borderId="18" xfId="0" applyNumberFormat="1" applyFont="1" applyBorder="1" applyAlignment="1">
      <alignment horizontal="right" vertical="center"/>
    </xf>
    <xf numFmtId="204" fontId="40" fillId="0" borderId="21" xfId="0" applyNumberFormat="1" applyFont="1" applyBorder="1" applyAlignment="1">
      <alignment horizontal="right" vertical="center"/>
    </xf>
    <xf numFmtId="204" fontId="40" fillId="0" borderId="29" xfId="0" applyNumberFormat="1" applyFont="1" applyBorder="1" applyAlignment="1">
      <alignment horizontal="right" vertical="center"/>
    </xf>
    <xf numFmtId="204" fontId="40" fillId="0" borderId="22" xfId="0" applyNumberFormat="1" applyFont="1" applyBorder="1" applyAlignment="1">
      <alignment horizontal="right" vertical="center"/>
    </xf>
    <xf numFmtId="204" fontId="40" fillId="0" borderId="34" xfId="73" applyNumberFormat="1" applyFont="1" applyFill="1" applyBorder="1" applyAlignment="1">
      <alignment horizontal="right" vertical="center"/>
    </xf>
    <xf numFmtId="204" fontId="40" fillId="0" borderId="39" xfId="73" applyNumberFormat="1" applyFont="1" applyFill="1" applyBorder="1" applyAlignment="1">
      <alignment horizontal="right" vertical="center"/>
    </xf>
    <xf numFmtId="0" fontId="44" fillId="28" borderId="19" xfId="96" applyFont="1" applyFill="1" applyBorder="1" applyAlignment="1">
      <alignment horizontal="center" vertical="center"/>
    </xf>
    <xf numFmtId="199" fontId="45" fillId="28" borderId="57" xfId="0" applyNumberFormat="1" applyFont="1" applyFill="1" applyBorder="1" applyAlignment="1">
      <alignment horizontal="center" vertical="center"/>
    </xf>
    <xf numFmtId="203" fontId="40" fillId="0" borderId="29" xfId="96" applyNumberFormat="1" applyFont="1" applyFill="1" applyBorder="1" applyAlignment="1">
      <alignment vertical="center" wrapText="1"/>
    </xf>
    <xf numFmtId="203" fontId="40" fillId="0" borderId="29" xfId="96" applyNumberFormat="1" applyFont="1" applyFill="1" applyBorder="1" applyAlignment="1">
      <alignment vertical="center"/>
    </xf>
    <xf numFmtId="203" fontId="40" fillId="0" borderId="29" xfId="96" applyNumberFormat="1" applyFont="1" applyFill="1" applyBorder="1" applyAlignment="1">
      <alignment vertical="center" shrinkToFit="1"/>
    </xf>
    <xf numFmtId="205" fontId="40" fillId="0" borderId="29" xfId="96" applyNumberFormat="1" applyFont="1" applyFill="1" applyBorder="1" applyAlignment="1">
      <alignment vertical="center"/>
    </xf>
    <xf numFmtId="203" fontId="40" fillId="0" borderId="29" xfId="96" applyNumberFormat="1" applyFont="1" applyFill="1" applyBorder="1">
      <alignment vertical="center"/>
    </xf>
    <xf numFmtId="203" fontId="40" fillId="0" borderId="22" xfId="96" applyNumberFormat="1" applyFont="1" applyFill="1" applyBorder="1">
      <alignment vertical="center"/>
    </xf>
    <xf numFmtId="0" fontId="44" fillId="28" borderId="19" xfId="96" applyFont="1" applyFill="1" applyBorder="1" applyAlignment="1">
      <alignment horizontal="center" vertical="center" wrapText="1"/>
    </xf>
    <xf numFmtId="0" fontId="44" fillId="28" borderId="17" xfId="96" applyFont="1" applyFill="1" applyBorder="1" applyAlignment="1">
      <alignment horizontal="center" vertical="center" wrapText="1"/>
    </xf>
    <xf numFmtId="0" fontId="52" fillId="28" borderId="19" xfId="0" applyFont="1" applyFill="1" applyBorder="1" applyAlignment="1">
      <alignment horizontal="center" vertical="center" wrapText="1"/>
    </xf>
    <xf numFmtId="0" fontId="40" fillId="0" borderId="17" xfId="96" applyFont="1" applyFill="1" applyBorder="1" applyAlignment="1">
      <alignment horizontal="center" vertical="center"/>
    </xf>
    <xf numFmtId="0" fontId="40" fillId="0" borderId="19" xfId="96" applyFont="1" applyFill="1" applyBorder="1" applyAlignment="1">
      <alignment horizontal="center" vertical="center"/>
    </xf>
    <xf numFmtId="0" fontId="40" fillId="27" borderId="30" xfId="96" applyFont="1" applyFill="1" applyBorder="1" applyAlignment="1">
      <alignment horizontal="center" vertical="center"/>
    </xf>
    <xf numFmtId="0" fontId="40" fillId="27" borderId="20" xfId="96" applyFont="1" applyFill="1" applyBorder="1" applyAlignment="1">
      <alignment horizontal="center" vertical="center"/>
    </xf>
    <xf numFmtId="0" fontId="50" fillId="29" borderId="28" xfId="96" applyFont="1" applyFill="1" applyBorder="1" applyAlignment="1">
      <alignment horizontal="center" vertical="center"/>
    </xf>
    <xf numFmtId="0" fontId="50" fillId="29" borderId="6" xfId="96" applyFont="1" applyFill="1" applyBorder="1" applyAlignment="1">
      <alignment horizontal="center" vertical="center"/>
    </xf>
    <xf numFmtId="0" fontId="44" fillId="28" borderId="18" xfId="96" applyFont="1" applyFill="1" applyBorder="1" applyAlignment="1">
      <alignment horizontal="center" vertical="center" wrapText="1"/>
    </xf>
    <xf numFmtId="0" fontId="44" fillId="28" borderId="41" xfId="96" applyFont="1" applyFill="1" applyBorder="1" applyAlignment="1">
      <alignment horizontal="center" vertical="center"/>
    </xf>
    <xf numFmtId="0" fontId="44" fillId="28" borderId="42" xfId="96" applyFont="1" applyFill="1" applyBorder="1" applyAlignment="1">
      <alignment horizontal="center" vertical="center"/>
    </xf>
    <xf numFmtId="0" fontId="44" fillId="28" borderId="27" xfId="96" applyFont="1" applyFill="1" applyBorder="1" applyAlignment="1">
      <alignment horizontal="center" vertical="center" wrapText="1"/>
    </xf>
    <xf numFmtId="0" fontId="44" fillId="28" borderId="19" xfId="96" applyFont="1" applyFill="1" applyBorder="1" applyAlignment="1">
      <alignment horizontal="center" vertical="center" shrinkToFit="1"/>
    </xf>
    <xf numFmtId="0" fontId="44" fillId="28" borderId="19" xfId="96" applyFont="1" applyFill="1" applyBorder="1" applyAlignment="1">
      <alignment horizontal="center" vertical="center"/>
    </xf>
    <xf numFmtId="0" fontId="44" fillId="28" borderId="32" xfId="96" applyFont="1" applyFill="1" applyBorder="1" applyAlignment="1">
      <alignment horizontal="center" vertical="center" wrapText="1"/>
    </xf>
    <xf numFmtId="0" fontId="44" fillId="28" borderId="40" xfId="96" applyFont="1" applyFill="1" applyBorder="1" applyAlignment="1">
      <alignment horizontal="center" vertical="center" wrapText="1"/>
    </xf>
    <xf numFmtId="0" fontId="40" fillId="0" borderId="28" xfId="96" applyFont="1" applyFill="1" applyBorder="1" applyAlignment="1">
      <alignment horizontal="center" vertical="center"/>
    </xf>
    <xf numFmtId="0" fontId="40" fillId="0" borderId="6" xfId="96" applyFont="1" applyFill="1" applyBorder="1" applyAlignment="1">
      <alignment horizontal="center" vertical="center"/>
    </xf>
    <xf numFmtId="0" fontId="40" fillId="0" borderId="27" xfId="96" applyFont="1" applyFill="1" applyBorder="1" applyAlignment="1">
      <alignment horizontal="center" vertical="center"/>
    </xf>
    <xf numFmtId="0" fontId="40" fillId="0" borderId="18" xfId="96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56" xfId="0" applyFont="1" applyFill="1" applyBorder="1" applyAlignment="1">
      <alignment horizontal="center" vertical="center"/>
    </xf>
    <xf numFmtId="0" fontId="44" fillId="0" borderId="17" xfId="96" applyFont="1" applyFill="1" applyBorder="1" applyAlignment="1">
      <alignment horizontal="center" vertical="center" wrapText="1"/>
    </xf>
    <xf numFmtId="0" fontId="44" fillId="0" borderId="68" xfId="96" applyFont="1" applyFill="1" applyBorder="1" applyAlignment="1">
      <alignment horizontal="center" vertical="center" wrapText="1"/>
    </xf>
    <xf numFmtId="0" fontId="44" fillId="0" borderId="27" xfId="96" applyFont="1" applyFill="1" applyBorder="1" applyAlignment="1">
      <alignment horizontal="center" vertical="center" wrapText="1"/>
    </xf>
    <xf numFmtId="0" fontId="50" fillId="29" borderId="35" xfId="96" applyFont="1" applyFill="1" applyBorder="1" applyAlignment="1">
      <alignment horizontal="center" vertical="center"/>
    </xf>
    <xf numFmtId="0" fontId="50" fillId="29" borderId="66" xfId="96" applyFont="1" applyFill="1" applyBorder="1" applyAlignment="1">
      <alignment horizontal="center" vertical="center"/>
    </xf>
    <xf numFmtId="196" fontId="45" fillId="27" borderId="51" xfId="0" applyNumberFormat="1" applyFont="1" applyFill="1" applyBorder="1" applyAlignment="1">
      <alignment horizontal="center" vertical="center"/>
    </xf>
    <xf numFmtId="196" fontId="45" fillId="27" borderId="4" xfId="0" applyNumberFormat="1" applyFont="1" applyFill="1" applyBorder="1" applyAlignment="1">
      <alignment horizontal="center" vertical="center"/>
    </xf>
    <xf numFmtId="0" fontId="46" fillId="0" borderId="41" xfId="0" applyFont="1" applyFill="1" applyBorder="1" applyAlignment="1">
      <alignment horizontal="center" vertical="center" wrapText="1"/>
    </xf>
    <xf numFmtId="0" fontId="46" fillId="0" borderId="56" xfId="0" applyFont="1" applyFill="1" applyBorder="1" applyAlignment="1">
      <alignment horizontal="center" vertical="center" wrapText="1"/>
    </xf>
    <xf numFmtId="0" fontId="46" fillId="0" borderId="42" xfId="0" applyFont="1" applyFill="1" applyBorder="1" applyAlignment="1">
      <alignment horizontal="center" vertical="center" wrapText="1"/>
    </xf>
    <xf numFmtId="0" fontId="40" fillId="0" borderId="57" xfId="96" applyFont="1" applyFill="1" applyBorder="1" applyAlignment="1">
      <alignment horizontal="center" vertical="center"/>
    </xf>
    <xf numFmtId="0" fontId="40" fillId="0" borderId="29" xfId="96" applyFont="1" applyFill="1" applyBorder="1" applyAlignment="1">
      <alignment horizontal="center" vertical="center"/>
    </xf>
    <xf numFmtId="0" fontId="44" fillId="27" borderId="33" xfId="96" applyFont="1" applyFill="1" applyBorder="1" applyAlignment="1">
      <alignment horizontal="center" vertical="center"/>
    </xf>
    <xf numFmtId="0" fontId="44" fillId="27" borderId="4" xfId="96" applyFont="1" applyFill="1" applyBorder="1" applyAlignment="1">
      <alignment horizontal="center" vertical="center"/>
    </xf>
    <xf numFmtId="0" fontId="44" fillId="0" borderId="69" xfId="96" applyFont="1" applyFill="1" applyBorder="1" applyAlignment="1">
      <alignment horizontal="center" vertical="center"/>
    </xf>
    <xf numFmtId="0" fontId="44" fillId="0" borderId="67" xfId="96" applyFont="1" applyFill="1" applyBorder="1" applyAlignment="1">
      <alignment horizontal="center" vertical="center"/>
    </xf>
    <xf numFmtId="0" fontId="44" fillId="0" borderId="41" xfId="96" applyFont="1" applyFill="1" applyBorder="1" applyAlignment="1">
      <alignment horizontal="center" vertical="center" shrinkToFit="1"/>
    </xf>
    <xf numFmtId="0" fontId="44" fillId="0" borderId="56" xfId="96" applyFont="1" applyFill="1" applyBorder="1" applyAlignment="1">
      <alignment horizontal="center" vertical="center" shrinkToFit="1"/>
    </xf>
    <xf numFmtId="0" fontId="44" fillId="0" borderId="41" xfId="96" applyFont="1" applyFill="1" applyBorder="1" applyAlignment="1">
      <alignment horizontal="center" vertical="center"/>
    </xf>
    <xf numFmtId="0" fontId="44" fillId="0" borderId="56" xfId="96" applyFont="1" applyFill="1" applyBorder="1" applyAlignment="1">
      <alignment horizontal="center" vertical="center"/>
    </xf>
    <xf numFmtId="0" fontId="44" fillId="0" borderId="43" xfId="96" applyFont="1" applyFill="1" applyBorder="1" applyAlignment="1">
      <alignment horizontal="center" vertical="center" wrapText="1"/>
    </xf>
    <xf numFmtId="0" fontId="44" fillId="0" borderId="70" xfId="96" applyFont="1" applyFill="1" applyBorder="1" applyAlignment="1">
      <alignment horizontal="center" vertical="center" wrapText="1"/>
    </xf>
    <xf numFmtId="0" fontId="44" fillId="0" borderId="47" xfId="96" applyFont="1" applyFill="1" applyBorder="1" applyAlignment="1">
      <alignment horizontal="center" vertical="center" wrapText="1"/>
    </xf>
    <xf numFmtId="0" fontId="44" fillId="0" borderId="71" xfId="96" applyFont="1" applyFill="1" applyBorder="1" applyAlignment="1">
      <alignment horizontal="center" vertical="center" wrapText="1"/>
    </xf>
    <xf numFmtId="0" fontId="52" fillId="28" borderId="41" xfId="0" applyFont="1" applyFill="1" applyBorder="1" applyAlignment="1">
      <alignment horizontal="center" vertical="center" wrapText="1"/>
    </xf>
    <xf numFmtId="0" fontId="52" fillId="28" borderId="56" xfId="0" applyFont="1" applyFill="1" applyBorder="1" applyAlignment="1">
      <alignment horizontal="center" vertical="center" wrapText="1"/>
    </xf>
    <xf numFmtId="0" fontId="44" fillId="28" borderId="41" xfId="96" applyFont="1" applyFill="1" applyBorder="1" applyAlignment="1">
      <alignment horizontal="center" vertical="center" wrapText="1"/>
    </xf>
    <xf numFmtId="0" fontId="44" fillId="28" borderId="56" xfId="96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204" fontId="40" fillId="0" borderId="18" xfId="0" applyNumberFormat="1" applyFont="1" applyFill="1" applyBorder="1" applyAlignment="1">
      <alignment horizontal="right" vertical="center"/>
    </xf>
    <xf numFmtId="204" fontId="40" fillId="0" borderId="19" xfId="0" applyNumberFormat="1" applyFont="1" applyFill="1" applyBorder="1" applyAlignment="1">
      <alignment horizontal="right" vertical="center"/>
    </xf>
    <xf numFmtId="0" fontId="40" fillId="0" borderId="27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27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0" fontId="40" fillId="27" borderId="64" xfId="96" applyFont="1" applyFill="1" applyBorder="1" applyAlignment="1">
      <alignment horizontal="center" vertical="center"/>
    </xf>
    <xf numFmtId="0" fontId="40" fillId="27" borderId="65" xfId="96" applyFont="1" applyFill="1" applyBorder="1" applyAlignment="1">
      <alignment horizontal="center" vertical="center" wrapText="1"/>
    </xf>
    <xf numFmtId="0" fontId="40" fillId="27" borderId="25" xfId="96" applyFont="1" applyFill="1" applyBorder="1" applyAlignment="1">
      <alignment horizontal="center" vertical="center"/>
    </xf>
    <xf numFmtId="0" fontId="40" fillId="27" borderId="24" xfId="96" applyFont="1" applyFill="1" applyBorder="1" applyAlignment="1">
      <alignment horizontal="center" vertical="center"/>
    </xf>
    <xf numFmtId="0" fontId="49" fillId="29" borderId="28" xfId="0" applyFont="1" applyFill="1" applyBorder="1" applyAlignment="1">
      <alignment horizontal="center" vertical="center"/>
    </xf>
    <xf numFmtId="0" fontId="49" fillId="29" borderId="6" xfId="0" applyFont="1" applyFill="1" applyBorder="1" applyAlignment="1">
      <alignment horizontal="center" vertical="center"/>
    </xf>
    <xf numFmtId="0" fontId="44" fillId="0" borderId="19" xfId="96" applyFont="1" applyFill="1" applyBorder="1" applyAlignment="1">
      <alignment horizontal="center" vertical="center"/>
    </xf>
    <xf numFmtId="0" fontId="40" fillId="27" borderId="30" xfId="0" applyFont="1" applyFill="1" applyBorder="1" applyAlignment="1">
      <alignment horizontal="center" vertical="center"/>
    </xf>
    <xf numFmtId="0" fontId="40" fillId="27" borderId="20" xfId="0" applyFont="1" applyFill="1" applyBorder="1" applyAlignment="1">
      <alignment horizontal="center" vertical="center"/>
    </xf>
    <xf numFmtId="0" fontId="40" fillId="27" borderId="20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/>
    </xf>
    <xf numFmtId="0" fontId="43" fillId="29" borderId="35" xfId="0" applyFont="1" applyFill="1" applyBorder="1" applyAlignment="1">
      <alignment horizontal="center" vertical="center"/>
    </xf>
    <xf numFmtId="0" fontId="43" fillId="29" borderId="66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horizontal="center" vertical="center" wrapText="1" shrinkToFit="1"/>
    </xf>
    <xf numFmtId="0" fontId="46" fillId="0" borderId="17" xfId="0" applyFont="1" applyFill="1" applyBorder="1" applyAlignment="1">
      <alignment horizontal="center" vertical="center" wrapText="1" shrinkToFit="1"/>
    </xf>
    <xf numFmtId="43" fontId="40" fillId="0" borderId="29" xfId="66" applyNumberFormat="1" applyFont="1" applyFill="1" applyBorder="1" applyAlignment="1">
      <alignment horizontal="center" vertical="center"/>
    </xf>
    <xf numFmtId="0" fontId="45" fillId="27" borderId="30" xfId="0" applyFont="1" applyFill="1" applyBorder="1" applyAlignment="1">
      <alignment horizontal="center" vertical="center"/>
    </xf>
    <xf numFmtId="0" fontId="45" fillId="27" borderId="20" xfId="0" applyFont="1" applyFill="1" applyBorder="1" applyAlignment="1">
      <alignment horizontal="center" vertical="center"/>
    </xf>
    <xf numFmtId="0" fontId="40" fillId="27" borderId="19" xfId="96" applyFont="1" applyFill="1" applyBorder="1" applyAlignment="1">
      <alignment horizontal="center" vertical="center" wrapText="1"/>
    </xf>
    <xf numFmtId="0" fontId="40" fillId="27" borderId="23" xfId="96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0" borderId="58" xfId="0" applyFont="1" applyFill="1" applyBorder="1" applyAlignment="1">
      <alignment horizontal="center" vertical="center"/>
    </xf>
    <xf numFmtId="0" fontId="40" fillId="0" borderId="59" xfId="0" applyFont="1" applyFill="1" applyBorder="1" applyAlignment="1">
      <alignment horizontal="center" vertical="center"/>
    </xf>
    <xf numFmtId="0" fontId="40" fillId="0" borderId="60" xfId="0" applyFont="1" applyFill="1" applyBorder="1" applyAlignment="1">
      <alignment horizontal="center" vertical="center"/>
    </xf>
    <xf numFmtId="0" fontId="40" fillId="0" borderId="61" xfId="0" applyFont="1" applyFill="1" applyBorder="1" applyAlignment="1">
      <alignment horizontal="center" vertical="center"/>
    </xf>
    <xf numFmtId="0" fontId="40" fillId="27" borderId="62" xfId="96" applyFont="1" applyFill="1" applyBorder="1" applyAlignment="1">
      <alignment horizontal="center" vertical="center"/>
    </xf>
    <xf numFmtId="0" fontId="40" fillId="27" borderId="17" xfId="96" applyFont="1" applyFill="1" applyBorder="1" applyAlignment="1">
      <alignment horizontal="center" vertical="center"/>
    </xf>
    <xf numFmtId="0" fontId="40" fillId="27" borderId="63" xfId="96" applyFont="1" applyFill="1" applyBorder="1" applyAlignment="1">
      <alignment horizontal="center" vertical="center"/>
    </xf>
    <xf numFmtId="0" fontId="40" fillId="27" borderId="23" xfId="96" applyFont="1" applyFill="1" applyBorder="1" applyAlignment="1">
      <alignment horizontal="center" vertical="center"/>
    </xf>
    <xf numFmtId="0" fontId="40" fillId="27" borderId="19" xfId="96" applyFont="1" applyFill="1" applyBorder="1" applyAlignment="1">
      <alignment horizontal="center" vertical="center"/>
    </xf>
    <xf numFmtId="0" fontId="40" fillId="27" borderId="33" xfId="0" applyFont="1" applyFill="1" applyBorder="1" applyAlignment="1">
      <alignment horizontal="center" vertical="center"/>
    </xf>
    <xf numFmtId="0" fontId="40" fillId="27" borderId="4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 wrapText="1" shrinkToFit="1"/>
    </xf>
    <xf numFmtId="204" fontId="40" fillId="0" borderId="6" xfId="0" applyNumberFormat="1" applyFont="1" applyFill="1" applyBorder="1" applyAlignment="1">
      <alignment horizontal="right" vertical="center"/>
    </xf>
    <xf numFmtId="0" fontId="40" fillId="0" borderId="37" xfId="0" applyFont="1" applyFill="1" applyBorder="1" applyAlignment="1">
      <alignment horizontal="center" vertical="center"/>
    </xf>
    <xf numFmtId="0" fontId="40" fillId="0" borderId="67" xfId="0" applyFont="1" applyFill="1" applyBorder="1" applyAlignment="1">
      <alignment horizontal="center" vertical="center"/>
    </xf>
    <xf numFmtId="2" fontId="40" fillId="0" borderId="43" xfId="73" applyNumberFormat="1" applyFont="1" applyFill="1" applyBorder="1" applyAlignment="1">
      <alignment horizontal="center" vertical="center"/>
    </xf>
    <xf numFmtId="2" fontId="40" fillId="0" borderId="44" xfId="73" applyNumberFormat="1" applyFont="1" applyFill="1" applyBorder="1" applyAlignment="1">
      <alignment horizontal="center" vertical="center"/>
    </xf>
    <xf numFmtId="2" fontId="40" fillId="0" borderId="45" xfId="73" applyNumberFormat="1" applyFont="1" applyFill="1" applyBorder="1" applyAlignment="1">
      <alignment horizontal="center" vertical="center"/>
    </xf>
    <xf numFmtId="2" fontId="40" fillId="0" borderId="46" xfId="73" applyNumberFormat="1" applyFont="1" applyFill="1" applyBorder="1" applyAlignment="1">
      <alignment horizontal="center" vertical="center"/>
    </xf>
    <xf numFmtId="2" fontId="40" fillId="0" borderId="47" xfId="73" applyNumberFormat="1" applyFont="1" applyFill="1" applyBorder="1" applyAlignment="1">
      <alignment horizontal="center" vertical="center"/>
    </xf>
    <xf numFmtId="2" fontId="40" fillId="0" borderId="48" xfId="73" applyNumberFormat="1" applyFont="1" applyFill="1" applyBorder="1" applyAlignment="1">
      <alignment horizontal="center" vertical="center"/>
    </xf>
    <xf numFmtId="2" fontId="40" fillId="0" borderId="43" xfId="73" applyNumberFormat="1" applyFont="1" applyFill="1" applyBorder="1" applyAlignment="1">
      <alignment horizontal="center" vertical="center" wrapText="1"/>
    </xf>
    <xf numFmtId="2" fontId="40" fillId="0" borderId="44" xfId="73" applyNumberFormat="1" applyFont="1" applyFill="1" applyBorder="1" applyAlignment="1">
      <alignment horizontal="center" vertical="center" wrapText="1"/>
    </xf>
    <xf numFmtId="2" fontId="40" fillId="0" borderId="45" xfId="73" applyNumberFormat="1" applyFont="1" applyFill="1" applyBorder="1" applyAlignment="1">
      <alignment horizontal="center" vertical="center" wrapText="1"/>
    </xf>
    <xf numFmtId="2" fontId="40" fillId="0" borderId="46" xfId="73" applyNumberFormat="1" applyFont="1" applyFill="1" applyBorder="1" applyAlignment="1">
      <alignment horizontal="center" vertical="center" wrapText="1"/>
    </xf>
    <xf numFmtId="2" fontId="40" fillId="0" borderId="49" xfId="73" applyNumberFormat="1" applyFont="1" applyFill="1" applyBorder="1" applyAlignment="1">
      <alignment horizontal="center" vertical="center" wrapText="1"/>
    </xf>
    <xf numFmtId="2" fontId="40" fillId="0" borderId="50" xfId="73" applyNumberFormat="1" applyFont="1" applyFill="1" applyBorder="1" applyAlignment="1">
      <alignment horizontal="center" vertical="center" wrapText="1"/>
    </xf>
    <xf numFmtId="1" fontId="40" fillId="27" borderId="51" xfId="0" applyNumberFormat="1" applyFont="1" applyFill="1" applyBorder="1" applyAlignment="1">
      <alignment horizontal="center" vertical="center"/>
    </xf>
    <xf numFmtId="1" fontId="40" fillId="27" borderId="52" xfId="0" applyNumberFormat="1" applyFont="1" applyFill="1" applyBorder="1" applyAlignment="1">
      <alignment horizontal="center" vertical="center"/>
    </xf>
    <xf numFmtId="2" fontId="40" fillId="0" borderId="53" xfId="73" applyNumberFormat="1" applyFont="1" applyFill="1" applyBorder="1" applyAlignment="1">
      <alignment horizontal="center" vertical="center"/>
    </xf>
    <xf numFmtId="2" fontId="40" fillId="0" borderId="54" xfId="73" applyNumberFormat="1" applyFont="1" applyFill="1" applyBorder="1" applyAlignment="1">
      <alignment horizontal="center" vertical="center"/>
    </xf>
    <xf numFmtId="2" fontId="40" fillId="0" borderId="41" xfId="73" applyNumberFormat="1" applyFont="1" applyFill="1" applyBorder="1" applyAlignment="1">
      <alignment horizontal="center" vertical="center"/>
    </xf>
    <xf numFmtId="2" fontId="40" fillId="0" borderId="55" xfId="73" applyNumberFormat="1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/>
    </xf>
    <xf numFmtId="196" fontId="40" fillId="27" borderId="51" xfId="0" applyNumberFormat="1" applyFont="1" applyFill="1" applyBorder="1" applyAlignment="1">
      <alignment horizontal="center" vertical="center"/>
    </xf>
    <xf numFmtId="196" fontId="40" fillId="27" borderId="52" xfId="0" applyNumberFormat="1" applyFont="1" applyFill="1" applyBorder="1" applyAlignment="1">
      <alignment horizontal="center" vertical="center"/>
    </xf>
    <xf numFmtId="198" fontId="40" fillId="28" borderId="79" xfId="73" applyNumberFormat="1" applyFont="1" applyFill="1" applyBorder="1" applyAlignment="1">
      <alignment horizontal="center" vertical="center"/>
    </xf>
    <xf numFmtId="198" fontId="40" fillId="28" borderId="80" xfId="73" applyNumberFormat="1" applyFont="1" applyFill="1" applyBorder="1" applyAlignment="1">
      <alignment horizontal="center" vertical="center"/>
    </xf>
    <xf numFmtId="0" fontId="40" fillId="27" borderId="73" xfId="0" applyFont="1" applyFill="1" applyBorder="1" applyAlignment="1">
      <alignment horizontal="center" vertical="center"/>
    </xf>
    <xf numFmtId="0" fontId="40" fillId="28" borderId="35" xfId="0" applyFont="1" applyFill="1" applyBorder="1" applyAlignment="1">
      <alignment horizontal="center" vertical="center"/>
    </xf>
    <xf numFmtId="0" fontId="40" fillId="28" borderId="66" xfId="0" applyFont="1" applyFill="1" applyBorder="1" applyAlignment="1">
      <alignment horizontal="center" vertical="center"/>
    </xf>
    <xf numFmtId="0" fontId="40" fillId="28" borderId="72" xfId="0" applyFont="1" applyFill="1" applyBorder="1" applyAlignment="1">
      <alignment horizontal="center" vertical="center"/>
    </xf>
    <xf numFmtId="196" fontId="40" fillId="27" borderId="73" xfId="0" applyNumberFormat="1" applyFont="1" applyFill="1" applyBorder="1" applyAlignment="1">
      <alignment horizontal="center" vertical="center"/>
    </xf>
    <xf numFmtId="0" fontId="40" fillId="28" borderId="37" xfId="0" applyFont="1" applyFill="1" applyBorder="1" applyAlignment="1">
      <alignment horizontal="center" vertical="center"/>
    </xf>
    <xf numFmtId="0" fontId="40" fillId="28" borderId="67" xfId="0" applyFont="1" applyFill="1" applyBorder="1" applyAlignment="1">
      <alignment horizontal="center" vertical="center"/>
    </xf>
    <xf numFmtId="0" fontId="40" fillId="28" borderId="81" xfId="0" applyFont="1" applyFill="1" applyBorder="1" applyAlignment="1">
      <alignment horizontal="center" vertical="center"/>
    </xf>
    <xf numFmtId="202" fontId="40" fillId="28" borderId="69" xfId="73" applyNumberFormat="1" applyFont="1" applyFill="1" applyBorder="1" applyAlignment="1">
      <alignment horizontal="center" vertical="center"/>
    </xf>
    <xf numFmtId="202" fontId="40" fillId="28" borderId="81" xfId="73" applyNumberFormat="1" applyFont="1" applyFill="1" applyBorder="1" applyAlignment="1">
      <alignment horizontal="center" vertical="center"/>
    </xf>
    <xf numFmtId="200" fontId="40" fillId="28" borderId="82" xfId="73" applyNumberFormat="1" applyFont="1" applyFill="1" applyBorder="1" applyAlignment="1">
      <alignment horizontal="center" vertical="center"/>
    </xf>
    <xf numFmtId="200" fontId="40" fillId="28" borderId="66" xfId="73" applyNumberFormat="1" applyFont="1" applyFill="1" applyBorder="1" applyAlignment="1">
      <alignment horizontal="center" vertical="center"/>
    </xf>
    <xf numFmtId="200" fontId="40" fillId="28" borderId="83" xfId="73" applyNumberFormat="1" applyFont="1" applyFill="1" applyBorder="1" applyAlignment="1">
      <alignment horizontal="center" vertical="center"/>
    </xf>
    <xf numFmtId="202" fontId="40" fillId="28" borderId="86" xfId="73" applyNumberFormat="1" applyFont="1" applyFill="1" applyBorder="1" applyAlignment="1">
      <alignment horizontal="center" vertical="center"/>
    </xf>
    <xf numFmtId="0" fontId="40" fillId="28" borderId="36" xfId="0" applyFont="1" applyFill="1" applyBorder="1" applyAlignment="1">
      <alignment horizontal="center" vertical="center"/>
    </xf>
    <xf numFmtId="0" fontId="40" fillId="28" borderId="56" xfId="0" applyFont="1" applyFill="1" applyBorder="1" applyAlignment="1">
      <alignment horizontal="center" vertical="center"/>
    </xf>
    <xf numFmtId="0" fontId="40" fillId="28" borderId="42" xfId="0" applyFont="1" applyFill="1" applyBorder="1" applyAlignment="1">
      <alignment horizontal="center" vertical="center"/>
    </xf>
    <xf numFmtId="200" fontId="40" fillId="28" borderId="41" xfId="73" applyNumberFormat="1" applyFont="1" applyFill="1" applyBorder="1" applyAlignment="1">
      <alignment horizontal="center" vertical="center"/>
    </xf>
    <xf numFmtId="200" fontId="40" fillId="28" borderId="42" xfId="73" applyNumberFormat="1" applyFont="1" applyFill="1" applyBorder="1" applyAlignment="1">
      <alignment horizontal="center" vertical="center"/>
    </xf>
    <xf numFmtId="200" fontId="40" fillId="28" borderId="55" xfId="73" applyNumberFormat="1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75" xfId="0" applyFont="1" applyFill="1" applyBorder="1" applyAlignment="1">
      <alignment horizontal="center" vertical="center"/>
    </xf>
    <xf numFmtId="0" fontId="40" fillId="0" borderId="71" xfId="0" applyFont="1" applyFill="1" applyBorder="1" applyAlignment="1">
      <alignment horizontal="center" vertical="center"/>
    </xf>
    <xf numFmtId="0" fontId="40" fillId="29" borderId="35" xfId="0" applyFont="1" applyFill="1" applyBorder="1" applyAlignment="1">
      <alignment horizontal="center" vertical="center"/>
    </xf>
    <xf numFmtId="0" fontId="40" fillId="29" borderId="66" xfId="0" applyFont="1" applyFill="1" applyBorder="1" applyAlignment="1">
      <alignment horizontal="center" vertical="center"/>
    </xf>
    <xf numFmtId="0" fontId="40" fillId="29" borderId="72" xfId="0" applyFont="1" applyFill="1" applyBorder="1" applyAlignment="1">
      <alignment horizontal="center" vertical="center"/>
    </xf>
    <xf numFmtId="0" fontId="40" fillId="28" borderId="76" xfId="0" applyFont="1" applyFill="1" applyBorder="1" applyAlignment="1">
      <alignment horizontal="center" vertical="center"/>
    </xf>
    <xf numFmtId="0" fontId="40" fillId="28" borderId="77" xfId="0" applyFont="1" applyFill="1" applyBorder="1" applyAlignment="1">
      <alignment horizontal="center" vertical="center"/>
    </xf>
    <xf numFmtId="0" fontId="40" fillId="28" borderId="78" xfId="0" applyFont="1" applyFill="1" applyBorder="1" applyAlignment="1">
      <alignment horizontal="center" vertical="center"/>
    </xf>
    <xf numFmtId="0" fontId="40" fillId="28" borderId="84" xfId="0" applyFont="1" applyFill="1" applyBorder="1" applyAlignment="1">
      <alignment horizontal="center" vertical="center"/>
    </xf>
    <xf numFmtId="0" fontId="40" fillId="28" borderId="85" xfId="0" applyFont="1" applyFill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wrapText="1"/>
    </xf>
    <xf numFmtId="0" fontId="40" fillId="0" borderId="87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4" fillId="27" borderId="20" xfId="0" applyFont="1" applyFill="1" applyBorder="1" applyAlignment="1">
      <alignment horizontal="center" vertical="center"/>
    </xf>
    <xf numFmtId="0" fontId="44" fillId="27" borderId="16" xfId="0" applyFont="1" applyFill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27" borderId="23" xfId="0" applyFont="1" applyFill="1" applyBorder="1" applyAlignment="1">
      <alignment horizontal="center" vertical="center"/>
    </xf>
    <xf numFmtId="0" fontId="44" fillId="27" borderId="24" xfId="0" applyFont="1" applyFill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27" borderId="64" xfId="0" applyFont="1" applyFill="1" applyBorder="1" applyAlignment="1">
      <alignment horizontal="center" vertical="center" wrapText="1"/>
    </xf>
    <xf numFmtId="0" fontId="44" fillId="27" borderId="64" xfId="0" applyFont="1" applyFill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27" borderId="62" xfId="0" applyFont="1" applyFill="1" applyBorder="1" applyAlignment="1">
      <alignment horizontal="center" vertical="center"/>
    </xf>
    <xf numFmtId="0" fontId="44" fillId="27" borderId="63" xfId="0" applyFont="1" applyFill="1" applyBorder="1" applyAlignment="1">
      <alignment horizontal="center" vertical="center"/>
    </xf>
    <xf numFmtId="0" fontId="46" fillId="0" borderId="27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4" fillId="27" borderId="65" xfId="0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/>
    </xf>
    <xf numFmtId="0" fontId="44" fillId="27" borderId="30" xfId="0" applyFont="1" applyFill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 wrapText="1"/>
    </xf>
    <xf numFmtId="0" fontId="44" fillId="0" borderId="6" xfId="0" applyFont="1" applyBorder="1" applyAlignment="1">
      <alignment vertical="center"/>
    </xf>
    <xf numFmtId="0" fontId="44" fillId="0" borderId="26" xfId="0" applyFont="1" applyBorder="1" applyAlignment="1">
      <alignment vertical="center"/>
    </xf>
    <xf numFmtId="196" fontId="44" fillId="29" borderId="28" xfId="96" applyNumberFormat="1" applyFont="1" applyFill="1" applyBorder="1" applyAlignment="1">
      <alignment horizontal="center" vertical="center"/>
    </xf>
    <xf numFmtId="196" fontId="44" fillId="29" borderId="6" xfId="96" applyNumberFormat="1" applyFont="1" applyFill="1" applyBorder="1" applyAlignment="1">
      <alignment horizontal="center" vertical="center"/>
    </xf>
    <xf numFmtId="0" fontId="44" fillId="29" borderId="6" xfId="0" applyFont="1" applyFill="1" applyBorder="1" applyAlignment="1">
      <alignment vertical="center"/>
    </xf>
    <xf numFmtId="0" fontId="44" fillId="29" borderId="26" xfId="0" applyFont="1" applyFill="1" applyBorder="1" applyAlignment="1">
      <alignment vertical="center"/>
    </xf>
    <xf numFmtId="196" fontId="44" fillId="28" borderId="17" xfId="96" applyNumberFormat="1" applyFont="1" applyFill="1" applyBorder="1" applyAlignment="1">
      <alignment horizontal="center" vertical="center"/>
    </xf>
    <xf numFmtId="196" fontId="44" fillId="28" borderId="19" xfId="96" applyNumberFormat="1" applyFont="1" applyFill="1" applyBorder="1" applyAlignment="1">
      <alignment horizontal="center" vertical="center"/>
    </xf>
    <xf numFmtId="0" fontId="44" fillId="0" borderId="19" xfId="0" applyFont="1" applyBorder="1" applyAlignment="1">
      <alignment vertical="center"/>
    </xf>
    <xf numFmtId="0" fontId="44" fillId="0" borderId="25" xfId="0" applyFont="1" applyBorder="1" applyAlignment="1">
      <alignment vertical="center"/>
    </xf>
    <xf numFmtId="0" fontId="44" fillId="0" borderId="57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 wrapText="1"/>
    </xf>
    <xf numFmtId="196" fontId="44" fillId="28" borderId="37" xfId="96" applyNumberFormat="1" applyFont="1" applyFill="1" applyBorder="1" applyAlignment="1">
      <alignment horizontal="center" vertical="center"/>
    </xf>
    <xf numFmtId="196" fontId="44" fillId="28" borderId="81" xfId="96" applyNumberFormat="1" applyFont="1" applyFill="1" applyBorder="1" applyAlignment="1">
      <alignment horizontal="center" vertical="center"/>
    </xf>
    <xf numFmtId="196" fontId="44" fillId="28" borderId="36" xfId="96" applyNumberFormat="1" applyFont="1" applyFill="1" applyBorder="1" applyAlignment="1">
      <alignment horizontal="center" vertical="center"/>
    </xf>
    <xf numFmtId="196" fontId="44" fillId="28" borderId="42" xfId="96" applyNumberFormat="1" applyFont="1" applyFill="1" applyBorder="1" applyAlignment="1">
      <alignment horizontal="center" vertical="center"/>
    </xf>
    <xf numFmtId="0" fontId="40" fillId="0" borderId="36" xfId="97" applyFont="1" applyFill="1" applyBorder="1" applyAlignment="1">
      <alignment horizontal="center" vertical="center" wrapText="1"/>
    </xf>
    <xf numFmtId="0" fontId="40" fillId="0" borderId="42" xfId="97" applyFont="1" applyFill="1" applyBorder="1" applyAlignment="1">
      <alignment horizontal="center" vertical="center" wrapText="1"/>
    </xf>
    <xf numFmtId="0" fontId="40" fillId="0" borderId="35" xfId="97" applyFont="1" applyFill="1" applyBorder="1" applyAlignment="1">
      <alignment horizontal="center" vertical="center" wrapText="1"/>
    </xf>
    <xf numFmtId="0" fontId="40" fillId="0" borderId="72" xfId="97" applyFont="1" applyFill="1" applyBorder="1" applyAlignment="1">
      <alignment horizontal="center" vertical="center" wrapText="1"/>
    </xf>
    <xf numFmtId="0" fontId="40" fillId="27" borderId="30" xfId="97" applyFont="1" applyFill="1" applyBorder="1" applyAlignment="1">
      <alignment horizontal="center" vertical="center"/>
    </xf>
    <xf numFmtId="0" fontId="40" fillId="27" borderId="20" xfId="97" applyFont="1" applyFill="1" applyBorder="1" applyAlignment="1">
      <alignment horizontal="center" vertical="center"/>
    </xf>
    <xf numFmtId="0" fontId="40" fillId="0" borderId="27" xfId="97" applyFont="1" applyFill="1" applyBorder="1" applyAlignment="1">
      <alignment horizontal="center" vertical="center"/>
    </xf>
    <xf numFmtId="0" fontId="40" fillId="0" borderId="18" xfId="97" applyFont="1" applyFill="1" applyBorder="1" applyAlignment="1">
      <alignment horizontal="center" vertical="center"/>
    </xf>
    <xf numFmtId="0" fontId="40" fillId="0" borderId="17" xfId="97" applyFont="1" applyFill="1" applyBorder="1" applyAlignment="1">
      <alignment horizontal="center" vertical="center"/>
    </xf>
    <xf numFmtId="0" fontId="40" fillId="0" borderId="19" xfId="97" applyFont="1" applyFill="1" applyBorder="1" applyAlignment="1">
      <alignment horizontal="center" vertical="center"/>
    </xf>
    <xf numFmtId="0" fontId="40" fillId="0" borderId="37" xfId="97" applyFont="1" applyFill="1" applyBorder="1" applyAlignment="1">
      <alignment horizontal="center" vertical="center" wrapText="1"/>
    </xf>
    <xf numFmtId="0" fontId="40" fillId="0" borderId="81" xfId="97" applyFont="1" applyFill="1" applyBorder="1" applyAlignment="1">
      <alignment horizontal="center" vertical="center" wrapText="1"/>
    </xf>
    <xf numFmtId="0" fontId="40" fillId="0" borderId="28" xfId="97" applyFont="1" applyFill="1" applyBorder="1" applyAlignment="1">
      <alignment horizontal="center" vertical="center"/>
    </xf>
    <xf numFmtId="0" fontId="40" fillId="0" borderId="6" xfId="97" applyFont="1" applyFill="1" applyBorder="1" applyAlignment="1">
      <alignment horizontal="center" vertical="center"/>
    </xf>
    <xf numFmtId="0" fontId="40" fillId="0" borderId="19" xfId="97" applyFont="1" applyFill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196" fontId="40" fillId="27" borderId="51" xfId="97" applyNumberFormat="1" applyFont="1" applyFill="1" applyBorder="1" applyAlignment="1">
      <alignment horizontal="center" vertical="center"/>
    </xf>
    <xf numFmtId="196" fontId="40" fillId="27" borderId="52" xfId="97" applyNumberFormat="1" applyFont="1" applyFill="1" applyBorder="1" applyAlignment="1">
      <alignment horizontal="center" vertical="center"/>
    </xf>
    <xf numFmtId="197" fontId="40" fillId="29" borderId="79" xfId="73" applyNumberFormat="1" applyFont="1" applyFill="1" applyBorder="1" applyAlignment="1">
      <alignment horizontal="right" vertical="center"/>
    </xf>
    <xf numFmtId="197" fontId="40" fillId="29" borderId="80" xfId="73" applyNumberFormat="1" applyFont="1" applyFill="1" applyBorder="1" applyAlignment="1">
      <alignment horizontal="right" vertical="center"/>
    </xf>
    <xf numFmtId="0" fontId="40" fillId="0" borderId="57" xfId="97" applyFont="1" applyFill="1" applyBorder="1" applyAlignment="1">
      <alignment horizontal="center" vertical="center"/>
    </xf>
    <xf numFmtId="0" fontId="40" fillId="0" borderId="29" xfId="97" applyFont="1" applyFill="1" applyBorder="1" applyAlignment="1">
      <alignment horizontal="center" vertical="center"/>
    </xf>
    <xf numFmtId="0" fontId="40" fillId="0" borderId="32" xfId="97" applyFont="1" applyFill="1" applyBorder="1" applyAlignment="1">
      <alignment horizontal="center" vertical="center" wrapText="1"/>
    </xf>
    <xf numFmtId="0" fontId="40" fillId="0" borderId="40" xfId="97" applyFont="1" applyFill="1" applyBorder="1" applyAlignment="1">
      <alignment horizontal="center" vertical="center" wrapText="1"/>
    </xf>
    <xf numFmtId="0" fontId="40" fillId="0" borderId="18" xfId="97" applyFont="1" applyFill="1" applyBorder="1" applyAlignment="1">
      <alignment horizontal="center" vertical="center" wrapText="1"/>
    </xf>
    <xf numFmtId="0" fontId="40" fillId="0" borderId="19" xfId="96" applyFont="1" applyFill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</cellXfs>
  <cellStyles count="10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AeE­ [0]_INQUIRY ¿μ¾÷AßAø " xfId="19"/>
    <cellStyle name="AeE­_INQUIRY ¿μ¾÷AßAø " xfId="20"/>
    <cellStyle name="AÞ¸¶ [0]_INQUIRY ¿μ¾÷AßAø " xfId="21"/>
    <cellStyle name="AÞ¸¶_INQUIRY ¿μ¾÷AßAø " xfId="22"/>
    <cellStyle name="C￥AØ_¿μ¾÷CoE² " xfId="23"/>
    <cellStyle name="Comma" xfId="24"/>
    <cellStyle name="Comma [0]_ SG&amp;A Bridge " xfId="25"/>
    <cellStyle name="Comma_ SG&amp;A Bridge " xfId="26"/>
    <cellStyle name="Currency" xfId="27"/>
    <cellStyle name="Currency [0]_ SG&amp;A Bridge " xfId="28"/>
    <cellStyle name="Currency_ SG&amp;A Bridge " xfId="29"/>
    <cellStyle name="Currency1" xfId="30"/>
    <cellStyle name="Date" xfId="31"/>
    <cellStyle name="Fixed" xfId="32"/>
    <cellStyle name="Grey" xfId="33"/>
    <cellStyle name="Header1" xfId="34"/>
    <cellStyle name="Header2" xfId="35"/>
    <cellStyle name="Heading1" xfId="36"/>
    <cellStyle name="Heading2" xfId="37"/>
    <cellStyle name="Input [yellow]" xfId="38"/>
    <cellStyle name="Normal - Style1" xfId="39"/>
    <cellStyle name="Normal_ SG&amp;A Bridge " xfId="40"/>
    <cellStyle name="Percent" xfId="41"/>
    <cellStyle name="Percent [2]" xfId="42"/>
    <cellStyle name="Percent_4장_05.00 오염부하량" xfId="43"/>
    <cellStyle name="Total" xfId="44"/>
    <cellStyle name="강조색1" xfId="45" builtinId="29" customBuiltin="1"/>
    <cellStyle name="강조색2" xfId="46" builtinId="33" customBuiltin="1"/>
    <cellStyle name="강조색3" xfId="47" builtinId="37" customBuiltin="1"/>
    <cellStyle name="강조색4" xfId="48" builtinId="41" customBuiltin="1"/>
    <cellStyle name="강조색5" xfId="49" builtinId="45" customBuiltin="1"/>
    <cellStyle name="강조색6" xfId="50" builtinId="49" customBuiltin="1"/>
    <cellStyle name="경고문" xfId="51" builtinId="11" customBuiltin="1"/>
    <cellStyle name="계산" xfId="52" builtinId="22" customBuiltin="1"/>
    <cellStyle name="고정소숫점" xfId="53"/>
    <cellStyle name="고정출력1" xfId="54"/>
    <cellStyle name="고정출력2" xfId="55"/>
    <cellStyle name="나쁨" xfId="56" builtinId="27" customBuiltin="1"/>
    <cellStyle name="날짜" xfId="57"/>
    <cellStyle name="내역서" xfId="58"/>
    <cellStyle name="달러" xfId="59"/>
    <cellStyle name="뒤에 오는 하이퍼링크_0829광역시원단위추정(최종).xls Chart 1" xfId="60"/>
    <cellStyle name="똿뗦먛귟 [0.00]_PRODUCT DETAIL Q1" xfId="61"/>
    <cellStyle name="똿뗦먛귟_PRODUCT DETAIL Q1" xfId="62"/>
    <cellStyle name="메모" xfId="63" builtinId="10" customBuiltin="1"/>
    <cellStyle name="믅됞 [0.00]_PRODUCT DETAIL Q1" xfId="64"/>
    <cellStyle name="믅됞_PRODUCT DETAIL Q1" xfId="65"/>
    <cellStyle name="백분율" xfId="66" builtinId="5"/>
    <cellStyle name="백분율 2" xfId="67"/>
    <cellStyle name="보통" xfId="68" builtinId="28" customBuiltin="1"/>
    <cellStyle name="뷭?_BOOKSHIP" xfId="69"/>
    <cellStyle name="설명 텍스트" xfId="70" builtinId="53" customBuiltin="1"/>
    <cellStyle name="셀 확인" xfId="71" builtinId="23" customBuiltin="1"/>
    <cellStyle name="숫자(R)" xfId="72"/>
    <cellStyle name="쉼표 [0]" xfId="73" builtinId="6"/>
    <cellStyle name="쉼표 [0] 2" xfId="74"/>
    <cellStyle name="쉼표 [0] 3" xfId="75"/>
    <cellStyle name="연결된 셀" xfId="76" builtinId="24" customBuiltin="1"/>
    <cellStyle name="요약" xfId="77" builtinId="25" customBuiltin="1"/>
    <cellStyle name="입력" xfId="78" builtinId="20" customBuiltin="1"/>
    <cellStyle name="자리수" xfId="79"/>
    <cellStyle name="자리수0" xfId="80"/>
    <cellStyle name="제목" xfId="81" builtinId="15" customBuiltin="1"/>
    <cellStyle name="제목 1" xfId="82" builtinId="16" customBuiltin="1"/>
    <cellStyle name="제목 2" xfId="83" builtinId="17" customBuiltin="1"/>
    <cellStyle name="제목 3" xfId="84" builtinId="18" customBuiltin="1"/>
    <cellStyle name="제목 4" xfId="85" builtinId="19" customBuiltin="1"/>
    <cellStyle name="좋음" xfId="86" builtinId="26" customBuiltin="1"/>
    <cellStyle name="지정되지 않음" xfId="87"/>
    <cellStyle name="출력" xfId="88" builtinId="21" customBuiltin="1"/>
    <cellStyle name="콤마 [0]_(1.토)" xfId="89"/>
    <cellStyle name="콤마_(1.토)" xfId="90"/>
    <cellStyle name="퍼센트" xfId="91"/>
    <cellStyle name="표준" xfId="0" builtinId="0"/>
    <cellStyle name="표준 2" xfId="92"/>
    <cellStyle name="표준 2 2" xfId="93"/>
    <cellStyle name="표준 265" xfId="94"/>
    <cellStyle name="표준 3" xfId="95"/>
    <cellStyle name="표준_4-1. 오염부하량(생활오수적용)" xfId="96"/>
    <cellStyle name="표준_4-1. 오염부하량(생활오수적용)_4장_05.00 오염부하량" xfId="97"/>
    <cellStyle name="합산" xfId="98"/>
    <cellStyle name="화폐기호" xfId="99"/>
    <cellStyle name="화폐기호0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\from%20&#52384;&#50885;\&#51060;&#51204;&#51088;&#47308;\&#49345;&#49688;&#46020;&#53685;&#44228;\&#54872;&#44221;&#48512;&#49345;&#49688;&#46020;&#53685;&#44228;(2004)\8&#51109;%20&#44305;&#50669;&#49345;&#49688;&#460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089;&#50629;&#48169;\&#54632;&#50577;&#49688;&#46020;&#51221;&#48708;\&#9733;&#44592;&#52488;&#51648;&#54364;&#49328;&#51221;(&#54872;&#44221;&#48512;&#51204;)\&#44228;&#54925;&#51064;&#44396;&#52628;&#51221;-&#44608;&#52380;&#52280;&#44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7-&#50672;&#44228;&#52376;&#47532;&#496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2-&#50976;&#51077;&#49688;&#516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연도별 수돗물공급추이"/>
      <sheetName val="2.지구별 수돗물공급현황"/>
      <sheetName val="3.월별 수돗물공급현황"/>
      <sheetName val="4.1시설별연공급량및수익내역"/>
      <sheetName val="4.2수요자별연공급량및수익내역"/>
      <sheetName val="수요자"/>
      <sheetName val="5.1시설별일공급량내역"/>
      <sheetName val="5.2수요자별일공급량내역"/>
      <sheetName val="6.지역별도송수관로현황"/>
      <sheetName val="7.정수장현황"/>
      <sheetName val="8.수원현황"/>
      <sheetName val="9.직제및직원현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A7" t="str">
            <v>전체</v>
          </cell>
          <cell r="Q7">
            <v>2667065728</v>
          </cell>
        </row>
        <row r="8">
          <cell r="A8" t="str">
            <v>전체</v>
          </cell>
          <cell r="M8" t="str">
            <v>원수</v>
          </cell>
          <cell r="Q8">
            <v>1490482600</v>
          </cell>
        </row>
        <row r="9">
          <cell r="A9" t="str">
            <v>전체</v>
          </cell>
          <cell r="M9" t="str">
            <v>침전수</v>
          </cell>
          <cell r="Q9">
            <v>168756615</v>
          </cell>
        </row>
        <row r="10">
          <cell r="A10" t="str">
            <v>전체</v>
          </cell>
          <cell r="M10" t="str">
            <v>정수</v>
          </cell>
          <cell r="Q10">
            <v>1007826512.9999999</v>
          </cell>
        </row>
        <row r="11">
          <cell r="A11" t="str">
            <v>수도권</v>
          </cell>
          <cell r="Q11">
            <v>1251158600</v>
          </cell>
        </row>
        <row r="12">
          <cell r="A12" t="str">
            <v>수도권</v>
          </cell>
          <cell r="M12" t="str">
            <v>원수</v>
          </cell>
          <cell r="Q12">
            <v>803467468</v>
          </cell>
        </row>
        <row r="13">
          <cell r="A13" t="str">
            <v>수도권</v>
          </cell>
          <cell r="M13" t="str">
            <v>침전수</v>
          </cell>
          <cell r="Q13">
            <v>25508506</v>
          </cell>
        </row>
        <row r="14">
          <cell r="A14" t="str">
            <v>수도권</v>
          </cell>
          <cell r="M14" t="str">
            <v>정수</v>
          </cell>
          <cell r="Q14">
            <v>422182626</v>
          </cell>
        </row>
        <row r="15">
          <cell r="A15" t="str">
            <v>팔당</v>
          </cell>
          <cell r="Q15">
            <v>225982529</v>
          </cell>
        </row>
        <row r="16">
          <cell r="A16" t="str">
            <v>팔당</v>
          </cell>
          <cell r="M16" t="str">
            <v>원수</v>
          </cell>
          <cell r="Q16">
            <v>121543520</v>
          </cell>
        </row>
        <row r="17">
          <cell r="A17" t="str">
            <v>팔당</v>
          </cell>
          <cell r="M17" t="str">
            <v>침전수</v>
          </cell>
          <cell r="Q17">
            <v>0</v>
          </cell>
        </row>
        <row r="18">
          <cell r="A18" t="str">
            <v>팔당</v>
          </cell>
          <cell r="M18" t="str">
            <v>정수</v>
          </cell>
          <cell r="Q18">
            <v>104439009</v>
          </cell>
        </row>
        <row r="19">
          <cell r="A19" t="str">
            <v>팔당</v>
          </cell>
          <cell r="Q19">
            <v>121520042</v>
          </cell>
        </row>
        <row r="20">
          <cell r="A20" t="str">
            <v>수도권</v>
          </cell>
          <cell r="K20" t="str">
            <v>지자체</v>
          </cell>
          <cell r="M20" t="str">
            <v>원수</v>
          </cell>
          <cell r="Q20">
            <v>121520042</v>
          </cell>
        </row>
        <row r="21">
          <cell r="A21" t="str">
            <v>수도권</v>
          </cell>
          <cell r="M21" t="str">
            <v>원수</v>
          </cell>
          <cell r="Q21">
            <v>0</v>
          </cell>
        </row>
        <row r="22">
          <cell r="A22" t="str">
            <v>수도권</v>
          </cell>
          <cell r="Q22">
            <v>104462487</v>
          </cell>
        </row>
        <row r="23">
          <cell r="A23" t="str">
            <v>수도권</v>
          </cell>
          <cell r="K23" t="str">
            <v>지자체</v>
          </cell>
          <cell r="M23" t="str">
            <v>정수</v>
          </cell>
          <cell r="Q23">
            <v>6922388</v>
          </cell>
        </row>
        <row r="24">
          <cell r="A24" t="str">
            <v>수도권</v>
          </cell>
          <cell r="K24" t="str">
            <v>지자체</v>
          </cell>
          <cell r="M24" t="str">
            <v>정수</v>
          </cell>
          <cell r="Q24">
            <v>5663205</v>
          </cell>
        </row>
        <row r="25">
          <cell r="A25" t="str">
            <v>수도권</v>
          </cell>
          <cell r="K25" t="str">
            <v>지자체</v>
          </cell>
          <cell r="M25" t="str">
            <v>정수</v>
          </cell>
          <cell r="Q25">
            <v>19294300</v>
          </cell>
        </row>
        <row r="26">
          <cell r="A26" t="str">
            <v>수도권</v>
          </cell>
          <cell r="K26" t="str">
            <v>지자체</v>
          </cell>
          <cell r="M26" t="str">
            <v>정수</v>
          </cell>
          <cell r="Q26">
            <v>46485</v>
          </cell>
        </row>
        <row r="27">
          <cell r="A27" t="str">
            <v>수도권</v>
          </cell>
          <cell r="K27" t="str">
            <v>기타</v>
          </cell>
          <cell r="M27" t="str">
            <v>원수</v>
          </cell>
          <cell r="Q27">
            <v>0</v>
          </cell>
        </row>
        <row r="28">
          <cell r="A28" t="str">
            <v>수도권</v>
          </cell>
          <cell r="K28" t="str">
            <v>지자체</v>
          </cell>
          <cell r="M28" t="str">
            <v>정수</v>
          </cell>
          <cell r="Q28">
            <v>3061772</v>
          </cell>
        </row>
        <row r="29">
          <cell r="A29" t="str">
            <v>수도권</v>
          </cell>
          <cell r="K29" t="str">
            <v>지자체</v>
          </cell>
          <cell r="M29" t="str">
            <v>정수</v>
          </cell>
          <cell r="Q29">
            <v>6261532</v>
          </cell>
        </row>
        <row r="30">
          <cell r="A30" t="str">
            <v>수도권</v>
          </cell>
          <cell r="K30" t="str">
            <v>지자체</v>
          </cell>
          <cell r="M30" t="str">
            <v>정수</v>
          </cell>
          <cell r="Q30">
            <v>19838954</v>
          </cell>
        </row>
        <row r="31">
          <cell r="A31" t="str">
            <v>수도권</v>
          </cell>
          <cell r="K31" t="str">
            <v>지자체</v>
          </cell>
          <cell r="M31" t="str">
            <v>정수</v>
          </cell>
          <cell r="Q31">
            <v>9208827</v>
          </cell>
        </row>
        <row r="32">
          <cell r="A32" t="str">
            <v>수도권</v>
          </cell>
          <cell r="K32" t="str">
            <v>지자체</v>
          </cell>
          <cell r="M32" t="str">
            <v>정수</v>
          </cell>
          <cell r="Q32">
            <v>5471299</v>
          </cell>
        </row>
        <row r="33">
          <cell r="A33" t="str">
            <v>수도권</v>
          </cell>
          <cell r="K33" t="str">
            <v>지자체</v>
          </cell>
          <cell r="M33" t="str">
            <v>정수</v>
          </cell>
          <cell r="Q33">
            <v>11418695</v>
          </cell>
        </row>
        <row r="34">
          <cell r="A34" t="str">
            <v>수도권</v>
          </cell>
          <cell r="K34" t="str">
            <v>지자체</v>
          </cell>
          <cell r="M34" t="str">
            <v>정수</v>
          </cell>
          <cell r="Q34">
            <v>8114133</v>
          </cell>
        </row>
        <row r="35">
          <cell r="A35" t="str">
            <v>수도권</v>
          </cell>
          <cell r="K35" t="str">
            <v>지자체</v>
          </cell>
          <cell r="M35" t="str">
            <v>정수</v>
          </cell>
          <cell r="Q35">
            <v>9136410</v>
          </cell>
        </row>
        <row r="36">
          <cell r="A36" t="str">
            <v>수도권</v>
          </cell>
          <cell r="K36" t="str">
            <v>기타</v>
          </cell>
          <cell r="M36" t="str">
            <v>정수</v>
          </cell>
          <cell r="Q36">
            <v>1009</v>
          </cell>
        </row>
        <row r="37">
          <cell r="A37" t="str">
            <v>수도권</v>
          </cell>
          <cell r="K37" t="str">
            <v>기타</v>
          </cell>
          <cell r="M37" t="str">
            <v>원수</v>
          </cell>
          <cell r="Q37">
            <v>23478</v>
          </cell>
        </row>
        <row r="38">
          <cell r="A38" t="str">
            <v>수도권</v>
          </cell>
          <cell r="K38">
            <v>0</v>
          </cell>
          <cell r="Q38">
            <v>0</v>
          </cell>
        </row>
        <row r="39">
          <cell r="A39" t="str">
            <v>성남</v>
          </cell>
          <cell r="Q39">
            <v>265027102</v>
          </cell>
        </row>
        <row r="40">
          <cell r="A40" t="str">
            <v>성남</v>
          </cell>
          <cell r="M40" t="str">
            <v>원수</v>
          </cell>
          <cell r="Q40">
            <v>16479047</v>
          </cell>
        </row>
        <row r="41">
          <cell r="A41" t="str">
            <v>성남</v>
          </cell>
          <cell r="M41" t="str">
            <v>침전수</v>
          </cell>
          <cell r="Q41">
            <v>0</v>
          </cell>
        </row>
        <row r="42">
          <cell r="A42" t="str">
            <v>성남</v>
          </cell>
          <cell r="M42" t="str">
            <v>정수</v>
          </cell>
          <cell r="Q42">
            <v>248548055</v>
          </cell>
        </row>
        <row r="43">
          <cell r="A43" t="str">
            <v>수도권</v>
          </cell>
          <cell r="Q43">
            <v>2303707</v>
          </cell>
        </row>
        <row r="44">
          <cell r="A44" t="str">
            <v>수도권</v>
          </cell>
          <cell r="K44" t="str">
            <v>지자체</v>
          </cell>
          <cell r="M44" t="str">
            <v>원수</v>
          </cell>
          <cell r="Q44">
            <v>1189278</v>
          </cell>
        </row>
        <row r="45">
          <cell r="A45" t="str">
            <v>수도권</v>
          </cell>
          <cell r="K45" t="str">
            <v>지자체</v>
          </cell>
          <cell r="M45" t="str">
            <v>원수</v>
          </cell>
          <cell r="Q45">
            <v>1114429</v>
          </cell>
        </row>
        <row r="46">
          <cell r="A46" t="str">
            <v>수도권</v>
          </cell>
          <cell r="Q46">
            <v>262723395</v>
          </cell>
        </row>
        <row r="47">
          <cell r="A47" t="str">
            <v>수도권</v>
          </cell>
          <cell r="K47" t="str">
            <v>지자체</v>
          </cell>
          <cell r="M47" t="str">
            <v>정수</v>
          </cell>
          <cell r="Q47">
            <v>74832337</v>
          </cell>
        </row>
        <row r="48">
          <cell r="A48" t="str">
            <v>수도권</v>
          </cell>
          <cell r="K48" t="str">
            <v>지자체</v>
          </cell>
          <cell r="M48" t="str">
            <v>정수</v>
          </cell>
          <cell r="Q48">
            <v>29999089</v>
          </cell>
        </row>
        <row r="49">
          <cell r="A49" t="str">
            <v>수도권</v>
          </cell>
          <cell r="K49" t="str">
            <v>지자체</v>
          </cell>
          <cell r="M49" t="str">
            <v>정수</v>
          </cell>
          <cell r="Q49">
            <v>13588966</v>
          </cell>
        </row>
        <row r="50">
          <cell r="A50" t="str">
            <v>수도권</v>
          </cell>
          <cell r="K50" t="str">
            <v>지자체</v>
          </cell>
          <cell r="M50" t="str">
            <v>정수</v>
          </cell>
          <cell r="Q50">
            <v>50616970</v>
          </cell>
        </row>
        <row r="51">
          <cell r="A51" t="str">
            <v>수도권</v>
          </cell>
          <cell r="K51" t="str">
            <v>지자체</v>
          </cell>
          <cell r="M51" t="str">
            <v>정수</v>
          </cell>
          <cell r="Q51">
            <v>14100069</v>
          </cell>
        </row>
        <row r="52">
          <cell r="A52" t="str">
            <v>수도권</v>
          </cell>
          <cell r="K52" t="str">
            <v>지자체</v>
          </cell>
          <cell r="M52" t="str">
            <v>정수</v>
          </cell>
          <cell r="Q52">
            <v>7169862</v>
          </cell>
        </row>
        <row r="53">
          <cell r="A53" t="str">
            <v>수도권</v>
          </cell>
          <cell r="K53" t="str">
            <v>지자체</v>
          </cell>
          <cell r="M53" t="str">
            <v>정수</v>
          </cell>
          <cell r="Q53">
            <v>1847282</v>
          </cell>
        </row>
        <row r="54">
          <cell r="A54" t="str">
            <v>수도권</v>
          </cell>
          <cell r="K54" t="str">
            <v>지자체</v>
          </cell>
          <cell r="M54" t="str">
            <v>정수</v>
          </cell>
          <cell r="Q54">
            <v>4183553</v>
          </cell>
        </row>
        <row r="55">
          <cell r="A55" t="str">
            <v>수도권</v>
          </cell>
          <cell r="K55" t="str">
            <v>지자체</v>
          </cell>
          <cell r="M55" t="str">
            <v>정수</v>
          </cell>
          <cell r="Q55">
            <v>972987</v>
          </cell>
        </row>
        <row r="56">
          <cell r="A56" t="str">
            <v>수도권</v>
          </cell>
          <cell r="K56" t="str">
            <v>지자체</v>
          </cell>
          <cell r="M56" t="str">
            <v>정수</v>
          </cell>
          <cell r="Q56">
            <v>6549687</v>
          </cell>
        </row>
        <row r="57">
          <cell r="A57" t="str">
            <v>수도권</v>
          </cell>
          <cell r="K57" t="str">
            <v>지자체</v>
          </cell>
          <cell r="M57" t="str">
            <v>정수</v>
          </cell>
          <cell r="Q57">
            <v>794239</v>
          </cell>
        </row>
        <row r="58">
          <cell r="A58" t="str">
            <v>수도권</v>
          </cell>
          <cell r="K58" t="str">
            <v>지자체</v>
          </cell>
          <cell r="M58" t="str">
            <v>정수</v>
          </cell>
          <cell r="Q58">
            <v>1501729</v>
          </cell>
        </row>
        <row r="59">
          <cell r="A59" t="str">
            <v>수도권</v>
          </cell>
          <cell r="K59" t="str">
            <v>지자체</v>
          </cell>
          <cell r="M59" t="str">
            <v>정수</v>
          </cell>
          <cell r="Q59">
            <v>6923751</v>
          </cell>
        </row>
        <row r="60">
          <cell r="A60" t="str">
            <v>수도권</v>
          </cell>
          <cell r="K60" t="str">
            <v>지자체</v>
          </cell>
          <cell r="M60" t="str">
            <v>정수</v>
          </cell>
          <cell r="Q60">
            <v>5364293</v>
          </cell>
        </row>
        <row r="61">
          <cell r="A61" t="str">
            <v>수도권</v>
          </cell>
          <cell r="K61" t="str">
            <v>지자체</v>
          </cell>
          <cell r="M61" t="str">
            <v>정수</v>
          </cell>
          <cell r="Q61">
            <v>28536501</v>
          </cell>
        </row>
        <row r="62">
          <cell r="A62" t="str">
            <v>수도권</v>
          </cell>
          <cell r="K62" t="str">
            <v>지자체</v>
          </cell>
          <cell r="M62" t="str">
            <v>정수</v>
          </cell>
          <cell r="Q62">
            <v>0</v>
          </cell>
        </row>
        <row r="63">
          <cell r="A63" t="str">
            <v>수도권</v>
          </cell>
          <cell r="K63" t="str">
            <v>기타</v>
          </cell>
          <cell r="M63" t="str">
            <v>정수</v>
          </cell>
          <cell r="Q63">
            <v>975</v>
          </cell>
        </row>
        <row r="64">
          <cell r="A64" t="str">
            <v>수도권</v>
          </cell>
          <cell r="K64" t="str">
            <v>기타</v>
          </cell>
          <cell r="M64" t="str">
            <v>정수</v>
          </cell>
          <cell r="Q64">
            <v>5914</v>
          </cell>
        </row>
        <row r="65">
          <cell r="A65" t="str">
            <v>수도권</v>
          </cell>
          <cell r="K65" t="str">
            <v>기타</v>
          </cell>
          <cell r="M65" t="str">
            <v>정수</v>
          </cell>
          <cell r="Q65">
            <v>474</v>
          </cell>
        </row>
        <row r="66">
          <cell r="A66" t="str">
            <v>수도권</v>
          </cell>
          <cell r="K66" t="str">
            <v>지자체</v>
          </cell>
          <cell r="M66" t="str">
            <v>정수</v>
          </cell>
          <cell r="Q66">
            <v>1035207</v>
          </cell>
        </row>
        <row r="67">
          <cell r="A67" t="str">
            <v>수도권</v>
          </cell>
          <cell r="K67" t="str">
            <v>지자체</v>
          </cell>
          <cell r="M67" t="str">
            <v>원수</v>
          </cell>
          <cell r="Q67">
            <v>14154453</v>
          </cell>
        </row>
        <row r="68">
          <cell r="A68" t="str">
            <v>수도권</v>
          </cell>
          <cell r="K68" t="str">
            <v>지자체</v>
          </cell>
          <cell r="M68" t="str">
            <v>정수</v>
          </cell>
          <cell r="Q68">
            <v>0</v>
          </cell>
        </row>
        <row r="69">
          <cell r="A69" t="str">
            <v>수도권</v>
          </cell>
          <cell r="K69" t="str">
            <v>지자체</v>
          </cell>
          <cell r="M69" t="str">
            <v>정수</v>
          </cell>
          <cell r="Q69">
            <v>0</v>
          </cell>
        </row>
        <row r="70">
          <cell r="A70" t="str">
            <v>수도권</v>
          </cell>
          <cell r="K70" t="str">
            <v>지자체</v>
          </cell>
          <cell r="M70" t="str">
            <v>정수</v>
          </cell>
          <cell r="Q70">
            <v>524170</v>
          </cell>
        </row>
        <row r="71">
          <cell r="A71" t="str">
            <v>수도권</v>
          </cell>
          <cell r="K71" t="str">
            <v>지자체</v>
          </cell>
          <cell r="M71" t="str">
            <v>정수</v>
          </cell>
          <cell r="Q71">
            <v>0</v>
          </cell>
        </row>
        <row r="72">
          <cell r="A72" t="str">
            <v>수도권</v>
          </cell>
          <cell r="K72" t="str">
            <v>지자체</v>
          </cell>
          <cell r="M72" t="str">
            <v>정수</v>
          </cell>
          <cell r="Q72">
            <v>0</v>
          </cell>
        </row>
        <row r="73">
          <cell r="A73" t="str">
            <v>수도권</v>
          </cell>
          <cell r="K73" t="str">
            <v>지자체</v>
          </cell>
          <cell r="M73" t="str">
            <v>정수</v>
          </cell>
          <cell r="Q73">
            <v>0</v>
          </cell>
        </row>
        <row r="74">
          <cell r="A74" t="str">
            <v>수도권</v>
          </cell>
          <cell r="K74" t="str">
            <v>지자체</v>
          </cell>
          <cell r="M74" t="str">
            <v>정수</v>
          </cell>
          <cell r="Q74">
            <v>0</v>
          </cell>
        </row>
        <row r="75">
          <cell r="A75" t="str">
            <v>수도권</v>
          </cell>
          <cell r="K75" t="str">
            <v>지자체</v>
          </cell>
          <cell r="M75" t="str">
            <v>정수</v>
          </cell>
          <cell r="Q75">
            <v>0</v>
          </cell>
        </row>
        <row r="76">
          <cell r="A76" t="str">
            <v>수도권</v>
          </cell>
          <cell r="K76" t="str">
            <v>지자체</v>
          </cell>
          <cell r="M76" t="str">
            <v>정수</v>
          </cell>
          <cell r="Q76">
            <v>0</v>
          </cell>
        </row>
        <row r="77">
          <cell r="A77" t="str">
            <v>수도권</v>
          </cell>
          <cell r="K77" t="str">
            <v>기타</v>
          </cell>
          <cell r="M77" t="str">
            <v>원수</v>
          </cell>
          <cell r="Q77">
            <v>9407</v>
          </cell>
        </row>
        <row r="78">
          <cell r="A78" t="str">
            <v>수도권</v>
          </cell>
          <cell r="K78" t="str">
            <v>기타</v>
          </cell>
          <cell r="M78" t="str">
            <v>원수</v>
          </cell>
          <cell r="Q78">
            <v>467</v>
          </cell>
        </row>
        <row r="79">
          <cell r="A79" t="str">
            <v>수도권</v>
          </cell>
          <cell r="K79" t="str">
            <v>기타</v>
          </cell>
          <cell r="M79" t="str">
            <v>원수</v>
          </cell>
          <cell r="Q79">
            <v>3603</v>
          </cell>
        </row>
        <row r="80">
          <cell r="A80" t="str">
            <v>수도권</v>
          </cell>
          <cell r="K80" t="str">
            <v>기타</v>
          </cell>
          <cell r="M80" t="str">
            <v>원수</v>
          </cell>
          <cell r="Q80">
            <v>4394</v>
          </cell>
        </row>
        <row r="81">
          <cell r="A81" t="str">
            <v>수도권</v>
          </cell>
          <cell r="K81" t="str">
            <v>기타</v>
          </cell>
          <cell r="M81" t="str">
            <v>원수</v>
          </cell>
          <cell r="Q81">
            <v>3016</v>
          </cell>
        </row>
        <row r="82">
          <cell r="A82" t="str">
            <v>수도권</v>
          </cell>
          <cell r="M82" t="str">
            <v>정수</v>
          </cell>
          <cell r="Q82">
            <v>0</v>
          </cell>
        </row>
        <row r="83">
          <cell r="A83" t="str">
            <v>과천</v>
          </cell>
          <cell r="Q83">
            <v>760148969</v>
          </cell>
        </row>
        <row r="84">
          <cell r="A84" t="str">
            <v>과천</v>
          </cell>
          <cell r="M84" t="str">
            <v>원수</v>
          </cell>
          <cell r="Q84">
            <v>665444901</v>
          </cell>
        </row>
        <row r="85">
          <cell r="A85" t="str">
            <v>과천</v>
          </cell>
          <cell r="M85" t="str">
            <v>침전수</v>
          </cell>
          <cell r="Q85">
            <v>25508506</v>
          </cell>
        </row>
        <row r="86">
          <cell r="A86" t="str">
            <v>과천</v>
          </cell>
          <cell r="M86" t="str">
            <v>정수</v>
          </cell>
          <cell r="Q86">
            <v>69195562</v>
          </cell>
        </row>
        <row r="87">
          <cell r="A87" t="str">
            <v>과천</v>
          </cell>
        </row>
        <row r="88">
          <cell r="A88" t="str">
            <v>수원안양</v>
          </cell>
          <cell r="M88" t="str">
            <v>원수</v>
          </cell>
          <cell r="Q88">
            <v>17147328</v>
          </cell>
        </row>
        <row r="89">
          <cell r="A89" t="str">
            <v>과천</v>
          </cell>
          <cell r="Q89">
            <v>690479893</v>
          </cell>
        </row>
        <row r="90">
          <cell r="A90" t="str">
            <v>수도권</v>
          </cell>
          <cell r="K90" t="str">
            <v>지자체</v>
          </cell>
          <cell r="M90" t="str">
            <v>원수</v>
          </cell>
          <cell r="Q90">
            <v>65884597</v>
          </cell>
        </row>
        <row r="91">
          <cell r="A91" t="str">
            <v>수도권</v>
          </cell>
          <cell r="K91" t="str">
            <v>지자체</v>
          </cell>
          <cell r="M91" t="str">
            <v>원수</v>
          </cell>
          <cell r="Q91">
            <v>0</v>
          </cell>
        </row>
        <row r="92">
          <cell r="A92" t="str">
            <v>수도권</v>
          </cell>
          <cell r="K92" t="str">
            <v>지자체</v>
          </cell>
          <cell r="M92" t="str">
            <v>원수</v>
          </cell>
          <cell r="Q92">
            <v>20022705</v>
          </cell>
        </row>
        <row r="93">
          <cell r="A93" t="str">
            <v>수도권</v>
          </cell>
          <cell r="K93" t="str">
            <v>지자체</v>
          </cell>
          <cell r="M93" t="str">
            <v>원수</v>
          </cell>
          <cell r="Q93">
            <v>24193644</v>
          </cell>
        </row>
        <row r="94">
          <cell r="A94" t="str">
            <v>수도권</v>
          </cell>
          <cell r="K94" t="str">
            <v>지자체</v>
          </cell>
          <cell r="M94" t="str">
            <v>원수</v>
          </cell>
          <cell r="Q94">
            <v>7818207</v>
          </cell>
        </row>
        <row r="95">
          <cell r="A95" t="str">
            <v>수도권</v>
          </cell>
          <cell r="K95" t="str">
            <v>지자체</v>
          </cell>
          <cell r="M95" t="str">
            <v>원수</v>
          </cell>
          <cell r="Q95">
            <v>14624609</v>
          </cell>
        </row>
        <row r="96">
          <cell r="A96" t="str">
            <v>수도권</v>
          </cell>
          <cell r="K96" t="str">
            <v>지자체</v>
          </cell>
          <cell r="M96" t="str">
            <v>원수</v>
          </cell>
          <cell r="Q96">
            <v>89457800</v>
          </cell>
        </row>
        <row r="97">
          <cell r="A97" t="str">
            <v>수도권</v>
          </cell>
          <cell r="K97" t="str">
            <v>지자체</v>
          </cell>
          <cell r="M97" t="str">
            <v>원수</v>
          </cell>
          <cell r="Q97">
            <v>18788620</v>
          </cell>
        </row>
        <row r="98">
          <cell r="A98" t="str">
            <v>수도권</v>
          </cell>
          <cell r="K98" t="str">
            <v>지자체</v>
          </cell>
          <cell r="M98" t="str">
            <v>원수</v>
          </cell>
          <cell r="Q98">
            <v>12488141</v>
          </cell>
        </row>
        <row r="99">
          <cell r="A99" t="str">
            <v>수도권</v>
          </cell>
          <cell r="K99" t="str">
            <v>지자체</v>
          </cell>
          <cell r="M99" t="str">
            <v>원수</v>
          </cell>
          <cell r="Q99">
            <v>21078704</v>
          </cell>
        </row>
        <row r="100">
          <cell r="A100" t="str">
            <v>수도권</v>
          </cell>
          <cell r="K100" t="str">
            <v>지자체</v>
          </cell>
          <cell r="M100" t="str">
            <v>원수</v>
          </cell>
          <cell r="Q100">
            <v>9854382</v>
          </cell>
        </row>
        <row r="101">
          <cell r="A101" t="str">
            <v>수도권</v>
          </cell>
          <cell r="K101" t="str">
            <v>지자체</v>
          </cell>
          <cell r="M101" t="str">
            <v>원수</v>
          </cell>
          <cell r="Q101">
            <v>98793652</v>
          </cell>
        </row>
        <row r="102">
          <cell r="A102" t="str">
            <v>수도권</v>
          </cell>
          <cell r="K102" t="str">
            <v>지자체</v>
          </cell>
          <cell r="M102" t="str">
            <v>원수</v>
          </cell>
          <cell r="Q102">
            <v>16695870</v>
          </cell>
        </row>
        <row r="103">
          <cell r="A103" t="str">
            <v>수도권</v>
          </cell>
          <cell r="K103" t="str">
            <v>지자체</v>
          </cell>
          <cell r="M103" t="str">
            <v>정수</v>
          </cell>
          <cell r="Q103">
            <v>41865269</v>
          </cell>
        </row>
        <row r="104">
          <cell r="A104" t="str">
            <v>수도권</v>
          </cell>
          <cell r="K104" t="str">
            <v>지자체</v>
          </cell>
          <cell r="M104" t="str">
            <v>정수</v>
          </cell>
          <cell r="Q104">
            <v>319450</v>
          </cell>
        </row>
        <row r="105">
          <cell r="A105" t="str">
            <v>수도권</v>
          </cell>
          <cell r="K105" t="str">
            <v>기타</v>
          </cell>
          <cell r="M105" t="str">
            <v>원수</v>
          </cell>
          <cell r="Q105">
            <v>11359</v>
          </cell>
        </row>
        <row r="106">
          <cell r="A106" t="str">
            <v>수도권</v>
          </cell>
          <cell r="K106" t="str">
            <v>지자체</v>
          </cell>
          <cell r="M106" t="str">
            <v>원수</v>
          </cell>
          <cell r="Q106">
            <v>68660012</v>
          </cell>
        </row>
        <row r="107">
          <cell r="A107" t="str">
            <v>수도권</v>
          </cell>
          <cell r="K107" t="str">
            <v>지자체</v>
          </cell>
          <cell r="M107" t="str">
            <v>원수</v>
          </cell>
          <cell r="Q107">
            <v>62443230</v>
          </cell>
        </row>
        <row r="108">
          <cell r="A108" t="str">
            <v>수도권</v>
          </cell>
          <cell r="K108" t="str">
            <v>지자체</v>
          </cell>
          <cell r="M108" t="str">
            <v>원수</v>
          </cell>
          <cell r="Q108">
            <v>4677904</v>
          </cell>
        </row>
        <row r="109">
          <cell r="A109" t="str">
            <v>수도권</v>
          </cell>
          <cell r="K109" t="str">
            <v>지자체</v>
          </cell>
          <cell r="M109" t="str">
            <v>원수</v>
          </cell>
          <cell r="Q109">
            <v>24993698</v>
          </cell>
        </row>
        <row r="110">
          <cell r="A110" t="str">
            <v>수도권</v>
          </cell>
          <cell r="K110" t="str">
            <v>지자체</v>
          </cell>
          <cell r="M110" t="str">
            <v>원수</v>
          </cell>
          <cell r="Q110">
            <v>0</v>
          </cell>
        </row>
        <row r="111">
          <cell r="A111" t="str">
            <v>수도권</v>
          </cell>
          <cell r="K111" t="str">
            <v>지자체</v>
          </cell>
          <cell r="M111" t="str">
            <v>원수</v>
          </cell>
          <cell r="Q111">
            <v>0</v>
          </cell>
        </row>
        <row r="112">
          <cell r="A112" t="str">
            <v>수도권</v>
          </cell>
          <cell r="K112" t="str">
            <v>지자체</v>
          </cell>
          <cell r="M112" t="str">
            <v>원수</v>
          </cell>
          <cell r="Q112">
            <v>87808040</v>
          </cell>
        </row>
        <row r="113">
          <cell r="A113" t="str">
            <v>수도권</v>
          </cell>
          <cell r="Q113">
            <v>52521748</v>
          </cell>
        </row>
        <row r="114">
          <cell r="A114" t="str">
            <v>수도권</v>
          </cell>
          <cell r="K114" t="str">
            <v>지자체</v>
          </cell>
          <cell r="M114" t="str">
            <v>침전수</v>
          </cell>
          <cell r="Q114">
            <v>20575536</v>
          </cell>
        </row>
        <row r="115">
          <cell r="A115" t="str">
            <v>수도권</v>
          </cell>
          <cell r="K115" t="str">
            <v>지자체</v>
          </cell>
          <cell r="M115" t="str">
            <v>침전수</v>
          </cell>
          <cell r="Q115">
            <v>4932970</v>
          </cell>
        </row>
        <row r="116">
          <cell r="A116" t="str">
            <v>수도권</v>
          </cell>
          <cell r="K116" t="str">
            <v>기타</v>
          </cell>
          <cell r="M116" t="str">
            <v>정수</v>
          </cell>
          <cell r="Q116">
            <v>27423</v>
          </cell>
        </row>
        <row r="117">
          <cell r="A117" t="str">
            <v>수도권</v>
          </cell>
          <cell r="K117" t="str">
            <v>지자체</v>
          </cell>
          <cell r="M117" t="str">
            <v>정수</v>
          </cell>
          <cell r="Q117">
            <v>2246736</v>
          </cell>
        </row>
        <row r="118">
          <cell r="A118" t="str">
            <v>수도권</v>
          </cell>
          <cell r="K118" t="str">
            <v>지자체</v>
          </cell>
          <cell r="M118" t="str">
            <v>정수</v>
          </cell>
          <cell r="Q118">
            <v>24736684</v>
          </cell>
        </row>
        <row r="119">
          <cell r="A119" t="str">
            <v>수도권</v>
          </cell>
          <cell r="K119" t="str">
            <v>지자체</v>
          </cell>
          <cell r="M119" t="str">
            <v>원수</v>
          </cell>
          <cell r="Q119">
            <v>2399</v>
          </cell>
        </row>
        <row r="120">
          <cell r="A120" t="str">
            <v>일산</v>
          </cell>
          <cell r="Q120">
            <v>61506802</v>
          </cell>
        </row>
        <row r="121">
          <cell r="A121" t="str">
            <v>일산</v>
          </cell>
          <cell r="M121" t="str">
            <v>원수</v>
          </cell>
          <cell r="Q121">
            <v>1261294</v>
          </cell>
        </row>
        <row r="122">
          <cell r="A122" t="str">
            <v>일산</v>
          </cell>
          <cell r="M122" t="str">
            <v>침전수</v>
          </cell>
          <cell r="Q122">
            <v>0</v>
          </cell>
        </row>
        <row r="123">
          <cell r="A123" t="str">
            <v>일산</v>
          </cell>
          <cell r="M123" t="str">
            <v>정수</v>
          </cell>
          <cell r="Q123">
            <v>60245508</v>
          </cell>
        </row>
        <row r="124">
          <cell r="A124" t="str">
            <v>일산</v>
          </cell>
          <cell r="K124" t="str">
            <v>지자체</v>
          </cell>
          <cell r="M124" t="str">
            <v>정수</v>
          </cell>
          <cell r="Q124">
            <v>60245508</v>
          </cell>
        </row>
        <row r="125">
          <cell r="A125" t="str">
            <v>일산</v>
          </cell>
          <cell r="K125" t="str">
            <v>기타</v>
          </cell>
          <cell r="M125" t="str">
            <v>원수</v>
          </cell>
          <cell r="Q125">
            <v>958031</v>
          </cell>
        </row>
        <row r="126">
          <cell r="A126" t="str">
            <v>일산</v>
          </cell>
          <cell r="K126" t="str">
            <v>기타</v>
          </cell>
          <cell r="M126" t="str">
            <v>원수</v>
          </cell>
          <cell r="Q126">
            <v>22215</v>
          </cell>
        </row>
        <row r="127">
          <cell r="A127" t="str">
            <v>일산</v>
          </cell>
          <cell r="K127" t="str">
            <v>기타</v>
          </cell>
          <cell r="M127" t="str">
            <v>원수</v>
          </cell>
          <cell r="Q127">
            <v>281048</v>
          </cell>
        </row>
        <row r="128">
          <cell r="A128" t="str">
            <v>태백</v>
          </cell>
          <cell r="Q128">
            <v>13347051</v>
          </cell>
        </row>
        <row r="129">
          <cell r="A129" t="str">
            <v>태백</v>
          </cell>
          <cell r="M129" t="str">
            <v>원수</v>
          </cell>
          <cell r="Q129">
            <v>1406055</v>
          </cell>
        </row>
        <row r="130">
          <cell r="A130" t="str">
            <v>태백</v>
          </cell>
          <cell r="M130" t="str">
            <v>침전수</v>
          </cell>
          <cell r="Q130">
            <v>0</v>
          </cell>
        </row>
        <row r="131">
          <cell r="A131" t="str">
            <v>태백</v>
          </cell>
          <cell r="M131" t="str">
            <v>정수</v>
          </cell>
          <cell r="Q131">
            <v>11940996</v>
          </cell>
        </row>
        <row r="132">
          <cell r="A132" t="str">
            <v>태백</v>
          </cell>
          <cell r="Q132">
            <v>3450</v>
          </cell>
        </row>
        <row r="133">
          <cell r="A133" t="str">
            <v>태백</v>
          </cell>
          <cell r="K133" t="str">
            <v>지자체</v>
          </cell>
          <cell r="M133" t="str">
            <v>원수</v>
          </cell>
          <cell r="Q133">
            <v>3450</v>
          </cell>
        </row>
        <row r="134">
          <cell r="A134" t="str">
            <v>태백</v>
          </cell>
        </row>
        <row r="135">
          <cell r="A135" t="str">
            <v>태백</v>
          </cell>
          <cell r="K135" t="str">
            <v>지자체</v>
          </cell>
          <cell r="M135" t="str">
            <v>정수</v>
          </cell>
          <cell r="Q135">
            <v>1218758</v>
          </cell>
        </row>
        <row r="136">
          <cell r="A136" t="str">
            <v>태백</v>
          </cell>
          <cell r="K136" t="str">
            <v>지자체</v>
          </cell>
          <cell r="M136" t="str">
            <v>정수</v>
          </cell>
          <cell r="Q136">
            <v>8324</v>
          </cell>
        </row>
        <row r="137">
          <cell r="A137" t="str">
            <v>태백</v>
          </cell>
          <cell r="K137" t="str">
            <v>지자체</v>
          </cell>
          <cell r="M137" t="str">
            <v>정수</v>
          </cell>
          <cell r="Q137">
            <v>617</v>
          </cell>
        </row>
        <row r="138">
          <cell r="A138" t="str">
            <v>태백</v>
          </cell>
          <cell r="K138" t="str">
            <v>기타</v>
          </cell>
          <cell r="M138" t="str">
            <v>정수</v>
          </cell>
          <cell r="Q138">
            <v>1869</v>
          </cell>
        </row>
        <row r="139">
          <cell r="A139" t="str">
            <v>태백</v>
          </cell>
          <cell r="K139" t="str">
            <v>지자체</v>
          </cell>
          <cell r="M139" t="str">
            <v>정수</v>
          </cell>
          <cell r="Q139">
            <v>6268771</v>
          </cell>
        </row>
        <row r="140">
          <cell r="A140" t="str">
            <v>태백</v>
          </cell>
        </row>
        <row r="141">
          <cell r="A141" t="str">
            <v>태백</v>
          </cell>
          <cell r="K141" t="str">
            <v>지자체</v>
          </cell>
          <cell r="M141" t="str">
            <v>정수</v>
          </cell>
          <cell r="Q141">
            <v>4215402</v>
          </cell>
        </row>
        <row r="142">
          <cell r="A142" t="str">
            <v>태백</v>
          </cell>
          <cell r="K142" t="str">
            <v>지자체</v>
          </cell>
          <cell r="M142" t="str">
            <v>정수</v>
          </cell>
          <cell r="Q142">
            <v>117715</v>
          </cell>
        </row>
        <row r="143">
          <cell r="A143" t="str">
            <v>태백</v>
          </cell>
          <cell r="K143" t="str">
            <v>지자체</v>
          </cell>
          <cell r="M143" t="str">
            <v>정수</v>
          </cell>
          <cell r="Q143">
            <v>109540</v>
          </cell>
        </row>
        <row r="144">
          <cell r="A144" t="str">
            <v>태백</v>
          </cell>
          <cell r="Q144">
            <v>1402605</v>
          </cell>
        </row>
        <row r="145">
          <cell r="A145" t="str">
            <v>태백</v>
          </cell>
          <cell r="K145" t="str">
            <v>지자체</v>
          </cell>
          <cell r="M145" t="str">
            <v>원수</v>
          </cell>
          <cell r="Q145">
            <v>1192758</v>
          </cell>
        </row>
        <row r="146">
          <cell r="A146" t="str">
            <v>태백</v>
          </cell>
          <cell r="K146" t="str">
            <v>기타</v>
          </cell>
          <cell r="M146" t="str">
            <v>원수</v>
          </cell>
          <cell r="Q146">
            <v>209847</v>
          </cell>
        </row>
        <row r="147">
          <cell r="A147" t="str">
            <v>울산</v>
          </cell>
          <cell r="Q147">
            <v>255770156</v>
          </cell>
        </row>
        <row r="148">
          <cell r="A148" t="str">
            <v>울산</v>
          </cell>
          <cell r="M148" t="str">
            <v>원수</v>
          </cell>
          <cell r="Q148">
            <v>193970246</v>
          </cell>
        </row>
        <row r="149">
          <cell r="A149" t="str">
            <v>울산</v>
          </cell>
          <cell r="M149" t="str">
            <v>침전수</v>
          </cell>
          <cell r="Q149">
            <v>61799910</v>
          </cell>
        </row>
        <row r="150">
          <cell r="A150" t="str">
            <v>울산</v>
          </cell>
          <cell r="M150" t="str">
            <v>정수</v>
          </cell>
          <cell r="Q150">
            <v>0</v>
          </cell>
        </row>
        <row r="151">
          <cell r="A151" t="str">
            <v>울산</v>
          </cell>
          <cell r="Q151">
            <v>139062457</v>
          </cell>
        </row>
        <row r="152">
          <cell r="A152" t="str">
            <v>울산</v>
          </cell>
          <cell r="K152" t="str">
            <v>지자체</v>
          </cell>
          <cell r="M152" t="str">
            <v>원수</v>
          </cell>
          <cell r="Q152">
            <v>0</v>
          </cell>
        </row>
        <row r="153">
          <cell r="A153" t="str">
            <v>울산</v>
          </cell>
          <cell r="K153" t="str">
            <v>기타</v>
          </cell>
          <cell r="M153" t="str">
            <v>원수</v>
          </cell>
          <cell r="Q153">
            <v>14128345</v>
          </cell>
        </row>
        <row r="154">
          <cell r="A154" t="str">
            <v>울산</v>
          </cell>
          <cell r="K154" t="str">
            <v>기타</v>
          </cell>
          <cell r="M154" t="str">
            <v>원수</v>
          </cell>
          <cell r="Q154">
            <v>28479940</v>
          </cell>
        </row>
        <row r="155">
          <cell r="A155" t="str">
            <v>울산</v>
          </cell>
          <cell r="K155" t="str">
            <v>기타</v>
          </cell>
          <cell r="M155" t="str">
            <v>원수</v>
          </cell>
          <cell r="Q155">
            <v>96454172</v>
          </cell>
        </row>
        <row r="156">
          <cell r="A156" t="str">
            <v>울산</v>
          </cell>
          <cell r="M156" t="str">
            <v xml:space="preserve"> </v>
          </cell>
          <cell r="Q156">
            <v>15107482</v>
          </cell>
        </row>
        <row r="157">
          <cell r="A157" t="str">
            <v>울산</v>
          </cell>
          <cell r="K157" t="str">
            <v>기타</v>
          </cell>
          <cell r="M157" t="str">
            <v>원수</v>
          </cell>
          <cell r="Q157">
            <v>5378811</v>
          </cell>
        </row>
        <row r="158">
          <cell r="A158" t="str">
            <v>울산</v>
          </cell>
          <cell r="K158" t="str">
            <v>지자체</v>
          </cell>
          <cell r="M158" t="str">
            <v>원수</v>
          </cell>
          <cell r="Q158">
            <v>2561773</v>
          </cell>
        </row>
        <row r="159">
          <cell r="A159" t="str">
            <v>울산</v>
          </cell>
          <cell r="K159" t="str">
            <v>기타</v>
          </cell>
          <cell r="M159" t="str">
            <v>원수</v>
          </cell>
          <cell r="Q159">
            <v>7166898</v>
          </cell>
        </row>
        <row r="160">
          <cell r="A160" t="str">
            <v>울산</v>
          </cell>
          <cell r="Q160">
            <v>61799910</v>
          </cell>
        </row>
        <row r="161">
          <cell r="A161" t="str">
            <v>울산</v>
          </cell>
          <cell r="K161" t="str">
            <v>기타</v>
          </cell>
          <cell r="M161" t="str">
            <v>침전수</v>
          </cell>
          <cell r="Q161">
            <v>17843306</v>
          </cell>
        </row>
        <row r="162">
          <cell r="A162" t="str">
            <v>울산</v>
          </cell>
          <cell r="K162" t="str">
            <v>기타</v>
          </cell>
          <cell r="M162" t="str">
            <v>침전수</v>
          </cell>
          <cell r="Q162">
            <v>18634779</v>
          </cell>
        </row>
        <row r="163">
          <cell r="A163" t="str">
            <v>울산</v>
          </cell>
          <cell r="K163" t="str">
            <v>기타</v>
          </cell>
          <cell r="M163" t="str">
            <v>침전수</v>
          </cell>
          <cell r="Q163">
            <v>25321825</v>
          </cell>
        </row>
        <row r="164">
          <cell r="A164" t="str">
            <v>울산</v>
          </cell>
          <cell r="Q164">
            <v>39800307</v>
          </cell>
        </row>
        <row r="165">
          <cell r="A165" t="str">
            <v>울산</v>
          </cell>
          <cell r="K165" t="str">
            <v>지자체</v>
          </cell>
          <cell r="M165" t="str">
            <v>원수</v>
          </cell>
          <cell r="Q165">
            <v>2467157</v>
          </cell>
        </row>
        <row r="166">
          <cell r="A166" t="str">
            <v>울산</v>
          </cell>
          <cell r="K166" t="str">
            <v>기타</v>
          </cell>
          <cell r="M166" t="str">
            <v>원수</v>
          </cell>
          <cell r="Q166">
            <v>2017864</v>
          </cell>
        </row>
        <row r="167">
          <cell r="A167" t="str">
            <v>울산</v>
          </cell>
          <cell r="K167" t="str">
            <v>기타</v>
          </cell>
          <cell r="M167" t="str">
            <v>원수</v>
          </cell>
          <cell r="Q167">
            <v>827348</v>
          </cell>
        </row>
        <row r="168">
          <cell r="A168" t="str">
            <v>울산</v>
          </cell>
          <cell r="K168" t="str">
            <v>지자체</v>
          </cell>
          <cell r="M168" t="str">
            <v>원수</v>
          </cell>
          <cell r="Q168">
            <v>9537733</v>
          </cell>
        </row>
        <row r="169">
          <cell r="A169" t="str">
            <v>울산</v>
          </cell>
          <cell r="K169" t="str">
            <v>지자체</v>
          </cell>
          <cell r="M169" t="str">
            <v>원수</v>
          </cell>
          <cell r="Q169">
            <v>6464600</v>
          </cell>
        </row>
        <row r="170">
          <cell r="A170" t="str">
            <v>울산</v>
          </cell>
          <cell r="K170" t="str">
            <v>지자체</v>
          </cell>
          <cell r="M170" t="str">
            <v>원수</v>
          </cell>
          <cell r="Q170">
            <v>13632820</v>
          </cell>
        </row>
        <row r="171">
          <cell r="A171" t="str">
            <v>울산</v>
          </cell>
          <cell r="K171" t="str">
            <v>지자체</v>
          </cell>
          <cell r="M171" t="str">
            <v>원수</v>
          </cell>
          <cell r="Q171">
            <v>4851448</v>
          </cell>
        </row>
        <row r="172">
          <cell r="A172" t="str">
            <v>울산</v>
          </cell>
          <cell r="K172" t="str">
            <v>기타</v>
          </cell>
          <cell r="M172" t="str">
            <v>원수</v>
          </cell>
          <cell r="Q172">
            <v>1337</v>
          </cell>
        </row>
        <row r="173">
          <cell r="A173" t="str">
            <v>구미</v>
          </cell>
          <cell r="Q173">
            <v>84920485</v>
          </cell>
        </row>
        <row r="174">
          <cell r="A174" t="str">
            <v>구미</v>
          </cell>
          <cell r="M174" t="str">
            <v>원수</v>
          </cell>
          <cell r="Q174">
            <v>0</v>
          </cell>
        </row>
        <row r="175">
          <cell r="A175" t="str">
            <v>구미</v>
          </cell>
          <cell r="M175" t="str">
            <v>침전수</v>
          </cell>
          <cell r="Q175">
            <v>28531575</v>
          </cell>
        </row>
        <row r="176">
          <cell r="A176" t="str">
            <v>구미</v>
          </cell>
          <cell r="M176" t="str">
            <v>정수</v>
          </cell>
          <cell r="Q176">
            <v>56388910</v>
          </cell>
        </row>
        <row r="177">
          <cell r="A177" t="str">
            <v>구미</v>
          </cell>
          <cell r="Q177">
            <v>28531575</v>
          </cell>
        </row>
        <row r="178">
          <cell r="A178" t="str">
            <v>구미</v>
          </cell>
          <cell r="K178" t="str">
            <v>지자체</v>
          </cell>
          <cell r="M178" t="str">
            <v>침전수</v>
          </cell>
          <cell r="Q178">
            <v>25321322</v>
          </cell>
        </row>
        <row r="179">
          <cell r="A179" t="str">
            <v>구미</v>
          </cell>
          <cell r="K179" t="str">
            <v>기타</v>
          </cell>
          <cell r="M179" t="str">
            <v>침전수</v>
          </cell>
          <cell r="Q179">
            <v>763</v>
          </cell>
        </row>
        <row r="180">
          <cell r="A180" t="str">
            <v>구미</v>
          </cell>
          <cell r="K180" t="str">
            <v>지자체</v>
          </cell>
          <cell r="M180" t="str">
            <v>침전수</v>
          </cell>
          <cell r="Q180">
            <v>3209490</v>
          </cell>
        </row>
        <row r="181">
          <cell r="A181" t="str">
            <v>구미</v>
          </cell>
          <cell r="Q181">
            <v>56388910</v>
          </cell>
        </row>
        <row r="182">
          <cell r="A182" t="str">
            <v>구미</v>
          </cell>
          <cell r="K182" t="str">
            <v>지자체</v>
          </cell>
          <cell r="M182" t="str">
            <v>정수</v>
          </cell>
          <cell r="Q182">
            <v>50608573</v>
          </cell>
        </row>
        <row r="183">
          <cell r="A183" t="str">
            <v>구미</v>
          </cell>
          <cell r="K183" t="str">
            <v>지자체</v>
          </cell>
          <cell r="M183" t="str">
            <v>정수</v>
          </cell>
          <cell r="Q183">
            <v>5775276</v>
          </cell>
        </row>
        <row r="184">
          <cell r="A184" t="str">
            <v>구미</v>
          </cell>
          <cell r="K184" t="str">
            <v>기타</v>
          </cell>
          <cell r="M184" t="str">
            <v>정수</v>
          </cell>
          <cell r="Q184">
            <v>2445</v>
          </cell>
        </row>
        <row r="185">
          <cell r="A185" t="str">
            <v>구미</v>
          </cell>
          <cell r="K185" t="str">
            <v>기타</v>
          </cell>
          <cell r="M185" t="str">
            <v>정수</v>
          </cell>
          <cell r="Q185">
            <v>466</v>
          </cell>
        </row>
        <row r="186">
          <cell r="A186" t="str">
            <v>구미</v>
          </cell>
          <cell r="K186" t="str">
            <v>기타</v>
          </cell>
          <cell r="M186" t="str">
            <v>정수</v>
          </cell>
          <cell r="Q186">
            <v>161</v>
          </cell>
        </row>
        <row r="187">
          <cell r="A187" t="str">
            <v>구미</v>
          </cell>
          <cell r="K187" t="str">
            <v>기타</v>
          </cell>
          <cell r="M187" t="str">
            <v>정수</v>
          </cell>
          <cell r="Q187">
            <v>0</v>
          </cell>
        </row>
        <row r="188">
          <cell r="A188" t="str">
            <v>구미</v>
          </cell>
          <cell r="K188" t="str">
            <v>기타</v>
          </cell>
          <cell r="M188" t="str">
            <v>정수</v>
          </cell>
          <cell r="Q188">
            <v>763</v>
          </cell>
        </row>
        <row r="189">
          <cell r="A189" t="str">
            <v>구미</v>
          </cell>
          <cell r="K189" t="str">
            <v>기타</v>
          </cell>
          <cell r="M189" t="str">
            <v>정수</v>
          </cell>
          <cell r="Q189">
            <v>1226</v>
          </cell>
        </row>
        <row r="190">
          <cell r="A190" t="str">
            <v>포항</v>
          </cell>
          <cell r="Q190">
            <v>89363936</v>
          </cell>
        </row>
        <row r="191">
          <cell r="A191" t="str">
            <v>포항</v>
          </cell>
          <cell r="M191" t="str">
            <v>원수</v>
          </cell>
          <cell r="Q191">
            <v>85759881</v>
          </cell>
        </row>
        <row r="192">
          <cell r="A192" t="str">
            <v>포항</v>
          </cell>
          <cell r="M192" t="str">
            <v>침전수</v>
          </cell>
          <cell r="Q192">
            <v>0</v>
          </cell>
        </row>
        <row r="193">
          <cell r="A193" t="str">
            <v>포항</v>
          </cell>
          <cell r="M193" t="str">
            <v>정수</v>
          </cell>
          <cell r="Q193">
            <v>3604055</v>
          </cell>
        </row>
        <row r="194">
          <cell r="A194" t="str">
            <v>포항</v>
          </cell>
          <cell r="Q194">
            <v>1127567</v>
          </cell>
        </row>
        <row r="195">
          <cell r="A195" t="str">
            <v>포항</v>
          </cell>
          <cell r="K195" t="str">
            <v>기타</v>
          </cell>
          <cell r="M195" t="str">
            <v>원수</v>
          </cell>
          <cell r="Q195">
            <v>232760</v>
          </cell>
        </row>
        <row r="196">
          <cell r="A196" t="str">
            <v>포항</v>
          </cell>
          <cell r="K196" t="str">
            <v>기타</v>
          </cell>
          <cell r="M196" t="str">
            <v>원수</v>
          </cell>
          <cell r="Q196">
            <v>175350</v>
          </cell>
        </row>
        <row r="197">
          <cell r="A197" t="str">
            <v>포항</v>
          </cell>
          <cell r="K197" t="str">
            <v>기타</v>
          </cell>
          <cell r="M197" t="str">
            <v>원수</v>
          </cell>
          <cell r="Q197">
            <v>719457</v>
          </cell>
        </row>
        <row r="198">
          <cell r="A198" t="str">
            <v>포항</v>
          </cell>
          <cell r="Q198">
            <v>83331578</v>
          </cell>
        </row>
        <row r="199">
          <cell r="A199" t="str">
            <v>포항</v>
          </cell>
          <cell r="K199" t="str">
            <v>기타</v>
          </cell>
          <cell r="M199" t="str">
            <v>원수</v>
          </cell>
          <cell r="Q199">
            <v>39181600</v>
          </cell>
        </row>
        <row r="200">
          <cell r="A200" t="str">
            <v>포항</v>
          </cell>
          <cell r="K200" t="str">
            <v>지자체</v>
          </cell>
          <cell r="M200" t="str">
            <v>원수</v>
          </cell>
          <cell r="Q200">
            <v>13478712</v>
          </cell>
        </row>
        <row r="201">
          <cell r="A201" t="str">
            <v>포항</v>
          </cell>
          <cell r="K201" t="str">
            <v>지자체</v>
          </cell>
          <cell r="M201" t="str">
            <v>원수</v>
          </cell>
          <cell r="Q201">
            <v>68317</v>
          </cell>
        </row>
        <row r="202">
          <cell r="A202" t="str">
            <v>포항</v>
          </cell>
          <cell r="K202" t="str">
            <v>기타</v>
          </cell>
          <cell r="M202" t="str">
            <v>원수</v>
          </cell>
          <cell r="Q202">
            <v>127370</v>
          </cell>
        </row>
        <row r="203">
          <cell r="A203" t="str">
            <v>포항</v>
          </cell>
          <cell r="K203" t="str">
            <v>기타</v>
          </cell>
          <cell r="M203" t="str">
            <v>정수</v>
          </cell>
          <cell r="Q203">
            <v>154</v>
          </cell>
        </row>
        <row r="204">
          <cell r="A204" t="str">
            <v>포항</v>
          </cell>
          <cell r="K204" t="str">
            <v>지자체</v>
          </cell>
          <cell r="M204" t="str">
            <v>원수</v>
          </cell>
          <cell r="Q204">
            <v>9681</v>
          </cell>
        </row>
        <row r="205">
          <cell r="A205" t="str">
            <v>포항</v>
          </cell>
          <cell r="K205" t="str">
            <v>기타</v>
          </cell>
          <cell r="M205" t="str">
            <v>원수</v>
          </cell>
          <cell r="Q205">
            <v>81320</v>
          </cell>
        </row>
        <row r="206">
          <cell r="A206" t="str">
            <v>포항</v>
          </cell>
          <cell r="K206" t="str">
            <v>기타</v>
          </cell>
          <cell r="M206" t="str">
            <v>원수</v>
          </cell>
          <cell r="Q206">
            <v>10266263</v>
          </cell>
        </row>
        <row r="207">
          <cell r="A207" t="str">
            <v>포항</v>
          </cell>
          <cell r="Q207">
            <v>1300890</v>
          </cell>
        </row>
        <row r="208">
          <cell r="A208" t="str">
            <v>포항</v>
          </cell>
          <cell r="K208" t="str">
            <v>지자체</v>
          </cell>
          <cell r="M208" t="str">
            <v>원수</v>
          </cell>
          <cell r="Q208">
            <v>1300890</v>
          </cell>
        </row>
        <row r="209">
          <cell r="A209" t="str">
            <v>포항</v>
          </cell>
          <cell r="Q209">
            <v>3603901</v>
          </cell>
        </row>
        <row r="210">
          <cell r="A210" t="str">
            <v>포항광역</v>
          </cell>
          <cell r="K210" t="str">
            <v>지자체</v>
          </cell>
          <cell r="M210" t="str">
            <v>정수</v>
          </cell>
          <cell r="Q210">
            <v>3603901</v>
          </cell>
        </row>
        <row r="211">
          <cell r="A211" t="str">
            <v>포항광역</v>
          </cell>
          <cell r="K211" t="str">
            <v>지자체</v>
          </cell>
          <cell r="M211" t="str">
            <v>원수</v>
          </cell>
          <cell r="Q211">
            <v>20118161</v>
          </cell>
        </row>
        <row r="212">
          <cell r="A212" t="str">
            <v>포항광역</v>
          </cell>
          <cell r="K212" t="str">
            <v>기타</v>
          </cell>
          <cell r="M212" t="str">
            <v>정수</v>
          </cell>
          <cell r="Q212">
            <v>0</v>
          </cell>
        </row>
        <row r="213">
          <cell r="A213" t="str">
            <v>창원</v>
          </cell>
          <cell r="Q213">
            <v>46215881</v>
          </cell>
        </row>
        <row r="214">
          <cell r="A214" t="str">
            <v>창원</v>
          </cell>
          <cell r="M214" t="str">
            <v>원수</v>
          </cell>
          <cell r="Q214">
            <v>20683120</v>
          </cell>
        </row>
        <row r="215">
          <cell r="A215" t="str">
            <v>창원</v>
          </cell>
          <cell r="M215" t="str">
            <v>침전수</v>
          </cell>
          <cell r="Q215">
            <v>0</v>
          </cell>
        </row>
        <row r="216">
          <cell r="A216" t="str">
            <v>창원</v>
          </cell>
          <cell r="M216" t="str">
            <v>정수</v>
          </cell>
          <cell r="Q216">
            <v>25532761</v>
          </cell>
        </row>
        <row r="217">
          <cell r="A217" t="str">
            <v>창원</v>
          </cell>
          <cell r="Q217">
            <v>20683120</v>
          </cell>
        </row>
        <row r="218">
          <cell r="A218" t="str">
            <v>창원</v>
          </cell>
          <cell r="K218" t="str">
            <v>지자체</v>
          </cell>
          <cell r="M218" t="str">
            <v>원수</v>
          </cell>
          <cell r="Q218">
            <v>10388781</v>
          </cell>
        </row>
        <row r="219">
          <cell r="A219" t="str">
            <v>창원</v>
          </cell>
          <cell r="K219" t="str">
            <v>지자체</v>
          </cell>
          <cell r="M219" t="str">
            <v>원수</v>
          </cell>
          <cell r="Q219">
            <v>92325</v>
          </cell>
        </row>
        <row r="220">
          <cell r="A220" t="str">
            <v>창원</v>
          </cell>
          <cell r="K220" t="str">
            <v>기타</v>
          </cell>
          <cell r="M220" t="str">
            <v>원수</v>
          </cell>
          <cell r="Q220">
            <v>10202014</v>
          </cell>
        </row>
        <row r="221">
          <cell r="A221" t="str">
            <v>창원수출</v>
          </cell>
          <cell r="K221" t="str">
            <v>기타</v>
          </cell>
          <cell r="M221" t="str">
            <v>정수</v>
          </cell>
          <cell r="Q221">
            <v>1998657</v>
          </cell>
        </row>
        <row r="222">
          <cell r="A222" t="str">
            <v>창원</v>
          </cell>
          <cell r="Q222">
            <v>23534104</v>
          </cell>
        </row>
        <row r="223">
          <cell r="A223" t="str">
            <v>창원공단</v>
          </cell>
          <cell r="K223" t="str">
            <v>기타</v>
          </cell>
          <cell r="M223" t="str">
            <v>정수</v>
          </cell>
          <cell r="Q223">
            <v>1464574</v>
          </cell>
        </row>
        <row r="224">
          <cell r="A224" t="str">
            <v>창원</v>
          </cell>
          <cell r="K224" t="str">
            <v>지자체</v>
          </cell>
          <cell r="M224" t="str">
            <v>정수</v>
          </cell>
          <cell r="Q224">
            <v>1842190</v>
          </cell>
        </row>
        <row r="225">
          <cell r="A225" t="str">
            <v>창원공단</v>
          </cell>
          <cell r="K225" t="str">
            <v>기타</v>
          </cell>
          <cell r="M225" t="str">
            <v>정수</v>
          </cell>
          <cell r="Q225">
            <v>20227340</v>
          </cell>
        </row>
        <row r="226">
          <cell r="A226" t="str">
            <v>창원</v>
          </cell>
          <cell r="K226" t="str">
            <v>기타</v>
          </cell>
          <cell r="M226" t="str">
            <v>정수</v>
          </cell>
        </row>
        <row r="227">
          <cell r="A227" t="str">
            <v>거제</v>
          </cell>
          <cell r="Q227">
            <v>19235370</v>
          </cell>
        </row>
        <row r="228">
          <cell r="A228" t="str">
            <v>거제</v>
          </cell>
          <cell r="M228" t="str">
            <v>원수</v>
          </cell>
          <cell r="Q228">
            <v>1377195</v>
          </cell>
        </row>
        <row r="229">
          <cell r="A229" t="str">
            <v>거제</v>
          </cell>
          <cell r="M229" t="str">
            <v>침전수</v>
          </cell>
          <cell r="Q229">
            <v>0</v>
          </cell>
        </row>
        <row r="230">
          <cell r="A230" t="str">
            <v>거제</v>
          </cell>
          <cell r="M230" t="str">
            <v>정수</v>
          </cell>
          <cell r="Q230">
            <v>17858175</v>
          </cell>
        </row>
        <row r="231">
          <cell r="A231" t="str">
            <v>거제</v>
          </cell>
          <cell r="Q231">
            <v>2408592</v>
          </cell>
        </row>
        <row r="232">
          <cell r="A232" t="str">
            <v>거제</v>
          </cell>
          <cell r="K232" t="str">
            <v>기타</v>
          </cell>
          <cell r="M232" t="str">
            <v>정수</v>
          </cell>
          <cell r="Q232">
            <v>2408592</v>
          </cell>
        </row>
        <row r="233">
          <cell r="A233" t="str">
            <v>거제</v>
          </cell>
          <cell r="Q233">
            <v>11934250</v>
          </cell>
        </row>
        <row r="234">
          <cell r="A234" t="str">
            <v>거제</v>
          </cell>
          <cell r="K234" t="str">
            <v>지자체</v>
          </cell>
          <cell r="M234" t="str">
            <v>원수</v>
          </cell>
          <cell r="Q234">
            <v>1373639</v>
          </cell>
        </row>
        <row r="235">
          <cell r="A235" t="str">
            <v>거제</v>
          </cell>
          <cell r="K235" t="str">
            <v>지자체</v>
          </cell>
          <cell r="M235" t="str">
            <v>정수</v>
          </cell>
          <cell r="Q235">
            <v>9031058</v>
          </cell>
        </row>
        <row r="236">
          <cell r="A236" t="str">
            <v>거제</v>
          </cell>
          <cell r="K236" t="str">
            <v>기타</v>
          </cell>
          <cell r="M236" t="str">
            <v>정수</v>
          </cell>
          <cell r="Q236">
            <v>1529553</v>
          </cell>
        </row>
        <row r="237">
          <cell r="A237" t="str">
            <v>거제</v>
          </cell>
          <cell r="Q237">
            <v>4892528</v>
          </cell>
        </row>
        <row r="238">
          <cell r="A238" t="str">
            <v>사천</v>
          </cell>
          <cell r="K238" t="str">
            <v>지자체</v>
          </cell>
          <cell r="M238" t="str">
            <v>정수</v>
          </cell>
          <cell r="Q238">
            <v>4888972</v>
          </cell>
        </row>
        <row r="239">
          <cell r="A239" t="str">
            <v>사천</v>
          </cell>
          <cell r="K239" t="str">
            <v>기타</v>
          </cell>
          <cell r="M239" t="str">
            <v>원수</v>
          </cell>
          <cell r="Q239">
            <v>3556</v>
          </cell>
        </row>
        <row r="240">
          <cell r="A240" t="str">
            <v>사천</v>
          </cell>
          <cell r="Q240">
            <v>35000819</v>
          </cell>
        </row>
        <row r="241">
          <cell r="A241" t="str">
            <v>사천</v>
          </cell>
          <cell r="M241" t="str">
            <v>원수</v>
          </cell>
          <cell r="Q241">
            <v>0</v>
          </cell>
        </row>
        <row r="242">
          <cell r="A242" t="str">
            <v>사천</v>
          </cell>
          <cell r="M242" t="str">
            <v>침전수</v>
          </cell>
          <cell r="Q242">
            <v>0</v>
          </cell>
        </row>
        <row r="243">
          <cell r="A243" t="str">
            <v>사천</v>
          </cell>
          <cell r="M243" t="str">
            <v>정수</v>
          </cell>
          <cell r="Q243">
            <v>35000819</v>
          </cell>
        </row>
        <row r="244">
          <cell r="A244" t="str">
            <v>사천</v>
          </cell>
          <cell r="Q244">
            <v>25017016</v>
          </cell>
        </row>
        <row r="245">
          <cell r="A245" t="str">
            <v>사천</v>
          </cell>
          <cell r="K245" t="str">
            <v>기타</v>
          </cell>
          <cell r="M245" t="str">
            <v>정수</v>
          </cell>
          <cell r="Q245">
            <v>202467</v>
          </cell>
        </row>
        <row r="246">
          <cell r="A246" t="str">
            <v>사천</v>
          </cell>
          <cell r="K246" t="str">
            <v>지자체</v>
          </cell>
          <cell r="M246" t="str">
            <v>정수</v>
          </cell>
          <cell r="Q246">
            <v>19274750</v>
          </cell>
        </row>
        <row r="247">
          <cell r="A247" t="str">
            <v>사천</v>
          </cell>
          <cell r="K247" t="str">
            <v>지자체</v>
          </cell>
          <cell r="M247" t="str">
            <v>정수</v>
          </cell>
          <cell r="Q247">
            <v>5317679</v>
          </cell>
        </row>
        <row r="248">
          <cell r="A248" t="str">
            <v>사천</v>
          </cell>
          <cell r="K248" t="str">
            <v>지자체</v>
          </cell>
          <cell r="M248" t="str">
            <v>정수</v>
          </cell>
          <cell r="Q248">
            <v>160633</v>
          </cell>
        </row>
        <row r="249">
          <cell r="A249" t="str">
            <v>사천</v>
          </cell>
          <cell r="K249" t="str">
            <v>기타</v>
          </cell>
          <cell r="M249" t="str">
            <v>정수</v>
          </cell>
          <cell r="Q249">
            <v>1526</v>
          </cell>
        </row>
        <row r="250">
          <cell r="A250" t="str">
            <v>사천</v>
          </cell>
          <cell r="K250" t="str">
            <v>기타</v>
          </cell>
          <cell r="M250" t="str">
            <v>정수</v>
          </cell>
          <cell r="Q250">
            <v>59961</v>
          </cell>
        </row>
        <row r="251">
          <cell r="A251" t="str">
            <v>사천</v>
          </cell>
          <cell r="Q251">
            <v>9983803</v>
          </cell>
        </row>
        <row r="252">
          <cell r="A252" t="str">
            <v>사천</v>
          </cell>
          <cell r="K252" t="str">
            <v>지자체</v>
          </cell>
          <cell r="M252" t="str">
            <v>정수</v>
          </cell>
          <cell r="Q252">
            <v>9721568</v>
          </cell>
        </row>
        <row r="253">
          <cell r="A253" t="str">
            <v>사천</v>
          </cell>
          <cell r="K253" t="str">
            <v>기타</v>
          </cell>
          <cell r="M253" t="str">
            <v>정수</v>
          </cell>
          <cell r="Q253">
            <v>985</v>
          </cell>
        </row>
        <row r="254">
          <cell r="A254" t="str">
            <v>사천</v>
          </cell>
          <cell r="K254" t="str">
            <v>지자체</v>
          </cell>
          <cell r="M254" t="str">
            <v>정수</v>
          </cell>
          <cell r="Q254">
            <v>261250</v>
          </cell>
        </row>
        <row r="255">
          <cell r="A255" t="str">
            <v>운문</v>
          </cell>
          <cell r="Q255">
            <v>86621581</v>
          </cell>
        </row>
        <row r="256">
          <cell r="A256" t="str">
            <v>운문</v>
          </cell>
          <cell r="M256" t="str">
            <v>원수</v>
          </cell>
          <cell r="Q256">
            <v>74117085</v>
          </cell>
        </row>
        <row r="257">
          <cell r="A257" t="str">
            <v>운문</v>
          </cell>
          <cell r="M257" t="str">
            <v>침전수</v>
          </cell>
          <cell r="Q257">
            <v>0</v>
          </cell>
        </row>
        <row r="258">
          <cell r="A258" t="str">
            <v>운문</v>
          </cell>
          <cell r="M258" t="str">
            <v>정수</v>
          </cell>
          <cell r="Q258">
            <v>12504496</v>
          </cell>
        </row>
        <row r="259">
          <cell r="A259" t="str">
            <v>운문</v>
          </cell>
          <cell r="Q259">
            <v>74117085</v>
          </cell>
        </row>
        <row r="260">
          <cell r="A260" t="str">
            <v>운문</v>
          </cell>
          <cell r="K260" t="str">
            <v>지자체</v>
          </cell>
          <cell r="M260" t="str">
            <v>원수</v>
          </cell>
          <cell r="Q260">
            <v>69773100</v>
          </cell>
        </row>
        <row r="261">
          <cell r="A261" t="str">
            <v>운문</v>
          </cell>
          <cell r="K261" t="str">
            <v>지자체</v>
          </cell>
          <cell r="M261" t="str">
            <v>원수</v>
          </cell>
          <cell r="Q261">
            <v>4343985</v>
          </cell>
        </row>
        <row r="262">
          <cell r="A262" t="str">
            <v>운문</v>
          </cell>
          <cell r="Q262">
            <v>12504496</v>
          </cell>
        </row>
        <row r="263">
          <cell r="A263" t="str">
            <v>운문</v>
          </cell>
          <cell r="K263" t="str">
            <v>지자체</v>
          </cell>
          <cell r="M263" t="str">
            <v>정수</v>
          </cell>
          <cell r="Q263">
            <v>6695927</v>
          </cell>
        </row>
        <row r="264">
          <cell r="A264" t="str">
            <v>운문</v>
          </cell>
          <cell r="K264" t="str">
            <v>지자체</v>
          </cell>
          <cell r="M264" t="str">
            <v>정수</v>
          </cell>
          <cell r="Q264">
            <v>4338630</v>
          </cell>
        </row>
        <row r="265">
          <cell r="A265" t="str">
            <v>운문</v>
          </cell>
          <cell r="K265" t="str">
            <v>지자체</v>
          </cell>
          <cell r="M265" t="str">
            <v>정수</v>
          </cell>
          <cell r="Q265">
            <v>1469939</v>
          </cell>
        </row>
        <row r="266">
          <cell r="A266" t="str">
            <v>운문</v>
          </cell>
          <cell r="K266" t="str">
            <v>지자체</v>
          </cell>
          <cell r="M266" t="str">
            <v>정수</v>
          </cell>
        </row>
        <row r="267">
          <cell r="A267" t="str">
            <v>부여</v>
          </cell>
          <cell r="Q267">
            <v>22393575</v>
          </cell>
        </row>
        <row r="268">
          <cell r="A268" t="str">
            <v>부여</v>
          </cell>
          <cell r="M268" t="str">
            <v>원수</v>
          </cell>
          <cell r="Q268">
            <v>0</v>
          </cell>
        </row>
        <row r="269">
          <cell r="A269" t="str">
            <v>부여</v>
          </cell>
          <cell r="M269" t="str">
            <v>침전수</v>
          </cell>
          <cell r="Q269">
            <v>0</v>
          </cell>
        </row>
        <row r="270">
          <cell r="A270" t="str">
            <v>부여</v>
          </cell>
          <cell r="M270" t="str">
            <v>정수</v>
          </cell>
          <cell r="Q270">
            <v>22393575</v>
          </cell>
        </row>
        <row r="271">
          <cell r="A271" t="str">
            <v>부여</v>
          </cell>
          <cell r="Q271">
            <v>6450693</v>
          </cell>
        </row>
        <row r="272">
          <cell r="A272" t="str">
            <v>부여</v>
          </cell>
          <cell r="K272" t="str">
            <v>지자체</v>
          </cell>
          <cell r="M272" t="str">
            <v>정수</v>
          </cell>
          <cell r="Q272">
            <v>5596894</v>
          </cell>
        </row>
        <row r="273">
          <cell r="A273" t="str">
            <v>부여</v>
          </cell>
          <cell r="K273" t="str">
            <v>지자체</v>
          </cell>
          <cell r="M273" t="str">
            <v>정수</v>
          </cell>
          <cell r="Q273">
            <v>51049</v>
          </cell>
        </row>
        <row r="274">
          <cell r="A274" t="str">
            <v>부여</v>
          </cell>
          <cell r="K274" t="str">
            <v>지자체</v>
          </cell>
          <cell r="M274" t="str">
            <v>정수</v>
          </cell>
          <cell r="Q274">
            <v>431780</v>
          </cell>
        </row>
        <row r="275">
          <cell r="A275" t="str">
            <v>부여</v>
          </cell>
          <cell r="K275" t="str">
            <v>지자체</v>
          </cell>
          <cell r="M275" t="str">
            <v>정수</v>
          </cell>
          <cell r="Q275">
            <v>106050</v>
          </cell>
        </row>
        <row r="276">
          <cell r="A276" t="str">
            <v>부여</v>
          </cell>
          <cell r="K276" t="str">
            <v>지자체</v>
          </cell>
          <cell r="M276" t="str">
            <v>정수</v>
          </cell>
          <cell r="Q276">
            <v>83410</v>
          </cell>
        </row>
        <row r="277">
          <cell r="A277" t="str">
            <v>부여</v>
          </cell>
          <cell r="K277" t="str">
            <v>지자체</v>
          </cell>
          <cell r="M277" t="str">
            <v>정수</v>
          </cell>
          <cell r="Q277">
            <v>108025</v>
          </cell>
        </row>
        <row r="278">
          <cell r="A278" t="str">
            <v>부여</v>
          </cell>
          <cell r="K278" t="str">
            <v>지자체</v>
          </cell>
          <cell r="M278" t="str">
            <v>정수</v>
          </cell>
          <cell r="Q278">
            <v>56210</v>
          </cell>
        </row>
        <row r="279">
          <cell r="A279" t="str">
            <v>부여</v>
          </cell>
          <cell r="K279" t="str">
            <v>지자체</v>
          </cell>
          <cell r="M279" t="str">
            <v>정수</v>
          </cell>
          <cell r="Q279">
            <v>17275</v>
          </cell>
        </row>
        <row r="280">
          <cell r="A280" t="str">
            <v>부여</v>
          </cell>
          <cell r="K280" t="str">
            <v>지자체</v>
          </cell>
          <cell r="M280" t="str">
            <v>정수</v>
          </cell>
          <cell r="Q280">
            <v>0</v>
          </cell>
        </row>
        <row r="281">
          <cell r="A281" t="str">
            <v>부여</v>
          </cell>
          <cell r="K281" t="str">
            <v>지자체</v>
          </cell>
          <cell r="M281" t="str">
            <v>정수</v>
          </cell>
          <cell r="Q281">
            <v>0</v>
          </cell>
        </row>
        <row r="282">
          <cell r="A282" t="str">
            <v>부여</v>
          </cell>
          <cell r="Q282">
            <v>6412031</v>
          </cell>
        </row>
        <row r="283">
          <cell r="A283" t="str">
            <v>부여</v>
          </cell>
          <cell r="K283" t="str">
            <v>기타</v>
          </cell>
          <cell r="M283" t="str">
            <v>정수</v>
          </cell>
          <cell r="Q283">
            <v>1017488</v>
          </cell>
        </row>
        <row r="284">
          <cell r="A284" t="str">
            <v>부여</v>
          </cell>
          <cell r="K284" t="str">
            <v>지자체</v>
          </cell>
          <cell r="M284" t="str">
            <v>정수</v>
          </cell>
          <cell r="Q284">
            <v>5393529</v>
          </cell>
        </row>
        <row r="285">
          <cell r="A285" t="str">
            <v>부여</v>
          </cell>
          <cell r="K285" t="str">
            <v>기타</v>
          </cell>
          <cell r="M285" t="str">
            <v>정수</v>
          </cell>
          <cell r="Q285">
            <v>1014</v>
          </cell>
        </row>
        <row r="286">
          <cell r="A286" t="str">
            <v>부여</v>
          </cell>
          <cell r="Q286">
            <v>7253162</v>
          </cell>
        </row>
        <row r="287">
          <cell r="A287" t="str">
            <v>부여</v>
          </cell>
          <cell r="K287" t="str">
            <v>기타</v>
          </cell>
          <cell r="M287" t="str">
            <v>정수</v>
          </cell>
          <cell r="Q287">
            <v>235312</v>
          </cell>
        </row>
        <row r="288">
          <cell r="A288" t="str">
            <v>부여</v>
          </cell>
          <cell r="K288" t="str">
            <v>지자체</v>
          </cell>
          <cell r="M288" t="str">
            <v>정수</v>
          </cell>
          <cell r="Q288">
            <v>6641150</v>
          </cell>
        </row>
        <row r="289">
          <cell r="A289" t="str">
            <v>부여</v>
          </cell>
          <cell r="K289" t="str">
            <v>지자체</v>
          </cell>
          <cell r="M289" t="str">
            <v>정수</v>
          </cell>
          <cell r="Q289">
            <v>376700</v>
          </cell>
        </row>
        <row r="290">
          <cell r="A290" t="str">
            <v>부여</v>
          </cell>
          <cell r="Q290">
            <v>2277689</v>
          </cell>
        </row>
        <row r="291">
          <cell r="A291" t="str">
            <v>부여</v>
          </cell>
          <cell r="K291" t="str">
            <v>지자체</v>
          </cell>
          <cell r="M291" t="str">
            <v>정수</v>
          </cell>
          <cell r="Q291">
            <v>358372</v>
          </cell>
        </row>
        <row r="292">
          <cell r="A292" t="str">
            <v>부여</v>
          </cell>
          <cell r="K292" t="str">
            <v>지자체</v>
          </cell>
          <cell r="M292" t="str">
            <v>정수</v>
          </cell>
          <cell r="Q292">
            <v>34831</v>
          </cell>
        </row>
        <row r="293">
          <cell r="A293" t="str">
            <v>부여</v>
          </cell>
          <cell r="K293" t="str">
            <v>지자체</v>
          </cell>
          <cell r="M293" t="str">
            <v>정수</v>
          </cell>
          <cell r="Q293">
            <v>0</v>
          </cell>
        </row>
        <row r="294">
          <cell r="A294" t="str">
            <v>부여</v>
          </cell>
          <cell r="K294" t="str">
            <v>지자체</v>
          </cell>
          <cell r="M294" t="str">
            <v>정수</v>
          </cell>
          <cell r="Q294">
            <v>0</v>
          </cell>
        </row>
        <row r="295">
          <cell r="A295" t="str">
            <v>부여</v>
          </cell>
          <cell r="K295" t="str">
            <v>지자체</v>
          </cell>
          <cell r="M295" t="str">
            <v>정수</v>
          </cell>
          <cell r="Q295">
            <v>80700</v>
          </cell>
        </row>
        <row r="296">
          <cell r="A296" t="str">
            <v>부여</v>
          </cell>
          <cell r="K296" t="str">
            <v>지자체</v>
          </cell>
          <cell r="M296" t="str">
            <v>정수</v>
          </cell>
          <cell r="Q296">
            <v>1803786</v>
          </cell>
        </row>
        <row r="297">
          <cell r="A297" t="str">
            <v>청주</v>
          </cell>
          <cell r="Q297">
            <v>125536325</v>
          </cell>
        </row>
        <row r="298">
          <cell r="A298" t="str">
            <v>청주</v>
          </cell>
          <cell r="M298" t="str">
            <v>원수</v>
          </cell>
          <cell r="Q298">
            <v>0</v>
          </cell>
        </row>
        <row r="299">
          <cell r="A299" t="str">
            <v>청주</v>
          </cell>
          <cell r="M299" t="str">
            <v>침전수</v>
          </cell>
          <cell r="Q299">
            <v>14096884</v>
          </cell>
        </row>
        <row r="300">
          <cell r="A300" t="str">
            <v>청주</v>
          </cell>
          <cell r="M300" t="str">
            <v>정수</v>
          </cell>
          <cell r="Q300">
            <v>111439441</v>
          </cell>
        </row>
        <row r="301">
          <cell r="A301" t="str">
            <v>청주</v>
          </cell>
          <cell r="Q301">
            <v>125536325</v>
          </cell>
        </row>
        <row r="302">
          <cell r="A302" t="str">
            <v>청주</v>
          </cell>
          <cell r="K302" t="str">
            <v>기타</v>
          </cell>
          <cell r="M302" t="str">
            <v>정수</v>
          </cell>
          <cell r="Q302">
            <v>66279</v>
          </cell>
        </row>
        <row r="303">
          <cell r="A303" t="str">
            <v>청주</v>
          </cell>
          <cell r="K303" t="str">
            <v>지자체</v>
          </cell>
          <cell r="M303" t="str">
            <v>정수</v>
          </cell>
          <cell r="Q303">
            <v>48048287</v>
          </cell>
        </row>
        <row r="304">
          <cell r="A304" t="str">
            <v>청주</v>
          </cell>
          <cell r="K304" t="str">
            <v>지자체</v>
          </cell>
          <cell r="M304" t="str">
            <v>정수</v>
          </cell>
          <cell r="Q304">
            <v>12368897</v>
          </cell>
        </row>
        <row r="305">
          <cell r="A305" t="str">
            <v>청주</v>
          </cell>
          <cell r="K305" t="str">
            <v>지자체</v>
          </cell>
          <cell r="M305" t="str">
            <v>정수</v>
          </cell>
          <cell r="Q305">
            <v>43113902</v>
          </cell>
        </row>
        <row r="306">
          <cell r="A306" t="str">
            <v>청주</v>
          </cell>
          <cell r="K306" t="str">
            <v>지자체</v>
          </cell>
          <cell r="M306" t="str">
            <v>정수</v>
          </cell>
          <cell r="Q306">
            <v>3775134</v>
          </cell>
        </row>
        <row r="307">
          <cell r="A307" t="str">
            <v>청주</v>
          </cell>
          <cell r="K307" t="str">
            <v>기타</v>
          </cell>
          <cell r="M307" t="str">
            <v>정수</v>
          </cell>
          <cell r="Q307">
            <v>34447</v>
          </cell>
        </row>
        <row r="308">
          <cell r="A308" t="str">
            <v>청주</v>
          </cell>
          <cell r="K308" t="str">
            <v>지자체</v>
          </cell>
          <cell r="M308" t="str">
            <v>정수</v>
          </cell>
          <cell r="Q308">
            <v>4032063</v>
          </cell>
        </row>
        <row r="309">
          <cell r="A309" t="str">
            <v>청주</v>
          </cell>
          <cell r="K309" t="str">
            <v>지자체</v>
          </cell>
          <cell r="M309" t="str">
            <v>침전수</v>
          </cell>
          <cell r="Q309">
            <v>13164924</v>
          </cell>
        </row>
        <row r="310">
          <cell r="A310" t="str">
            <v>청주</v>
          </cell>
          <cell r="K310" t="str">
            <v>기타</v>
          </cell>
          <cell r="M310" t="str">
            <v>침전수</v>
          </cell>
          <cell r="Q310">
            <v>931960</v>
          </cell>
        </row>
        <row r="311">
          <cell r="A311" t="str">
            <v>청주</v>
          </cell>
          <cell r="K311" t="str">
            <v>기타</v>
          </cell>
          <cell r="M311" t="str">
            <v>정수</v>
          </cell>
          <cell r="Q311">
            <v>432</v>
          </cell>
        </row>
        <row r="312">
          <cell r="A312" t="str">
            <v>여수</v>
          </cell>
          <cell r="Q312">
            <v>226679464</v>
          </cell>
        </row>
        <row r="313">
          <cell r="A313" t="str">
            <v>여수</v>
          </cell>
          <cell r="M313" t="str">
            <v>원수</v>
          </cell>
          <cell r="Q313">
            <v>223033496</v>
          </cell>
        </row>
        <row r="314">
          <cell r="A314" t="str">
            <v>여수</v>
          </cell>
          <cell r="M314" t="str">
            <v>침전수</v>
          </cell>
          <cell r="Q314">
            <v>0</v>
          </cell>
        </row>
        <row r="315">
          <cell r="A315" t="str">
            <v>여수</v>
          </cell>
          <cell r="M315" t="str">
            <v>정수</v>
          </cell>
          <cell r="Q315">
            <v>3645968</v>
          </cell>
        </row>
        <row r="316">
          <cell r="A316" t="str">
            <v>여수</v>
          </cell>
          <cell r="Q316">
            <v>94465006</v>
          </cell>
        </row>
        <row r="317">
          <cell r="A317" t="str">
            <v>여수</v>
          </cell>
          <cell r="K317" t="str">
            <v>기타</v>
          </cell>
          <cell r="M317" t="str">
            <v>원수</v>
          </cell>
          <cell r="Q317">
            <v>4088488</v>
          </cell>
        </row>
        <row r="318">
          <cell r="A318" t="str">
            <v>여수</v>
          </cell>
          <cell r="K318" t="str">
            <v>기타</v>
          </cell>
          <cell r="M318" t="str">
            <v>원수</v>
          </cell>
          <cell r="Q318">
            <v>10624002</v>
          </cell>
        </row>
        <row r="319">
          <cell r="A319" t="str">
            <v>여수</v>
          </cell>
          <cell r="K319" t="str">
            <v>지자체</v>
          </cell>
          <cell r="M319" t="str">
            <v>원수</v>
          </cell>
          <cell r="Q319">
            <v>2097</v>
          </cell>
        </row>
        <row r="320">
          <cell r="A320" t="str">
            <v>여수</v>
          </cell>
          <cell r="K320" t="str">
            <v>기타</v>
          </cell>
          <cell r="M320" t="str">
            <v>원수</v>
          </cell>
          <cell r="Q320">
            <v>79750419</v>
          </cell>
        </row>
        <row r="321">
          <cell r="A321" t="str">
            <v>여수</v>
          </cell>
          <cell r="Q321">
            <v>59838670</v>
          </cell>
        </row>
        <row r="322">
          <cell r="A322" t="str">
            <v>여수</v>
          </cell>
          <cell r="K322" t="str">
            <v>지자체</v>
          </cell>
          <cell r="M322" t="str">
            <v>원수</v>
          </cell>
          <cell r="Q322">
            <v>11582384</v>
          </cell>
        </row>
        <row r="323">
          <cell r="A323" t="str">
            <v>여수</v>
          </cell>
          <cell r="K323" t="str">
            <v>지자체</v>
          </cell>
          <cell r="M323" t="str">
            <v>원수</v>
          </cell>
          <cell r="Q323">
            <v>27935470</v>
          </cell>
        </row>
        <row r="324">
          <cell r="A324" t="str">
            <v>여수</v>
          </cell>
          <cell r="K324" t="str">
            <v>지자체</v>
          </cell>
          <cell r="M324" t="str">
            <v>원수</v>
          </cell>
          <cell r="Q324">
            <v>259730</v>
          </cell>
        </row>
        <row r="325">
          <cell r="A325" t="str">
            <v>여수</v>
          </cell>
          <cell r="K325" t="str">
            <v>지자체</v>
          </cell>
          <cell r="M325" t="str">
            <v>원수</v>
          </cell>
          <cell r="Q325">
            <v>6024767</v>
          </cell>
        </row>
        <row r="326">
          <cell r="A326" t="str">
            <v>여수</v>
          </cell>
          <cell r="K326" t="str">
            <v>지자체</v>
          </cell>
          <cell r="M326" t="str">
            <v>원수</v>
          </cell>
          <cell r="Q326">
            <v>30427</v>
          </cell>
        </row>
        <row r="327">
          <cell r="A327" t="str">
            <v>여수</v>
          </cell>
          <cell r="K327" t="str">
            <v>지자체</v>
          </cell>
          <cell r="M327" t="str">
            <v>원수</v>
          </cell>
          <cell r="Q327">
            <v>14005892</v>
          </cell>
        </row>
        <row r="328">
          <cell r="A328" t="str">
            <v>여수</v>
          </cell>
          <cell r="Q328">
            <v>68541910</v>
          </cell>
        </row>
        <row r="329">
          <cell r="A329" t="str">
            <v>여수</v>
          </cell>
          <cell r="K329" t="str">
            <v>기타</v>
          </cell>
          <cell r="M329" t="str">
            <v>원수</v>
          </cell>
          <cell r="Q329">
            <v>58792242</v>
          </cell>
        </row>
        <row r="330">
          <cell r="A330" t="str">
            <v>여수</v>
          </cell>
          <cell r="K330" t="str">
            <v>지자체</v>
          </cell>
          <cell r="M330" t="str">
            <v>원수</v>
          </cell>
          <cell r="Q330">
            <v>1460270</v>
          </cell>
        </row>
        <row r="331">
          <cell r="A331" t="str">
            <v>여수</v>
          </cell>
          <cell r="K331" t="str">
            <v>기타</v>
          </cell>
          <cell r="M331" t="str">
            <v>원수</v>
          </cell>
          <cell r="Q331">
            <v>1993328</v>
          </cell>
        </row>
        <row r="332">
          <cell r="A332" t="str">
            <v>여수</v>
          </cell>
          <cell r="K332" t="str">
            <v>지자체</v>
          </cell>
          <cell r="M332" t="str">
            <v>원수</v>
          </cell>
          <cell r="Q332">
            <v>6296070</v>
          </cell>
        </row>
        <row r="333">
          <cell r="A333" t="str">
            <v>여수</v>
          </cell>
          <cell r="Q333">
            <v>187910</v>
          </cell>
        </row>
        <row r="334">
          <cell r="A334" t="str">
            <v>여수</v>
          </cell>
          <cell r="K334" t="str">
            <v>기타</v>
          </cell>
          <cell r="M334" t="str">
            <v>원수</v>
          </cell>
          <cell r="Q334">
            <v>187910</v>
          </cell>
        </row>
        <row r="335">
          <cell r="A335" t="str">
            <v>여수</v>
          </cell>
          <cell r="Q335">
            <v>3645968</v>
          </cell>
        </row>
        <row r="336">
          <cell r="A336" t="str">
            <v>여수</v>
          </cell>
          <cell r="K336" t="str">
            <v>지자체</v>
          </cell>
          <cell r="M336" t="str">
            <v>정수</v>
          </cell>
          <cell r="Q336">
            <v>2084288</v>
          </cell>
        </row>
        <row r="337">
          <cell r="A337" t="str">
            <v>여수</v>
          </cell>
          <cell r="K337" t="str">
            <v>지자체</v>
          </cell>
          <cell r="M337" t="str">
            <v>정수</v>
          </cell>
          <cell r="Q337">
            <v>667591</v>
          </cell>
        </row>
        <row r="338">
          <cell r="A338" t="str">
            <v>여수</v>
          </cell>
          <cell r="K338" t="str">
            <v>지자체</v>
          </cell>
          <cell r="M338" t="str">
            <v>정수</v>
          </cell>
          <cell r="Q338">
            <v>50294</v>
          </cell>
        </row>
        <row r="339">
          <cell r="A339" t="str">
            <v>여수</v>
          </cell>
          <cell r="K339" t="str">
            <v>지자체</v>
          </cell>
          <cell r="M339" t="str">
            <v>정수</v>
          </cell>
          <cell r="Q339">
            <v>223756</v>
          </cell>
        </row>
        <row r="340">
          <cell r="A340" t="str">
            <v>여수</v>
          </cell>
          <cell r="K340" t="str">
            <v>지자체</v>
          </cell>
          <cell r="M340" t="str">
            <v>정수</v>
          </cell>
          <cell r="Q340">
            <v>67735</v>
          </cell>
        </row>
        <row r="341">
          <cell r="A341" t="str">
            <v>여수</v>
          </cell>
          <cell r="K341" t="str">
            <v>지자체</v>
          </cell>
          <cell r="M341" t="str">
            <v>정수</v>
          </cell>
          <cell r="Q341">
            <v>91132</v>
          </cell>
        </row>
        <row r="342">
          <cell r="A342" t="str">
            <v>여수</v>
          </cell>
          <cell r="K342" t="str">
            <v>지자체</v>
          </cell>
          <cell r="M342" t="str">
            <v>정수</v>
          </cell>
          <cell r="Q342">
            <v>27639</v>
          </cell>
        </row>
        <row r="343">
          <cell r="A343" t="str">
            <v>여수</v>
          </cell>
          <cell r="K343" t="str">
            <v>지자체</v>
          </cell>
          <cell r="M343" t="str">
            <v>정수</v>
          </cell>
          <cell r="Q343">
            <v>19370</v>
          </cell>
        </row>
        <row r="344">
          <cell r="A344" t="str">
            <v>여수</v>
          </cell>
          <cell r="K344" t="str">
            <v>지자체</v>
          </cell>
          <cell r="M344" t="str">
            <v>정수</v>
          </cell>
          <cell r="Q344">
            <v>343273</v>
          </cell>
        </row>
        <row r="345">
          <cell r="A345" t="str">
            <v>여수</v>
          </cell>
          <cell r="K345" t="str">
            <v>지자체</v>
          </cell>
          <cell r="M345" t="str">
            <v>정수</v>
          </cell>
          <cell r="Q345">
            <v>70890</v>
          </cell>
        </row>
        <row r="346">
          <cell r="A346" t="str">
            <v>여수</v>
          </cell>
        </row>
        <row r="347">
          <cell r="A347" t="str">
            <v>여수</v>
          </cell>
          <cell r="K347" t="str">
            <v>기타</v>
          </cell>
          <cell r="M347" t="str">
            <v>원수</v>
          </cell>
          <cell r="Q347">
            <v>0</v>
          </cell>
        </row>
        <row r="348">
          <cell r="A348" t="str">
            <v>여수</v>
          </cell>
          <cell r="K348" t="str">
            <v>기타</v>
          </cell>
          <cell r="M348" t="str">
            <v>원수</v>
          </cell>
          <cell r="Q348">
            <v>0</v>
          </cell>
        </row>
        <row r="349">
          <cell r="A349" t="str">
            <v>섬진강</v>
          </cell>
          <cell r="Q349">
            <v>18116327</v>
          </cell>
        </row>
        <row r="350">
          <cell r="A350" t="str">
            <v>섬진강</v>
          </cell>
          <cell r="M350" t="str">
            <v>원수</v>
          </cell>
          <cell r="Q350">
            <v>0</v>
          </cell>
        </row>
        <row r="351">
          <cell r="A351" t="str">
            <v>섬진강</v>
          </cell>
          <cell r="M351" t="str">
            <v>침전수</v>
          </cell>
          <cell r="Q351">
            <v>0</v>
          </cell>
        </row>
        <row r="352">
          <cell r="A352" t="str">
            <v>섬진강</v>
          </cell>
          <cell r="M352" t="str">
            <v>정수</v>
          </cell>
          <cell r="Q352">
            <v>18116327</v>
          </cell>
        </row>
        <row r="353">
          <cell r="A353" t="str">
            <v>섬진강</v>
          </cell>
          <cell r="Q353">
            <v>6659712</v>
          </cell>
        </row>
        <row r="354">
          <cell r="A354" t="str">
            <v>섬진강</v>
          </cell>
          <cell r="K354" t="str">
            <v>지자체</v>
          </cell>
          <cell r="M354" t="str">
            <v>정수</v>
          </cell>
          <cell r="Q354">
            <v>6260612</v>
          </cell>
        </row>
        <row r="355">
          <cell r="A355" t="str">
            <v>섬진강</v>
          </cell>
          <cell r="K355" t="str">
            <v>지자체</v>
          </cell>
          <cell r="M355" t="str">
            <v>정수</v>
          </cell>
          <cell r="Q355">
            <v>399100</v>
          </cell>
        </row>
        <row r="356">
          <cell r="A356" t="str">
            <v>섬진강</v>
          </cell>
          <cell r="K356" t="str">
            <v>지자체</v>
          </cell>
          <cell r="M356" t="str">
            <v>정수</v>
          </cell>
          <cell r="Q356">
            <v>0</v>
          </cell>
        </row>
        <row r="357">
          <cell r="A357" t="str">
            <v>섬진강</v>
          </cell>
          <cell r="M357" t="str">
            <v>정수</v>
          </cell>
          <cell r="Q357">
            <v>0</v>
          </cell>
        </row>
        <row r="358">
          <cell r="A358" t="str">
            <v>섬진강</v>
          </cell>
          <cell r="M358" t="str">
            <v>정수</v>
          </cell>
          <cell r="Q358">
            <v>0</v>
          </cell>
        </row>
        <row r="359">
          <cell r="A359" t="str">
            <v>섬진강</v>
          </cell>
          <cell r="M359" t="str">
            <v>정수</v>
          </cell>
          <cell r="Q359">
            <v>0</v>
          </cell>
        </row>
        <row r="360">
          <cell r="A360" t="str">
            <v>섬진강</v>
          </cell>
          <cell r="M360" t="str">
            <v>정수</v>
          </cell>
          <cell r="Q360">
            <v>0</v>
          </cell>
        </row>
        <row r="361">
          <cell r="A361" t="str">
            <v>섬진강</v>
          </cell>
          <cell r="M361" t="str">
            <v>정수</v>
          </cell>
          <cell r="Q361">
            <v>0</v>
          </cell>
        </row>
        <row r="362">
          <cell r="A362" t="str">
            <v>섬진강</v>
          </cell>
          <cell r="M362" t="str">
            <v>정수</v>
          </cell>
          <cell r="Q362">
            <v>0</v>
          </cell>
        </row>
        <row r="363">
          <cell r="A363" t="str">
            <v>섬진강</v>
          </cell>
          <cell r="M363" t="str">
            <v>정수</v>
          </cell>
          <cell r="Q363">
            <v>0</v>
          </cell>
        </row>
        <row r="364">
          <cell r="A364" t="str">
            <v>섬진강</v>
          </cell>
          <cell r="K364" t="str">
            <v>지자체</v>
          </cell>
          <cell r="M364" t="str">
            <v>정수</v>
          </cell>
          <cell r="Q364">
            <v>0</v>
          </cell>
        </row>
        <row r="365">
          <cell r="A365" t="str">
            <v>섬진강</v>
          </cell>
          <cell r="Q365">
            <v>11448360</v>
          </cell>
        </row>
        <row r="366">
          <cell r="A366" t="str">
            <v>섬진강</v>
          </cell>
          <cell r="K366" t="str">
            <v>지자체</v>
          </cell>
          <cell r="M366" t="str">
            <v>정수</v>
          </cell>
          <cell r="Q366">
            <v>11448360</v>
          </cell>
        </row>
        <row r="367">
          <cell r="A367" t="str">
            <v>섬진강</v>
          </cell>
          <cell r="M367" t="str">
            <v>정수</v>
          </cell>
          <cell r="Q367">
            <v>0</v>
          </cell>
        </row>
        <row r="368">
          <cell r="A368" t="str">
            <v>섬진강</v>
          </cell>
          <cell r="M368" t="str">
            <v>정수</v>
          </cell>
          <cell r="Q368">
            <v>0</v>
          </cell>
        </row>
        <row r="369">
          <cell r="A369" t="str">
            <v>섬진강</v>
          </cell>
          <cell r="M369" t="str">
            <v>정수</v>
          </cell>
          <cell r="Q369">
            <v>0</v>
          </cell>
        </row>
        <row r="370">
          <cell r="A370" t="str">
            <v>섬진강</v>
          </cell>
          <cell r="M370" t="str">
            <v>정수</v>
          </cell>
          <cell r="Q370">
            <v>0</v>
          </cell>
        </row>
        <row r="371">
          <cell r="A371" t="str">
            <v>섬진강</v>
          </cell>
          <cell r="M371" t="str">
            <v>정수</v>
          </cell>
          <cell r="Q371">
            <v>0</v>
          </cell>
        </row>
        <row r="372">
          <cell r="A372" t="str">
            <v>섬진강</v>
          </cell>
          <cell r="M372" t="str">
            <v>정수</v>
          </cell>
          <cell r="Q372">
            <v>0</v>
          </cell>
        </row>
        <row r="373">
          <cell r="A373" t="str">
            <v>섬진강</v>
          </cell>
          <cell r="M373" t="str">
            <v>정수</v>
          </cell>
          <cell r="Q373">
            <v>0</v>
          </cell>
        </row>
        <row r="374">
          <cell r="A374" t="str">
            <v>섬진강</v>
          </cell>
          <cell r="M374" t="str">
            <v>정수</v>
          </cell>
          <cell r="Q374">
            <v>8255</v>
          </cell>
        </row>
        <row r="375">
          <cell r="A375" t="str">
            <v>섬진강</v>
          </cell>
          <cell r="K375" t="str">
            <v>기타</v>
          </cell>
          <cell r="M375" t="str">
            <v>정수</v>
          </cell>
          <cell r="Q375">
            <v>8255</v>
          </cell>
        </row>
        <row r="376">
          <cell r="A376" t="str">
            <v>부안</v>
          </cell>
          <cell r="Q376">
            <v>15242451</v>
          </cell>
        </row>
        <row r="377">
          <cell r="A377" t="str">
            <v>부안</v>
          </cell>
          <cell r="M377" t="str">
            <v>원수</v>
          </cell>
          <cell r="Q377">
            <v>0</v>
          </cell>
        </row>
        <row r="378">
          <cell r="A378" t="str">
            <v>부안</v>
          </cell>
          <cell r="M378" t="str">
            <v>침전수</v>
          </cell>
          <cell r="Q378">
            <v>0</v>
          </cell>
        </row>
        <row r="379">
          <cell r="A379" t="str">
            <v>부안</v>
          </cell>
          <cell r="M379" t="str">
            <v>정수</v>
          </cell>
          <cell r="Q379">
            <v>15242451</v>
          </cell>
        </row>
        <row r="380">
          <cell r="A380" t="str">
            <v>부안</v>
          </cell>
          <cell r="K380" t="str">
            <v>지자체</v>
          </cell>
          <cell r="M380" t="str">
            <v>정수</v>
          </cell>
          <cell r="Q380">
            <v>5628321</v>
          </cell>
        </row>
        <row r="381">
          <cell r="A381" t="str">
            <v>부안</v>
          </cell>
          <cell r="K381" t="str">
            <v>지자체</v>
          </cell>
          <cell r="M381" t="str">
            <v>정수</v>
          </cell>
          <cell r="Q381">
            <v>9614130</v>
          </cell>
        </row>
        <row r="382">
          <cell r="A382" t="str">
            <v>부안</v>
          </cell>
          <cell r="M382" t="str">
            <v>정수</v>
          </cell>
          <cell r="Q382">
            <v>0</v>
          </cell>
        </row>
        <row r="383">
          <cell r="A383" t="str">
            <v>부안</v>
          </cell>
          <cell r="M383" t="str">
            <v>정수</v>
          </cell>
          <cell r="Q383">
            <v>0</v>
          </cell>
        </row>
        <row r="384">
          <cell r="A384" t="str">
            <v>부안</v>
          </cell>
          <cell r="M384" t="str">
            <v>정수</v>
          </cell>
          <cell r="Q384">
            <v>0</v>
          </cell>
        </row>
        <row r="385">
          <cell r="A385" t="str">
            <v>부안</v>
          </cell>
          <cell r="M385" t="str">
            <v>정수</v>
          </cell>
          <cell r="Q385">
            <v>0</v>
          </cell>
        </row>
        <row r="386">
          <cell r="A386" t="str">
            <v>부안</v>
          </cell>
          <cell r="M386" t="str">
            <v>정수</v>
          </cell>
          <cell r="Q386">
            <v>0</v>
          </cell>
        </row>
        <row r="387">
          <cell r="A387" t="str">
            <v>부안</v>
          </cell>
          <cell r="Q387">
            <v>0</v>
          </cell>
        </row>
        <row r="388">
          <cell r="A388" t="str">
            <v>광주</v>
          </cell>
          <cell r="M388" t="str">
            <v xml:space="preserve"> </v>
          </cell>
          <cell r="Q388">
            <v>99761347</v>
          </cell>
        </row>
        <row r="389">
          <cell r="A389" t="str">
            <v>광주</v>
          </cell>
          <cell r="M389" t="str">
            <v>원수</v>
          </cell>
          <cell r="Q389">
            <v>85406760</v>
          </cell>
        </row>
        <row r="390">
          <cell r="A390" t="str">
            <v>광주</v>
          </cell>
          <cell r="M390" t="str">
            <v>침전수</v>
          </cell>
          <cell r="Q390">
            <v>5938890</v>
          </cell>
        </row>
        <row r="391">
          <cell r="A391" t="str">
            <v>광주</v>
          </cell>
          <cell r="M391" t="str">
            <v>정수</v>
          </cell>
          <cell r="Q391">
            <v>8415697</v>
          </cell>
        </row>
        <row r="392">
          <cell r="A392" t="str">
            <v>광주</v>
          </cell>
          <cell r="Q392">
            <v>89415142</v>
          </cell>
        </row>
        <row r="393">
          <cell r="A393" t="str">
            <v>광주</v>
          </cell>
          <cell r="K393" t="str">
            <v>지자체</v>
          </cell>
          <cell r="M393" t="str">
            <v>원수</v>
          </cell>
          <cell r="Q393">
            <v>50725900</v>
          </cell>
        </row>
        <row r="394">
          <cell r="A394" t="str">
            <v>광주</v>
          </cell>
          <cell r="K394" t="str">
            <v>지자체</v>
          </cell>
          <cell r="M394" t="str">
            <v>정수</v>
          </cell>
          <cell r="Q394">
            <v>4007454</v>
          </cell>
        </row>
        <row r="395">
          <cell r="A395" t="str">
            <v>광주</v>
          </cell>
          <cell r="K395" t="str">
            <v>기타</v>
          </cell>
          <cell r="M395" t="str">
            <v>정수</v>
          </cell>
          <cell r="Q395">
            <v>647</v>
          </cell>
        </row>
        <row r="396">
          <cell r="A396" t="str">
            <v>광주</v>
          </cell>
          <cell r="K396" t="str">
            <v>기타</v>
          </cell>
          <cell r="M396" t="str">
            <v>정수</v>
          </cell>
          <cell r="Q396">
            <v>281</v>
          </cell>
        </row>
        <row r="397">
          <cell r="A397" t="str">
            <v>광주</v>
          </cell>
          <cell r="K397" t="str">
            <v>지자체</v>
          </cell>
          <cell r="M397" t="str">
            <v>원수</v>
          </cell>
          <cell r="Q397">
            <v>34680860</v>
          </cell>
        </row>
        <row r="398">
          <cell r="A398" t="str">
            <v>광주</v>
          </cell>
          <cell r="Q398">
            <v>4407315</v>
          </cell>
        </row>
        <row r="399">
          <cell r="A399" t="str">
            <v>광주</v>
          </cell>
          <cell r="K399" t="str">
            <v>지자체</v>
          </cell>
          <cell r="M399" t="str">
            <v>정수</v>
          </cell>
          <cell r="Q399">
            <v>4407315</v>
          </cell>
        </row>
        <row r="400">
          <cell r="A400" t="str">
            <v>광주</v>
          </cell>
          <cell r="Q400">
            <v>5938890</v>
          </cell>
        </row>
        <row r="401">
          <cell r="A401" t="str">
            <v>대불</v>
          </cell>
          <cell r="K401" t="str">
            <v>지자체</v>
          </cell>
          <cell r="M401" t="str">
            <v>침전수</v>
          </cell>
          <cell r="Q401">
            <v>5938890</v>
          </cell>
        </row>
        <row r="402">
          <cell r="A402" t="str">
            <v>전주</v>
          </cell>
          <cell r="Q402">
            <v>142528586</v>
          </cell>
        </row>
        <row r="403">
          <cell r="A403" t="str">
            <v>전주</v>
          </cell>
          <cell r="M403" t="str">
            <v>원수</v>
          </cell>
          <cell r="Q403">
            <v>0</v>
          </cell>
        </row>
        <row r="404">
          <cell r="A404" t="str">
            <v>전주</v>
          </cell>
          <cell r="M404" t="str">
            <v>침전수</v>
          </cell>
          <cell r="Q404">
            <v>19966394</v>
          </cell>
        </row>
        <row r="405">
          <cell r="A405" t="str">
            <v>전주</v>
          </cell>
          <cell r="M405" t="str">
            <v>정수</v>
          </cell>
          <cell r="Q405">
            <v>122562192</v>
          </cell>
        </row>
        <row r="406">
          <cell r="A406" t="str">
            <v>전주</v>
          </cell>
          <cell r="Q406">
            <v>19966394</v>
          </cell>
        </row>
        <row r="407">
          <cell r="A407" t="str">
            <v>군산공업</v>
          </cell>
          <cell r="K407" t="str">
            <v>지자체</v>
          </cell>
          <cell r="M407" t="str">
            <v>침전수</v>
          </cell>
          <cell r="Q407">
            <v>19966394</v>
          </cell>
        </row>
        <row r="408">
          <cell r="A408" t="str">
            <v>군산공업</v>
          </cell>
          <cell r="K408" t="str">
            <v>지자체</v>
          </cell>
          <cell r="M408" t="str">
            <v>침전수</v>
          </cell>
          <cell r="Q408">
            <v>0</v>
          </cell>
        </row>
        <row r="409">
          <cell r="A409" t="str">
            <v>군산공업</v>
          </cell>
          <cell r="M409" t="str">
            <v>침전수</v>
          </cell>
          <cell r="Q409">
            <v>0</v>
          </cell>
        </row>
        <row r="410">
          <cell r="A410" t="str">
            <v>전주</v>
          </cell>
          <cell r="Q410">
            <v>85820272</v>
          </cell>
        </row>
        <row r="411">
          <cell r="A411" t="str">
            <v>전주</v>
          </cell>
          <cell r="K411" t="str">
            <v>지자체</v>
          </cell>
          <cell r="M411" t="str">
            <v>정수</v>
          </cell>
          <cell r="Q411">
            <v>70658850</v>
          </cell>
        </row>
        <row r="412">
          <cell r="A412" t="str">
            <v>전주</v>
          </cell>
          <cell r="K412" t="str">
            <v>지자체</v>
          </cell>
          <cell r="M412" t="str">
            <v>정수</v>
          </cell>
          <cell r="Q412">
            <v>15161422</v>
          </cell>
        </row>
        <row r="413">
          <cell r="A413" t="str">
            <v>전주</v>
          </cell>
          <cell r="Q413">
            <v>36741920</v>
          </cell>
        </row>
        <row r="414">
          <cell r="A414" t="str">
            <v>전주</v>
          </cell>
          <cell r="K414" t="str">
            <v>지자체</v>
          </cell>
          <cell r="M414" t="str">
            <v>정수</v>
          </cell>
          <cell r="Q414">
            <v>1512275</v>
          </cell>
        </row>
        <row r="415">
          <cell r="A415" t="str">
            <v>전주</v>
          </cell>
          <cell r="K415" t="str">
            <v>지자체</v>
          </cell>
          <cell r="M415" t="str">
            <v>정수</v>
          </cell>
          <cell r="Q415">
            <v>63880</v>
          </cell>
        </row>
        <row r="416">
          <cell r="A416" t="str">
            <v>전주</v>
          </cell>
          <cell r="K416" t="str">
            <v>지자체</v>
          </cell>
          <cell r="M416" t="str">
            <v>정수</v>
          </cell>
          <cell r="Q416">
            <v>35165765</v>
          </cell>
        </row>
        <row r="417">
          <cell r="A417" t="str">
            <v>보령</v>
          </cell>
          <cell r="Q417">
            <v>26056287</v>
          </cell>
        </row>
        <row r="418">
          <cell r="A418" t="str">
            <v>보령</v>
          </cell>
          <cell r="M418" t="str">
            <v>원수</v>
          </cell>
          <cell r="Q418">
            <v>0</v>
          </cell>
        </row>
        <row r="419">
          <cell r="A419" t="str">
            <v>보령</v>
          </cell>
          <cell r="M419" t="str">
            <v>침전수</v>
          </cell>
          <cell r="Q419">
            <v>0</v>
          </cell>
        </row>
        <row r="420">
          <cell r="A420" t="str">
            <v>보령</v>
          </cell>
          <cell r="M420" t="str">
            <v>정수</v>
          </cell>
          <cell r="Q420">
            <v>26056287</v>
          </cell>
        </row>
        <row r="421">
          <cell r="A421" t="str">
            <v>보령</v>
          </cell>
          <cell r="K421" t="str">
            <v>기타</v>
          </cell>
          <cell r="M421" t="str">
            <v>정수</v>
          </cell>
          <cell r="Q421">
            <v>3471304</v>
          </cell>
        </row>
        <row r="422">
          <cell r="A422" t="str">
            <v>보령</v>
          </cell>
          <cell r="K422" t="str">
            <v>기타</v>
          </cell>
          <cell r="M422" t="str">
            <v>정수</v>
          </cell>
          <cell r="Q422">
            <v>1999729</v>
          </cell>
        </row>
        <row r="423">
          <cell r="A423" t="str">
            <v>보령</v>
          </cell>
          <cell r="K423" t="str">
            <v>지자체</v>
          </cell>
          <cell r="M423" t="str">
            <v>정수</v>
          </cell>
          <cell r="Q423">
            <v>1018560</v>
          </cell>
        </row>
        <row r="424">
          <cell r="A424" t="str">
            <v>보령</v>
          </cell>
          <cell r="K424" t="str">
            <v>지자체</v>
          </cell>
          <cell r="M424" t="str">
            <v>정수</v>
          </cell>
          <cell r="Q424">
            <v>1906817</v>
          </cell>
        </row>
        <row r="425">
          <cell r="A425" t="str">
            <v>보령</v>
          </cell>
          <cell r="K425" t="str">
            <v>지자체</v>
          </cell>
          <cell r="M425" t="str">
            <v>정수</v>
          </cell>
          <cell r="Q425">
            <v>337</v>
          </cell>
        </row>
        <row r="426">
          <cell r="A426" t="str">
            <v>보령</v>
          </cell>
          <cell r="K426" t="str">
            <v>기타</v>
          </cell>
          <cell r="M426" t="str">
            <v>정수</v>
          </cell>
          <cell r="Q426">
            <v>126866</v>
          </cell>
        </row>
        <row r="427">
          <cell r="A427" t="str">
            <v>보령</v>
          </cell>
          <cell r="K427" t="str">
            <v>지자체</v>
          </cell>
          <cell r="M427" t="str">
            <v>정수</v>
          </cell>
          <cell r="Q427">
            <v>5651130</v>
          </cell>
        </row>
        <row r="428">
          <cell r="A428" t="str">
            <v>보령</v>
          </cell>
          <cell r="K428" t="str">
            <v>지자체</v>
          </cell>
          <cell r="M428" t="str">
            <v>정수</v>
          </cell>
          <cell r="Q428">
            <v>3695193</v>
          </cell>
        </row>
        <row r="429">
          <cell r="A429" t="str">
            <v>보령</v>
          </cell>
          <cell r="K429" t="str">
            <v>지자체</v>
          </cell>
          <cell r="M429" t="str">
            <v>정수</v>
          </cell>
          <cell r="Q429">
            <v>5455903</v>
          </cell>
        </row>
        <row r="430">
          <cell r="A430" t="str">
            <v>보령</v>
          </cell>
          <cell r="K430" t="str">
            <v>기타</v>
          </cell>
          <cell r="M430" t="str">
            <v>정수</v>
          </cell>
          <cell r="Q430">
            <v>60835</v>
          </cell>
        </row>
        <row r="431">
          <cell r="A431" t="str">
            <v>보령</v>
          </cell>
          <cell r="K431" t="str">
            <v>지자체</v>
          </cell>
          <cell r="M431" t="str">
            <v>정수</v>
          </cell>
          <cell r="Q431">
            <v>365910</v>
          </cell>
        </row>
        <row r="432">
          <cell r="A432" t="str">
            <v>보령</v>
          </cell>
          <cell r="K432" t="str">
            <v>지자체</v>
          </cell>
          <cell r="M432" t="str">
            <v>정수</v>
          </cell>
          <cell r="Q432">
            <v>2302654</v>
          </cell>
        </row>
        <row r="433">
          <cell r="A433" t="str">
            <v>보령</v>
          </cell>
          <cell r="K433" t="str">
            <v>기타</v>
          </cell>
          <cell r="M433" t="str">
            <v>정수</v>
          </cell>
          <cell r="Q433">
            <v>1049</v>
          </cell>
        </row>
        <row r="434">
          <cell r="A434" t="str">
            <v>보령</v>
          </cell>
          <cell r="K434" t="str">
            <v>기타</v>
          </cell>
          <cell r="M434" t="str">
            <v>정수</v>
          </cell>
          <cell r="Q434">
            <v>0</v>
          </cell>
        </row>
        <row r="435">
          <cell r="A435" t="str">
            <v>아산</v>
          </cell>
          <cell r="Q435">
            <v>12914456</v>
          </cell>
        </row>
        <row r="436">
          <cell r="A436" t="str">
            <v>아산</v>
          </cell>
          <cell r="M436" t="str">
            <v>원수</v>
          </cell>
          <cell r="Q436">
            <v>0</v>
          </cell>
        </row>
        <row r="437">
          <cell r="A437" t="str">
            <v>아산</v>
          </cell>
          <cell r="M437" t="str">
            <v>침전수</v>
          </cell>
          <cell r="Q437">
            <v>12914456</v>
          </cell>
        </row>
        <row r="438">
          <cell r="A438" t="str">
            <v>아산</v>
          </cell>
          <cell r="M438" t="str">
            <v>정수</v>
          </cell>
          <cell r="Q438">
            <v>0</v>
          </cell>
        </row>
        <row r="439">
          <cell r="A439" t="str">
            <v>아산</v>
          </cell>
          <cell r="Q439">
            <v>7763187</v>
          </cell>
        </row>
        <row r="440">
          <cell r="A440" t="str">
            <v>아산</v>
          </cell>
          <cell r="K440" t="str">
            <v>기타</v>
          </cell>
          <cell r="M440" t="str">
            <v>침전수</v>
          </cell>
          <cell r="Q440">
            <v>1485207</v>
          </cell>
        </row>
        <row r="441">
          <cell r="A441" t="str">
            <v>아산</v>
          </cell>
          <cell r="K441" t="str">
            <v>기타</v>
          </cell>
          <cell r="M441" t="str">
            <v>침전수</v>
          </cell>
          <cell r="Q441">
            <v>2479180</v>
          </cell>
        </row>
        <row r="442">
          <cell r="A442" t="str">
            <v>아산</v>
          </cell>
          <cell r="K442" t="str">
            <v>기타</v>
          </cell>
          <cell r="M442" t="str">
            <v>침전수</v>
          </cell>
          <cell r="Q442">
            <v>2708800</v>
          </cell>
        </row>
        <row r="443">
          <cell r="A443" t="str">
            <v>아산</v>
          </cell>
          <cell r="K443" t="str">
            <v>기타</v>
          </cell>
          <cell r="M443" t="str">
            <v>침전수</v>
          </cell>
          <cell r="Q443">
            <v>1090000</v>
          </cell>
        </row>
        <row r="444">
          <cell r="A444" t="str">
            <v>아산</v>
          </cell>
          <cell r="Q444">
            <v>4181489</v>
          </cell>
        </row>
        <row r="445">
          <cell r="A445" t="str">
            <v>아산</v>
          </cell>
          <cell r="K445" t="str">
            <v>기타</v>
          </cell>
          <cell r="M445" t="str">
            <v>침전수</v>
          </cell>
          <cell r="Q445">
            <v>0</v>
          </cell>
        </row>
        <row r="446">
          <cell r="A446" t="str">
            <v>아산</v>
          </cell>
          <cell r="K446" t="str">
            <v>기타</v>
          </cell>
          <cell r="M446" t="str">
            <v>침전수</v>
          </cell>
          <cell r="Q446">
            <v>1699116</v>
          </cell>
        </row>
        <row r="447">
          <cell r="A447" t="str">
            <v>아산</v>
          </cell>
          <cell r="K447" t="str">
            <v>지자체</v>
          </cell>
          <cell r="M447" t="str">
            <v>침전수</v>
          </cell>
          <cell r="Q447">
            <v>2358743</v>
          </cell>
        </row>
        <row r="448">
          <cell r="A448" t="str">
            <v>아산</v>
          </cell>
          <cell r="K448" t="str">
            <v>기타</v>
          </cell>
          <cell r="M448" t="str">
            <v>침전수</v>
          </cell>
          <cell r="Q448">
            <v>123630</v>
          </cell>
        </row>
        <row r="449">
          <cell r="A449" t="str">
            <v>아산</v>
          </cell>
          <cell r="K449" t="str">
            <v>기타</v>
          </cell>
          <cell r="M449" t="str">
            <v>침전수</v>
          </cell>
          <cell r="Q449">
            <v>0</v>
          </cell>
        </row>
        <row r="450">
          <cell r="A450" t="str">
            <v>아산</v>
          </cell>
          <cell r="K450" t="str">
            <v>기타</v>
          </cell>
          <cell r="M450" t="str">
            <v>침전수</v>
          </cell>
          <cell r="Q450">
            <v>0</v>
          </cell>
        </row>
        <row r="451">
          <cell r="A451" t="str">
            <v>아산</v>
          </cell>
          <cell r="Q451">
            <v>969780</v>
          </cell>
        </row>
        <row r="452">
          <cell r="A452" t="str">
            <v>아산</v>
          </cell>
          <cell r="Q452">
            <v>0</v>
          </cell>
        </row>
        <row r="453">
          <cell r="A453" t="str">
            <v>아산</v>
          </cell>
          <cell r="M453" t="str">
            <v>침전수</v>
          </cell>
          <cell r="Q453">
            <v>0</v>
          </cell>
        </row>
        <row r="454">
          <cell r="A454" t="str">
            <v>아산</v>
          </cell>
          <cell r="Q454">
            <v>0</v>
          </cell>
        </row>
        <row r="455">
          <cell r="A455" t="str">
            <v>아산</v>
          </cell>
          <cell r="Q455">
            <v>0</v>
          </cell>
        </row>
        <row r="456">
          <cell r="A456" t="str">
            <v>아산</v>
          </cell>
          <cell r="M456" t="str">
            <v>침전수</v>
          </cell>
          <cell r="Q456">
            <v>0</v>
          </cell>
        </row>
        <row r="457">
          <cell r="A457" t="str">
            <v>아산</v>
          </cell>
          <cell r="Q457">
            <v>0</v>
          </cell>
        </row>
        <row r="458">
          <cell r="A458" t="str">
            <v>아산</v>
          </cell>
          <cell r="Q458">
            <v>636500</v>
          </cell>
        </row>
        <row r="459">
          <cell r="A459" t="str">
            <v>아산</v>
          </cell>
          <cell r="K459" t="str">
            <v>기타</v>
          </cell>
          <cell r="M459" t="str">
            <v>침전수</v>
          </cell>
          <cell r="Q459">
            <v>636500</v>
          </cell>
        </row>
        <row r="460">
          <cell r="A460" t="str">
            <v>아산</v>
          </cell>
          <cell r="M460" t="str">
            <v>침전수</v>
          </cell>
          <cell r="Q460">
            <v>0</v>
          </cell>
        </row>
        <row r="461">
          <cell r="A461" t="str">
            <v>아산</v>
          </cell>
          <cell r="M461" t="str">
            <v>침전수</v>
          </cell>
          <cell r="Q461">
            <v>0</v>
          </cell>
        </row>
        <row r="462">
          <cell r="A462" t="str">
            <v>아산</v>
          </cell>
          <cell r="Q462">
            <v>0</v>
          </cell>
        </row>
        <row r="463">
          <cell r="A463" t="str">
            <v>아산</v>
          </cell>
          <cell r="M463" t="str">
            <v>침전수</v>
          </cell>
          <cell r="Q463">
            <v>0</v>
          </cell>
        </row>
        <row r="464">
          <cell r="A464" t="str">
            <v>아산</v>
          </cell>
          <cell r="Q464">
            <v>0</v>
          </cell>
        </row>
        <row r="465">
          <cell r="A465" t="str">
            <v>아산</v>
          </cell>
          <cell r="Q465">
            <v>333280</v>
          </cell>
        </row>
        <row r="466">
          <cell r="A466" t="str">
            <v>아산</v>
          </cell>
          <cell r="M466" t="str">
            <v>침전수</v>
          </cell>
          <cell r="Q466">
            <v>0</v>
          </cell>
        </row>
        <row r="467">
          <cell r="A467" t="str">
            <v>아산</v>
          </cell>
          <cell r="K467" t="str">
            <v>기타</v>
          </cell>
          <cell r="M467" t="str">
            <v>침전수</v>
          </cell>
          <cell r="Q467">
            <v>333280</v>
          </cell>
        </row>
        <row r="468">
          <cell r="A468" t="str">
            <v>충주</v>
          </cell>
          <cell r="Q468">
            <v>14955806</v>
          </cell>
        </row>
        <row r="469">
          <cell r="A469" t="str">
            <v>충주</v>
          </cell>
          <cell r="M469" t="str">
            <v>원수</v>
          </cell>
          <cell r="Q469">
            <v>0</v>
          </cell>
        </row>
        <row r="470">
          <cell r="A470" t="str">
            <v>충주</v>
          </cell>
          <cell r="M470" t="str">
            <v>침전수</v>
          </cell>
          <cell r="Q470">
            <v>0</v>
          </cell>
        </row>
        <row r="471">
          <cell r="A471" t="str">
            <v>충주</v>
          </cell>
          <cell r="M471" t="str">
            <v>정수</v>
          </cell>
          <cell r="Q471">
            <v>14955806</v>
          </cell>
        </row>
        <row r="472">
          <cell r="A472" t="str">
            <v>충주</v>
          </cell>
          <cell r="K472" t="str">
            <v>지자체</v>
          </cell>
          <cell r="M472" t="str">
            <v>정수</v>
          </cell>
          <cell r="Q472">
            <v>927887</v>
          </cell>
        </row>
        <row r="473">
          <cell r="A473" t="str">
            <v>충주</v>
          </cell>
          <cell r="K473" t="str">
            <v>지자체</v>
          </cell>
          <cell r="M473" t="str">
            <v>정수</v>
          </cell>
          <cell r="Q473">
            <v>6773191</v>
          </cell>
        </row>
        <row r="474">
          <cell r="A474" t="str">
            <v>충주</v>
          </cell>
          <cell r="K474" t="str">
            <v>지자체</v>
          </cell>
          <cell r="M474" t="str">
            <v>정수</v>
          </cell>
          <cell r="Q474">
            <v>0</v>
          </cell>
        </row>
        <row r="475">
          <cell r="A475" t="str">
            <v>충주</v>
          </cell>
          <cell r="K475" t="str">
            <v>지자체</v>
          </cell>
          <cell r="M475" t="str">
            <v>정수</v>
          </cell>
          <cell r="Q475">
            <v>0</v>
          </cell>
        </row>
        <row r="476">
          <cell r="A476" t="str">
            <v>충주</v>
          </cell>
          <cell r="K476" t="str">
            <v>지자체</v>
          </cell>
          <cell r="M476" t="str">
            <v>정수</v>
          </cell>
          <cell r="Q476">
            <v>0</v>
          </cell>
        </row>
        <row r="477">
          <cell r="A477" t="str">
            <v>충주</v>
          </cell>
          <cell r="K477" t="str">
            <v>지자체</v>
          </cell>
          <cell r="M477" t="str">
            <v>정수</v>
          </cell>
          <cell r="Q477">
            <v>1108292</v>
          </cell>
        </row>
        <row r="478">
          <cell r="A478" t="str">
            <v>충주</v>
          </cell>
          <cell r="K478" t="str">
            <v>지자체</v>
          </cell>
          <cell r="M478" t="str">
            <v>정수</v>
          </cell>
          <cell r="Q478">
            <v>3102113</v>
          </cell>
        </row>
        <row r="479">
          <cell r="A479" t="str">
            <v>충주</v>
          </cell>
          <cell r="K479" t="str">
            <v>지자체</v>
          </cell>
          <cell r="M479" t="str">
            <v>정수</v>
          </cell>
          <cell r="Q479">
            <v>0</v>
          </cell>
        </row>
        <row r="480">
          <cell r="A480" t="str">
            <v>충주</v>
          </cell>
          <cell r="K480" t="str">
            <v>지자체</v>
          </cell>
          <cell r="M480" t="str">
            <v>정수</v>
          </cell>
          <cell r="Q480">
            <v>1080299</v>
          </cell>
        </row>
        <row r="481">
          <cell r="A481" t="str">
            <v>충주</v>
          </cell>
          <cell r="K481" t="str">
            <v>지자체</v>
          </cell>
          <cell r="M481" t="str">
            <v>정수</v>
          </cell>
          <cell r="Q481">
            <v>18</v>
          </cell>
        </row>
        <row r="482">
          <cell r="A482" t="str">
            <v>충주</v>
          </cell>
          <cell r="K482" t="str">
            <v>지자체</v>
          </cell>
          <cell r="M482" t="str">
            <v>정수</v>
          </cell>
          <cell r="Q482">
            <v>30905</v>
          </cell>
        </row>
        <row r="483">
          <cell r="A483" t="str">
            <v>충주</v>
          </cell>
          <cell r="K483" t="str">
            <v>지자체</v>
          </cell>
          <cell r="M483" t="str">
            <v>정수</v>
          </cell>
          <cell r="Q483">
            <v>0</v>
          </cell>
        </row>
        <row r="484">
          <cell r="A484" t="str">
            <v>충주</v>
          </cell>
          <cell r="K484" t="str">
            <v>지자체</v>
          </cell>
          <cell r="M484" t="str">
            <v>정수</v>
          </cell>
          <cell r="Q484">
            <v>13557</v>
          </cell>
        </row>
        <row r="485">
          <cell r="A485" t="str">
            <v>충주</v>
          </cell>
          <cell r="K485" t="str">
            <v>지자체</v>
          </cell>
          <cell r="M485" t="str">
            <v>정수</v>
          </cell>
          <cell r="Q485">
            <v>18130</v>
          </cell>
        </row>
        <row r="486">
          <cell r="A486" t="str">
            <v>충주</v>
          </cell>
          <cell r="K486" t="str">
            <v>지자체</v>
          </cell>
          <cell r="M486" t="str">
            <v>정수</v>
          </cell>
          <cell r="Q486">
            <v>37101</v>
          </cell>
        </row>
        <row r="487">
          <cell r="A487" t="str">
            <v>충주</v>
          </cell>
          <cell r="K487" t="str">
            <v>지자체</v>
          </cell>
          <cell r="M487" t="str">
            <v>정수</v>
          </cell>
          <cell r="Q487">
            <v>0</v>
          </cell>
        </row>
        <row r="488">
          <cell r="A488" t="str">
            <v>충주</v>
          </cell>
          <cell r="K488" t="str">
            <v>지자체</v>
          </cell>
          <cell r="M488" t="str">
            <v>정수</v>
          </cell>
          <cell r="Q488">
            <v>0</v>
          </cell>
        </row>
        <row r="489">
          <cell r="A489" t="str">
            <v>충주</v>
          </cell>
          <cell r="K489" t="str">
            <v>지자체</v>
          </cell>
          <cell r="M489" t="str">
            <v>정수</v>
          </cell>
          <cell r="Q489">
            <v>768374</v>
          </cell>
        </row>
        <row r="490">
          <cell r="A490" t="str">
            <v>충주</v>
          </cell>
          <cell r="K490" t="str">
            <v>지자체</v>
          </cell>
          <cell r="M490" t="str">
            <v>정수</v>
          </cell>
          <cell r="Q490">
            <v>1095455</v>
          </cell>
        </row>
        <row r="491">
          <cell r="A491" t="str">
            <v>충주</v>
          </cell>
          <cell r="K491" t="str">
            <v>지자체</v>
          </cell>
          <cell r="M491" t="str">
            <v>정수</v>
          </cell>
          <cell r="Q491">
            <v>484</v>
          </cell>
        </row>
        <row r="492">
          <cell r="A492" t="str">
            <v>충주</v>
          </cell>
          <cell r="K492" t="str">
            <v>기타</v>
          </cell>
          <cell r="M492" t="str">
            <v>정수</v>
          </cell>
          <cell r="Q492">
            <v>0</v>
          </cell>
        </row>
        <row r="493">
          <cell r="A493" t="str">
            <v>밀양</v>
          </cell>
          <cell r="Q493">
            <v>12693900</v>
          </cell>
        </row>
        <row r="494">
          <cell r="A494" t="str">
            <v>밀양</v>
          </cell>
          <cell r="M494" t="str">
            <v>원수</v>
          </cell>
          <cell r="Q494">
            <v>0</v>
          </cell>
        </row>
        <row r="495">
          <cell r="A495" t="str">
            <v>밀양</v>
          </cell>
          <cell r="M495" t="str">
            <v>침전수</v>
          </cell>
          <cell r="Q495">
            <v>0</v>
          </cell>
        </row>
        <row r="496">
          <cell r="A496" t="str">
            <v>밀양</v>
          </cell>
          <cell r="M496" t="str">
            <v>정수</v>
          </cell>
          <cell r="Q496">
            <v>12693900</v>
          </cell>
        </row>
        <row r="497">
          <cell r="A497" t="str">
            <v>밀양</v>
          </cell>
          <cell r="K497" t="str">
            <v>지자체</v>
          </cell>
          <cell r="M497" t="str">
            <v>정수</v>
          </cell>
          <cell r="Q497">
            <v>3588594</v>
          </cell>
        </row>
        <row r="498">
          <cell r="A498" t="str">
            <v>밀양</v>
          </cell>
          <cell r="K498" t="str">
            <v>지자체</v>
          </cell>
          <cell r="M498" t="str">
            <v>정수</v>
          </cell>
          <cell r="Q498">
            <v>8068170</v>
          </cell>
        </row>
        <row r="499">
          <cell r="A499" t="str">
            <v>밀양</v>
          </cell>
          <cell r="K499" t="str">
            <v>기타</v>
          </cell>
          <cell r="M499" t="str">
            <v>정수</v>
          </cell>
          <cell r="Q499">
            <v>184</v>
          </cell>
        </row>
        <row r="500">
          <cell r="A500" t="str">
            <v>밀양</v>
          </cell>
          <cell r="K500" t="str">
            <v>지자체</v>
          </cell>
          <cell r="M500" t="str">
            <v>정수</v>
          </cell>
          <cell r="Q500">
            <v>244</v>
          </cell>
        </row>
        <row r="501">
          <cell r="A501" t="str">
            <v>밀양</v>
          </cell>
          <cell r="K501" t="str">
            <v>지자체</v>
          </cell>
          <cell r="M501" t="str">
            <v>정수</v>
          </cell>
          <cell r="Q501">
            <v>1036200</v>
          </cell>
        </row>
        <row r="502">
          <cell r="A502" t="str">
            <v>밀양</v>
          </cell>
          <cell r="K502" t="str">
            <v>기타</v>
          </cell>
          <cell r="M502" t="str">
            <v>정수</v>
          </cell>
          <cell r="Q502">
            <v>508</v>
          </cell>
        </row>
        <row r="503">
          <cell r="A503" t="str">
            <v>동화</v>
          </cell>
          <cell r="Q503">
            <v>3424043</v>
          </cell>
        </row>
        <row r="504">
          <cell r="A504" t="str">
            <v>동화</v>
          </cell>
          <cell r="M504" t="str">
            <v>원수</v>
          </cell>
          <cell r="Q504">
            <v>0</v>
          </cell>
        </row>
        <row r="505">
          <cell r="A505" t="str">
            <v>동화</v>
          </cell>
          <cell r="M505" t="str">
            <v>침전수</v>
          </cell>
          <cell r="Q505">
            <v>0</v>
          </cell>
        </row>
        <row r="506">
          <cell r="A506" t="str">
            <v>동화</v>
          </cell>
          <cell r="M506" t="str">
            <v>정수</v>
          </cell>
          <cell r="Q506">
            <v>3424043</v>
          </cell>
        </row>
        <row r="507">
          <cell r="A507" t="str">
            <v>동화</v>
          </cell>
          <cell r="K507" t="str">
            <v>지자체</v>
          </cell>
          <cell r="M507" t="str">
            <v>정수</v>
          </cell>
          <cell r="Q507">
            <v>478837</v>
          </cell>
        </row>
        <row r="508">
          <cell r="A508" t="str">
            <v>동화</v>
          </cell>
          <cell r="K508" t="str">
            <v>지자체</v>
          </cell>
          <cell r="M508" t="str">
            <v>정수</v>
          </cell>
          <cell r="Q508">
            <v>558501</v>
          </cell>
        </row>
        <row r="509">
          <cell r="A509" t="str">
            <v>동화</v>
          </cell>
          <cell r="K509" t="str">
            <v>지자체</v>
          </cell>
          <cell r="M509" t="str">
            <v>정수</v>
          </cell>
          <cell r="Q509">
            <v>13128</v>
          </cell>
        </row>
        <row r="510">
          <cell r="A510" t="str">
            <v>동화</v>
          </cell>
          <cell r="K510" t="str">
            <v>지자체</v>
          </cell>
          <cell r="M510" t="str">
            <v>정수</v>
          </cell>
          <cell r="Q510">
            <v>19998</v>
          </cell>
        </row>
        <row r="511">
          <cell r="A511" t="str">
            <v>동화</v>
          </cell>
          <cell r="K511" t="str">
            <v>지자체</v>
          </cell>
          <cell r="M511" t="str">
            <v>정수</v>
          </cell>
          <cell r="Q511">
            <v>2420</v>
          </cell>
        </row>
        <row r="512">
          <cell r="A512" t="str">
            <v>동화</v>
          </cell>
          <cell r="K512" t="str">
            <v>지자체</v>
          </cell>
          <cell r="M512" t="str">
            <v>정수</v>
          </cell>
          <cell r="Q512">
            <v>30604</v>
          </cell>
        </row>
        <row r="513">
          <cell r="A513" t="str">
            <v>동화</v>
          </cell>
          <cell r="K513" t="str">
            <v>지자체</v>
          </cell>
          <cell r="M513" t="str">
            <v>정수</v>
          </cell>
          <cell r="Q513">
            <v>1124820</v>
          </cell>
        </row>
        <row r="514">
          <cell r="A514" t="str">
            <v>동화</v>
          </cell>
          <cell r="K514" t="str">
            <v>지자체</v>
          </cell>
          <cell r="M514" t="str">
            <v>정수</v>
          </cell>
          <cell r="Q514">
            <v>386737</v>
          </cell>
        </row>
        <row r="515">
          <cell r="A515" t="str">
            <v>동화</v>
          </cell>
          <cell r="K515" t="str">
            <v>지자체</v>
          </cell>
          <cell r="M515" t="str">
            <v>정수</v>
          </cell>
          <cell r="Q515">
            <v>238056</v>
          </cell>
        </row>
        <row r="516">
          <cell r="A516" t="str">
            <v>동화</v>
          </cell>
          <cell r="K516" t="str">
            <v>기타</v>
          </cell>
          <cell r="M516" t="str">
            <v>정수</v>
          </cell>
          <cell r="Q516">
            <v>46333</v>
          </cell>
        </row>
        <row r="517">
          <cell r="A517" t="str">
            <v>동화</v>
          </cell>
          <cell r="K517" t="str">
            <v>지자체</v>
          </cell>
          <cell r="M517" t="str">
            <v>정수</v>
          </cell>
          <cell r="Q517">
            <v>524609</v>
          </cell>
        </row>
        <row r="518">
          <cell r="A518" t="str">
            <v>횡성</v>
          </cell>
          <cell r="Q518">
            <v>3622480</v>
          </cell>
        </row>
        <row r="519">
          <cell r="A519" t="str">
            <v>횡성</v>
          </cell>
          <cell r="M519" t="str">
            <v>원수</v>
          </cell>
          <cell r="Q519">
            <v>0</v>
          </cell>
        </row>
        <row r="520">
          <cell r="A520" t="str">
            <v>횡성</v>
          </cell>
          <cell r="M520" t="str">
            <v>침전수</v>
          </cell>
          <cell r="Q520">
            <v>0</v>
          </cell>
        </row>
        <row r="521">
          <cell r="A521" t="str">
            <v>횡성</v>
          </cell>
          <cell r="M521" t="str">
            <v>정수</v>
          </cell>
          <cell r="Q521">
            <v>3622480</v>
          </cell>
        </row>
        <row r="522">
          <cell r="A522" t="str">
            <v>횡성</v>
          </cell>
          <cell r="K522" t="str">
            <v>지자체</v>
          </cell>
          <cell r="M522" t="str">
            <v>정수</v>
          </cell>
          <cell r="Q522">
            <v>3622480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과거인구(DATA)"/>
      <sheetName val="인구결정"/>
      <sheetName val="자연증가분(10년)"/>
      <sheetName val="자연증가분(5년)"/>
      <sheetName val="사회적증가분"/>
      <sheetName val="인구배분(사회포함)"/>
      <sheetName val="읍면별계획인구"/>
      <sheetName val="처리구역별인구"/>
      <sheetName val="계획처리인구"/>
      <sheetName val="처리분구별과거인구"/>
      <sheetName val="동지역"/>
      <sheetName val="아포읍"/>
      <sheetName val="농소면"/>
      <sheetName val="남면"/>
      <sheetName val="개령면"/>
      <sheetName val="감문면"/>
      <sheetName val="어모면"/>
      <sheetName val="봉산면"/>
      <sheetName val="대항면"/>
      <sheetName val="감천면"/>
      <sheetName val="조마면"/>
      <sheetName val="구성면"/>
      <sheetName val="지례면"/>
      <sheetName val="부항면"/>
      <sheetName val="대덕면"/>
      <sheetName val="증산면"/>
      <sheetName val="5-동지역"/>
      <sheetName val="5-아포읍"/>
      <sheetName val="5-농소면"/>
      <sheetName val="5-남면"/>
      <sheetName val="5-개령면"/>
      <sheetName val="5-감문면"/>
      <sheetName val="5-어모면"/>
      <sheetName val="5-봉산면"/>
      <sheetName val="5-대항면"/>
      <sheetName val="5-감천면"/>
      <sheetName val="5-조마면"/>
      <sheetName val="5-구성면"/>
      <sheetName val="5-지례면"/>
      <sheetName val="5-부항면"/>
      <sheetName val="5-대덕면"/>
      <sheetName val="5-증산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법정동</v>
          </cell>
          <cell r="B3" t="str">
            <v>행정동</v>
          </cell>
          <cell r="C3" t="str">
            <v>자연부락</v>
          </cell>
          <cell r="D3" t="str">
            <v>2001</v>
          </cell>
          <cell r="E3" t="str">
            <v>2002</v>
          </cell>
          <cell r="F3" t="str">
            <v>2003</v>
          </cell>
          <cell r="G3" t="str">
            <v>2004</v>
          </cell>
          <cell r="H3" t="str">
            <v>2005</v>
          </cell>
          <cell r="I3" t="str">
            <v>2010</v>
          </cell>
          <cell r="J3" t="str">
            <v>2015</v>
          </cell>
          <cell r="K3" t="str">
            <v>2020</v>
          </cell>
          <cell r="L3" t="str">
            <v>2025</v>
          </cell>
          <cell r="M3" t="str">
            <v>처리구역</v>
          </cell>
          <cell r="N3" t="str">
            <v>처리분구</v>
          </cell>
          <cell r="O3" t="str">
            <v>처리단계</v>
          </cell>
        </row>
        <row r="4">
          <cell r="A4" t="str">
            <v>총     계</v>
          </cell>
          <cell r="D4">
            <v>151764</v>
          </cell>
          <cell r="E4">
            <v>147760</v>
          </cell>
          <cell r="F4">
            <v>151336</v>
          </cell>
          <cell r="G4">
            <v>144587</v>
          </cell>
          <cell r="H4">
            <v>141632</v>
          </cell>
          <cell r="I4">
            <v>462600</v>
          </cell>
          <cell r="J4">
            <v>471600</v>
          </cell>
          <cell r="K4">
            <v>480500</v>
          </cell>
          <cell r="L4">
            <v>482600</v>
          </cell>
        </row>
        <row r="5">
          <cell r="B5" t="str">
            <v>동지역</v>
          </cell>
          <cell r="D5">
            <v>90482</v>
          </cell>
          <cell r="E5">
            <v>89809</v>
          </cell>
          <cell r="F5">
            <v>92317</v>
          </cell>
          <cell r="G5">
            <v>88454</v>
          </cell>
          <cell r="H5">
            <v>86273</v>
          </cell>
          <cell r="I5">
            <v>91600</v>
          </cell>
          <cell r="J5">
            <v>94800</v>
          </cell>
          <cell r="K5">
            <v>97200</v>
          </cell>
          <cell r="L5">
            <v>99300</v>
          </cell>
        </row>
        <row r="6">
          <cell r="B6" t="str">
            <v>읍/면지역</v>
          </cell>
          <cell r="D6">
            <v>61282</v>
          </cell>
          <cell r="E6">
            <v>57951</v>
          </cell>
          <cell r="F6">
            <v>59019</v>
          </cell>
          <cell r="G6">
            <v>56133</v>
          </cell>
          <cell r="H6">
            <v>55359</v>
          </cell>
          <cell r="I6">
            <v>371000</v>
          </cell>
          <cell r="J6">
            <v>376800</v>
          </cell>
          <cell r="K6">
            <v>383300</v>
          </cell>
          <cell r="L6">
            <v>383300</v>
          </cell>
        </row>
        <row r="7">
          <cell r="A7" t="str">
            <v>용암동</v>
          </cell>
          <cell r="B7" t="str">
            <v>전체</v>
          </cell>
          <cell r="D7">
            <v>8093</v>
          </cell>
          <cell r="E7">
            <v>7559</v>
          </cell>
          <cell r="F7">
            <v>7538</v>
          </cell>
          <cell r="G7">
            <v>7082</v>
          </cell>
          <cell r="H7">
            <v>6820</v>
          </cell>
          <cell r="I7">
            <v>7100</v>
          </cell>
          <cell r="J7">
            <v>7200</v>
          </cell>
          <cell r="K7">
            <v>7250</v>
          </cell>
          <cell r="L7">
            <v>7400</v>
          </cell>
        </row>
        <row r="8">
          <cell r="A8" t="str">
            <v>용암</v>
          </cell>
          <cell r="B8" t="str">
            <v>용호동</v>
          </cell>
          <cell r="C8" t="str">
            <v>감호</v>
          </cell>
          <cell r="D8">
            <v>1006</v>
          </cell>
          <cell r="E8">
            <v>940</v>
          </cell>
          <cell r="F8">
            <v>897</v>
          </cell>
          <cell r="G8">
            <v>855</v>
          </cell>
          <cell r="H8">
            <v>832</v>
          </cell>
          <cell r="I8">
            <v>870</v>
          </cell>
          <cell r="J8">
            <v>880</v>
          </cell>
          <cell r="K8">
            <v>880</v>
          </cell>
          <cell r="L8">
            <v>900</v>
          </cell>
          <cell r="M8" t="str">
            <v>김천</v>
          </cell>
          <cell r="N8" t="str">
            <v>모암</v>
          </cell>
          <cell r="O8" t="str">
            <v>기존</v>
          </cell>
        </row>
        <row r="9">
          <cell r="A9" t="str">
            <v>용암</v>
          </cell>
          <cell r="B9" t="str">
            <v>용호동</v>
          </cell>
          <cell r="C9" t="str">
            <v>용두</v>
          </cell>
          <cell r="D9">
            <v>1406</v>
          </cell>
          <cell r="E9">
            <v>1356</v>
          </cell>
          <cell r="F9">
            <v>1317</v>
          </cell>
          <cell r="G9">
            <v>1254</v>
          </cell>
          <cell r="H9">
            <v>1200</v>
          </cell>
          <cell r="I9">
            <v>1250</v>
          </cell>
          <cell r="J9">
            <v>1270</v>
          </cell>
          <cell r="K9">
            <v>1280</v>
          </cell>
          <cell r="L9">
            <v>1300</v>
          </cell>
          <cell r="M9" t="str">
            <v>김천</v>
          </cell>
          <cell r="N9" t="str">
            <v>모암</v>
          </cell>
          <cell r="O9" t="str">
            <v>기존</v>
          </cell>
        </row>
        <row r="10">
          <cell r="B10" t="str">
            <v>소계</v>
          </cell>
          <cell r="D10">
            <v>2412</v>
          </cell>
          <cell r="E10">
            <v>2296</v>
          </cell>
          <cell r="F10">
            <v>2214</v>
          </cell>
          <cell r="G10">
            <v>2109</v>
          </cell>
          <cell r="H10">
            <v>2032</v>
          </cell>
          <cell r="I10">
            <v>2120</v>
          </cell>
          <cell r="J10">
            <v>2150</v>
          </cell>
          <cell r="K10">
            <v>2160</v>
          </cell>
          <cell r="L10">
            <v>2200</v>
          </cell>
        </row>
        <row r="11">
          <cell r="A11" t="str">
            <v>용암</v>
          </cell>
          <cell r="B11" t="str">
            <v>모암동</v>
          </cell>
          <cell r="C11" t="str">
            <v>모암</v>
          </cell>
          <cell r="D11">
            <v>5681</v>
          </cell>
          <cell r="E11">
            <v>5263</v>
          </cell>
          <cell r="F11">
            <v>5324</v>
          </cell>
          <cell r="G11">
            <v>4973</v>
          </cell>
          <cell r="H11">
            <v>4788</v>
          </cell>
          <cell r="I11">
            <v>4980</v>
          </cell>
          <cell r="J11">
            <v>5050</v>
          </cell>
          <cell r="K11">
            <v>5090</v>
          </cell>
          <cell r="L11">
            <v>5200</v>
          </cell>
          <cell r="M11" t="str">
            <v>김천</v>
          </cell>
          <cell r="N11" t="str">
            <v>모암</v>
          </cell>
          <cell r="O11" t="str">
            <v>기존</v>
          </cell>
        </row>
        <row r="12">
          <cell r="B12" t="str">
            <v>소계</v>
          </cell>
          <cell r="D12">
            <v>5681</v>
          </cell>
          <cell r="E12">
            <v>5263</v>
          </cell>
          <cell r="F12">
            <v>5324</v>
          </cell>
          <cell r="G12">
            <v>4973</v>
          </cell>
          <cell r="H12">
            <v>4788</v>
          </cell>
          <cell r="I12">
            <v>4980</v>
          </cell>
          <cell r="J12">
            <v>5050</v>
          </cell>
          <cell r="K12">
            <v>5090</v>
          </cell>
          <cell r="L12">
            <v>5200</v>
          </cell>
        </row>
        <row r="13">
          <cell r="A13" t="str">
            <v>성남동</v>
          </cell>
          <cell r="B13" t="str">
            <v>전체</v>
          </cell>
          <cell r="D13">
            <v>9408</v>
          </cell>
          <cell r="E13">
            <v>8746</v>
          </cell>
          <cell r="F13">
            <v>8710</v>
          </cell>
          <cell r="G13">
            <v>8101</v>
          </cell>
          <cell r="H13">
            <v>7809</v>
          </cell>
          <cell r="I13">
            <v>8100</v>
          </cell>
          <cell r="J13">
            <v>8300</v>
          </cell>
          <cell r="K13">
            <v>8250</v>
          </cell>
          <cell r="L13">
            <v>8500</v>
          </cell>
        </row>
        <row r="14">
          <cell r="A14" t="str">
            <v>성남</v>
          </cell>
          <cell r="B14" t="str">
            <v>성내동</v>
          </cell>
          <cell r="C14" t="str">
            <v>성내</v>
          </cell>
          <cell r="D14">
            <v>3174</v>
          </cell>
          <cell r="E14">
            <v>2959</v>
          </cell>
          <cell r="F14">
            <v>2973</v>
          </cell>
          <cell r="G14">
            <v>2742</v>
          </cell>
          <cell r="H14">
            <v>2648</v>
          </cell>
          <cell r="I14">
            <v>2750</v>
          </cell>
          <cell r="J14">
            <v>2810</v>
          </cell>
          <cell r="K14">
            <v>2800</v>
          </cell>
          <cell r="L14">
            <v>2880</v>
          </cell>
          <cell r="M14" t="str">
            <v>김천</v>
          </cell>
          <cell r="N14" t="str">
            <v>모암</v>
          </cell>
          <cell r="O14" t="str">
            <v>기존</v>
          </cell>
        </row>
        <row r="15">
          <cell r="A15" t="str">
            <v>성남</v>
          </cell>
          <cell r="B15" t="str">
            <v>성내동</v>
          </cell>
          <cell r="C15" t="str">
            <v>성내</v>
          </cell>
          <cell r="D15">
            <v>1840</v>
          </cell>
          <cell r="E15">
            <v>1715</v>
          </cell>
          <cell r="F15">
            <v>1723</v>
          </cell>
          <cell r="G15">
            <v>1589</v>
          </cell>
          <cell r="H15">
            <v>1534</v>
          </cell>
          <cell r="I15">
            <v>1590</v>
          </cell>
          <cell r="J15">
            <v>1630</v>
          </cell>
          <cell r="K15">
            <v>1620</v>
          </cell>
          <cell r="L15">
            <v>1670</v>
          </cell>
          <cell r="M15" t="str">
            <v>김천</v>
          </cell>
          <cell r="N15" t="str">
            <v>평화</v>
          </cell>
          <cell r="O15" t="str">
            <v>기존</v>
          </cell>
        </row>
        <row r="16">
          <cell r="B16" t="str">
            <v>소계</v>
          </cell>
          <cell r="D16">
            <v>5014</v>
          </cell>
          <cell r="E16">
            <v>4674</v>
          </cell>
          <cell r="F16">
            <v>4696</v>
          </cell>
          <cell r="G16">
            <v>4331</v>
          </cell>
          <cell r="H16">
            <v>4182</v>
          </cell>
          <cell r="I16">
            <v>4340</v>
          </cell>
          <cell r="J16">
            <v>4440</v>
          </cell>
          <cell r="K16">
            <v>4420</v>
          </cell>
          <cell r="L16">
            <v>4550</v>
          </cell>
        </row>
        <row r="17">
          <cell r="A17" t="str">
            <v>성남</v>
          </cell>
          <cell r="B17" t="str">
            <v>남산동</v>
          </cell>
          <cell r="C17" t="str">
            <v>남산</v>
          </cell>
          <cell r="D17">
            <v>4394</v>
          </cell>
          <cell r="E17">
            <v>4072</v>
          </cell>
          <cell r="F17">
            <v>4014</v>
          </cell>
          <cell r="G17">
            <v>3770</v>
          </cell>
          <cell r="H17">
            <v>3627</v>
          </cell>
          <cell r="I17">
            <v>3760</v>
          </cell>
          <cell r="J17">
            <v>3860</v>
          </cell>
          <cell r="K17">
            <v>3830</v>
          </cell>
          <cell r="L17">
            <v>3950</v>
          </cell>
          <cell r="M17" t="str">
            <v>김천</v>
          </cell>
          <cell r="N17" t="str">
            <v>모암</v>
          </cell>
          <cell r="O17" t="str">
            <v>기존</v>
          </cell>
        </row>
        <row r="18">
          <cell r="B18" t="str">
            <v>소계</v>
          </cell>
          <cell r="D18">
            <v>4394</v>
          </cell>
          <cell r="E18">
            <v>4072</v>
          </cell>
          <cell r="F18">
            <v>4014</v>
          </cell>
          <cell r="G18">
            <v>3770</v>
          </cell>
          <cell r="H18">
            <v>3627</v>
          </cell>
          <cell r="I18">
            <v>3760</v>
          </cell>
          <cell r="J18">
            <v>3860</v>
          </cell>
          <cell r="K18">
            <v>3830</v>
          </cell>
          <cell r="L18">
            <v>3950</v>
          </cell>
        </row>
        <row r="19">
          <cell r="A19" t="str">
            <v>평화동</v>
          </cell>
          <cell r="B19" t="str">
            <v>전체</v>
          </cell>
          <cell r="D19">
            <v>10189</v>
          </cell>
          <cell r="E19">
            <v>9596</v>
          </cell>
          <cell r="F19">
            <v>9499</v>
          </cell>
          <cell r="G19">
            <v>8864</v>
          </cell>
          <cell r="H19">
            <v>8485</v>
          </cell>
          <cell r="I19">
            <v>8800</v>
          </cell>
          <cell r="J19">
            <v>9000</v>
          </cell>
          <cell r="K19">
            <v>9050</v>
          </cell>
          <cell r="L19">
            <v>9200</v>
          </cell>
        </row>
        <row r="20">
          <cell r="A20" t="str">
            <v>평화</v>
          </cell>
          <cell r="B20" t="str">
            <v>평화동</v>
          </cell>
          <cell r="C20" t="str">
            <v>평화</v>
          </cell>
          <cell r="D20">
            <v>10189</v>
          </cell>
          <cell r="E20">
            <v>9596</v>
          </cell>
          <cell r="F20">
            <v>9499</v>
          </cell>
          <cell r="G20">
            <v>8864</v>
          </cell>
          <cell r="H20">
            <v>8485</v>
          </cell>
          <cell r="I20">
            <v>8800</v>
          </cell>
          <cell r="J20">
            <v>9000</v>
          </cell>
          <cell r="K20">
            <v>9050</v>
          </cell>
          <cell r="L20">
            <v>9200</v>
          </cell>
          <cell r="M20" t="str">
            <v>김천</v>
          </cell>
          <cell r="N20" t="str">
            <v>평화</v>
          </cell>
          <cell r="O20" t="str">
            <v>기존</v>
          </cell>
        </row>
        <row r="21">
          <cell r="B21" t="str">
            <v>소계</v>
          </cell>
          <cell r="D21">
            <v>10189</v>
          </cell>
          <cell r="E21">
            <v>9596</v>
          </cell>
          <cell r="F21">
            <v>9499</v>
          </cell>
          <cell r="G21">
            <v>8864</v>
          </cell>
          <cell r="H21">
            <v>8485</v>
          </cell>
          <cell r="I21">
            <v>8800</v>
          </cell>
          <cell r="J21">
            <v>9000</v>
          </cell>
          <cell r="K21">
            <v>9050</v>
          </cell>
          <cell r="L21">
            <v>9200</v>
          </cell>
        </row>
        <row r="22">
          <cell r="A22" t="str">
            <v>양금동</v>
          </cell>
          <cell r="B22" t="str">
            <v>전체</v>
          </cell>
          <cell r="D22">
            <v>7763</v>
          </cell>
          <cell r="E22">
            <v>7259</v>
          </cell>
          <cell r="F22">
            <v>7204</v>
          </cell>
          <cell r="G22">
            <v>6731</v>
          </cell>
          <cell r="H22">
            <v>6552</v>
          </cell>
          <cell r="I22">
            <v>7200</v>
          </cell>
          <cell r="J22">
            <v>7500</v>
          </cell>
          <cell r="K22">
            <v>7950</v>
          </cell>
          <cell r="L22">
            <v>8100</v>
          </cell>
        </row>
        <row r="23">
          <cell r="A23" t="str">
            <v>양금</v>
          </cell>
          <cell r="B23" t="str">
            <v>양천동</v>
          </cell>
          <cell r="C23" t="str">
            <v>양천</v>
          </cell>
          <cell r="D23">
            <v>578</v>
          </cell>
          <cell r="E23">
            <v>541</v>
          </cell>
          <cell r="F23">
            <v>536</v>
          </cell>
          <cell r="G23">
            <v>511</v>
          </cell>
          <cell r="H23">
            <v>506</v>
          </cell>
          <cell r="I23">
            <v>690</v>
          </cell>
          <cell r="J23">
            <v>770</v>
          </cell>
          <cell r="K23">
            <v>950</v>
          </cell>
          <cell r="L23">
            <v>960</v>
          </cell>
          <cell r="M23" t="str">
            <v>김천</v>
          </cell>
          <cell r="N23" t="str">
            <v>양천</v>
          </cell>
          <cell r="O23" t="str">
            <v>기존</v>
          </cell>
        </row>
        <row r="24">
          <cell r="A24" t="str">
            <v>양금</v>
          </cell>
          <cell r="C24" t="str">
            <v>양천</v>
          </cell>
          <cell r="D24">
            <v>610</v>
          </cell>
          <cell r="E24">
            <v>571</v>
          </cell>
          <cell r="F24">
            <v>566</v>
          </cell>
          <cell r="G24">
            <v>539</v>
          </cell>
          <cell r="H24">
            <v>534</v>
          </cell>
          <cell r="I24">
            <v>720</v>
          </cell>
          <cell r="J24">
            <v>820</v>
          </cell>
          <cell r="K24">
            <v>1000</v>
          </cell>
          <cell r="L24">
            <v>1010</v>
          </cell>
          <cell r="M24" t="str">
            <v>김천</v>
          </cell>
          <cell r="N24" t="str">
            <v>양천</v>
          </cell>
          <cell r="O24" t="str">
            <v>기존</v>
          </cell>
        </row>
        <row r="25">
          <cell r="A25" t="str">
            <v>양금</v>
          </cell>
          <cell r="C25" t="str">
            <v>양천</v>
          </cell>
          <cell r="D25">
            <v>236</v>
          </cell>
          <cell r="E25">
            <v>221</v>
          </cell>
          <cell r="F25">
            <v>219</v>
          </cell>
          <cell r="G25">
            <v>209</v>
          </cell>
          <cell r="H25">
            <v>207</v>
          </cell>
          <cell r="I25">
            <v>280</v>
          </cell>
          <cell r="J25">
            <v>320</v>
          </cell>
          <cell r="K25">
            <v>370</v>
          </cell>
          <cell r="L25">
            <v>380</v>
          </cell>
          <cell r="M25" t="str">
            <v>김천</v>
          </cell>
          <cell r="N25" t="str">
            <v>양천</v>
          </cell>
          <cell r="O25" t="str">
            <v>2단계</v>
          </cell>
        </row>
        <row r="26">
          <cell r="B26" t="str">
            <v>소계</v>
          </cell>
          <cell r="D26">
            <v>1424</v>
          </cell>
          <cell r="E26">
            <v>1333</v>
          </cell>
          <cell r="F26">
            <v>1321</v>
          </cell>
          <cell r="G26">
            <v>1259</v>
          </cell>
          <cell r="H26">
            <v>1247</v>
          </cell>
          <cell r="I26">
            <v>1690</v>
          </cell>
          <cell r="J26">
            <v>1910</v>
          </cell>
          <cell r="K26">
            <v>2320</v>
          </cell>
          <cell r="L26">
            <v>2350</v>
          </cell>
        </row>
        <row r="27">
          <cell r="A27" t="str">
            <v>양금</v>
          </cell>
          <cell r="B27" t="str">
            <v>황금동</v>
          </cell>
          <cell r="C27" t="str">
            <v>황금</v>
          </cell>
          <cell r="D27">
            <v>6339</v>
          </cell>
          <cell r="E27">
            <v>5926</v>
          </cell>
          <cell r="F27">
            <v>5883</v>
          </cell>
          <cell r="G27">
            <v>5472</v>
          </cell>
          <cell r="H27">
            <v>5305</v>
          </cell>
          <cell r="I27">
            <v>5510</v>
          </cell>
          <cell r="J27">
            <v>5590</v>
          </cell>
          <cell r="K27">
            <v>5630</v>
          </cell>
          <cell r="L27">
            <v>5750</v>
          </cell>
          <cell r="M27" t="str">
            <v>김천</v>
          </cell>
          <cell r="N27" t="str">
            <v>모암</v>
          </cell>
          <cell r="O27" t="str">
            <v>기존</v>
          </cell>
        </row>
        <row r="28">
          <cell r="B28" t="str">
            <v>소계</v>
          </cell>
          <cell r="D28">
            <v>6339</v>
          </cell>
          <cell r="E28">
            <v>5926</v>
          </cell>
          <cell r="F28">
            <v>5883</v>
          </cell>
          <cell r="G28">
            <v>5472</v>
          </cell>
          <cell r="H28">
            <v>5305</v>
          </cell>
          <cell r="I28">
            <v>5510</v>
          </cell>
          <cell r="J28">
            <v>5590</v>
          </cell>
          <cell r="K28">
            <v>5630</v>
          </cell>
          <cell r="L28">
            <v>5750</v>
          </cell>
        </row>
        <row r="29">
          <cell r="A29" t="str">
            <v>대신동</v>
          </cell>
          <cell r="B29" t="str">
            <v>전체</v>
          </cell>
          <cell r="D29">
            <v>20346</v>
          </cell>
          <cell r="E29">
            <v>21674</v>
          </cell>
          <cell r="F29">
            <v>23514</v>
          </cell>
          <cell r="G29">
            <v>23099</v>
          </cell>
          <cell r="H29">
            <v>22535</v>
          </cell>
          <cell r="I29">
            <v>24600</v>
          </cell>
          <cell r="J29">
            <v>26000</v>
          </cell>
          <cell r="K29">
            <v>27200</v>
          </cell>
          <cell r="L29">
            <v>27700</v>
          </cell>
        </row>
        <row r="30">
          <cell r="A30" t="str">
            <v>대신</v>
          </cell>
          <cell r="B30" t="str">
            <v>신음동</v>
          </cell>
          <cell r="C30" t="str">
            <v>신음</v>
          </cell>
          <cell r="D30">
            <v>7355</v>
          </cell>
          <cell r="E30">
            <v>8188</v>
          </cell>
          <cell r="F30">
            <v>9055</v>
          </cell>
          <cell r="G30">
            <v>9009</v>
          </cell>
          <cell r="H30">
            <v>8890</v>
          </cell>
          <cell r="I30">
            <v>9190</v>
          </cell>
          <cell r="J30">
            <v>9390</v>
          </cell>
          <cell r="K30">
            <v>9470</v>
          </cell>
          <cell r="L30">
            <v>9670</v>
          </cell>
          <cell r="M30" t="str">
            <v>김천</v>
          </cell>
          <cell r="N30" t="str">
            <v>신음</v>
          </cell>
          <cell r="O30" t="str">
            <v>기존</v>
          </cell>
        </row>
        <row r="31">
          <cell r="A31" t="str">
            <v>대신</v>
          </cell>
          <cell r="B31" t="str">
            <v>신음동</v>
          </cell>
          <cell r="C31" t="str">
            <v>신음</v>
          </cell>
          <cell r="D31">
            <v>6583</v>
          </cell>
          <cell r="E31">
            <v>7327</v>
          </cell>
          <cell r="F31">
            <v>8103</v>
          </cell>
          <cell r="G31">
            <v>8062</v>
          </cell>
          <cell r="H31">
            <v>7956</v>
          </cell>
          <cell r="I31">
            <v>8230</v>
          </cell>
          <cell r="J31">
            <v>8400</v>
          </cell>
          <cell r="K31">
            <v>8470</v>
          </cell>
          <cell r="L31">
            <v>8650</v>
          </cell>
          <cell r="M31" t="str">
            <v>김천</v>
          </cell>
          <cell r="N31" t="str">
            <v>대광</v>
          </cell>
          <cell r="O31" t="str">
            <v>기존</v>
          </cell>
        </row>
        <row r="32">
          <cell r="B32" t="str">
            <v>소계</v>
          </cell>
          <cell r="D32">
            <v>13938</v>
          </cell>
          <cell r="E32">
            <v>15515</v>
          </cell>
          <cell r="F32">
            <v>17158</v>
          </cell>
          <cell r="G32">
            <v>17071</v>
          </cell>
          <cell r="H32">
            <v>16846</v>
          </cell>
          <cell r="I32">
            <v>17420</v>
          </cell>
          <cell r="J32">
            <v>17790</v>
          </cell>
          <cell r="K32">
            <v>17940</v>
          </cell>
          <cell r="L32">
            <v>18320</v>
          </cell>
        </row>
        <row r="33">
          <cell r="A33" t="str">
            <v>대신</v>
          </cell>
          <cell r="B33" t="str">
            <v>금산동</v>
          </cell>
          <cell r="C33" t="str">
            <v>교</v>
          </cell>
          <cell r="D33">
            <v>2100</v>
          </cell>
          <cell r="E33">
            <v>2034</v>
          </cell>
          <cell r="F33">
            <v>2082</v>
          </cell>
          <cell r="G33">
            <v>1956</v>
          </cell>
          <cell r="H33">
            <v>1879</v>
          </cell>
          <cell r="I33">
            <v>2790</v>
          </cell>
          <cell r="J33">
            <v>3410</v>
          </cell>
          <cell r="K33">
            <v>4080</v>
          </cell>
          <cell r="L33">
            <v>4120</v>
          </cell>
          <cell r="M33" t="str">
            <v>김천</v>
          </cell>
          <cell r="N33" t="str">
            <v>교동</v>
          </cell>
          <cell r="O33" t="str">
            <v>기존</v>
          </cell>
        </row>
        <row r="34">
          <cell r="A34" t="str">
            <v>대신</v>
          </cell>
          <cell r="C34" t="str">
            <v>삼락</v>
          </cell>
          <cell r="D34">
            <v>506</v>
          </cell>
          <cell r="E34">
            <v>474</v>
          </cell>
          <cell r="F34">
            <v>558</v>
          </cell>
          <cell r="G34">
            <v>498</v>
          </cell>
          <cell r="H34">
            <v>464</v>
          </cell>
          <cell r="I34">
            <v>480</v>
          </cell>
          <cell r="J34">
            <v>490</v>
          </cell>
          <cell r="K34">
            <v>490</v>
          </cell>
          <cell r="L34">
            <v>500</v>
          </cell>
          <cell r="M34" t="str">
            <v>김천</v>
          </cell>
          <cell r="N34" t="str">
            <v>교동</v>
          </cell>
          <cell r="O34" t="str">
            <v>기존</v>
          </cell>
        </row>
        <row r="35">
          <cell r="A35" t="str">
            <v>대신</v>
          </cell>
          <cell r="C35" t="str">
            <v>삼락</v>
          </cell>
          <cell r="D35">
            <v>315</v>
          </cell>
          <cell r="E35">
            <v>296</v>
          </cell>
          <cell r="F35">
            <v>348</v>
          </cell>
          <cell r="G35">
            <v>311</v>
          </cell>
          <cell r="H35">
            <v>289</v>
          </cell>
          <cell r="I35">
            <v>300</v>
          </cell>
          <cell r="J35">
            <v>310</v>
          </cell>
          <cell r="K35">
            <v>310</v>
          </cell>
          <cell r="L35">
            <v>310</v>
          </cell>
          <cell r="M35" t="str">
            <v>김천</v>
          </cell>
          <cell r="N35" t="str">
            <v>교동</v>
          </cell>
          <cell r="O35" t="str">
            <v>기존</v>
          </cell>
        </row>
        <row r="36">
          <cell r="A36" t="str">
            <v>대신</v>
          </cell>
          <cell r="C36" t="str">
            <v>삼락</v>
          </cell>
          <cell r="D36">
            <v>521</v>
          </cell>
          <cell r="E36">
            <v>488</v>
          </cell>
          <cell r="F36">
            <v>575</v>
          </cell>
          <cell r="G36">
            <v>513</v>
          </cell>
          <cell r="H36">
            <v>477</v>
          </cell>
          <cell r="I36">
            <v>490</v>
          </cell>
          <cell r="J36">
            <v>500</v>
          </cell>
          <cell r="K36">
            <v>510</v>
          </cell>
          <cell r="L36">
            <v>520</v>
          </cell>
          <cell r="M36" t="str">
            <v>김천</v>
          </cell>
          <cell r="N36" t="str">
            <v>교동</v>
          </cell>
          <cell r="O36" t="str">
            <v>기존</v>
          </cell>
        </row>
        <row r="37">
          <cell r="A37" t="str">
            <v>대신</v>
          </cell>
          <cell r="C37" t="str">
            <v>문당</v>
          </cell>
          <cell r="D37">
            <v>653</v>
          </cell>
          <cell r="E37">
            <v>660</v>
          </cell>
          <cell r="F37">
            <v>657</v>
          </cell>
          <cell r="G37">
            <v>626</v>
          </cell>
          <cell r="H37">
            <v>593</v>
          </cell>
          <cell r="I37">
            <v>680</v>
          </cell>
          <cell r="J37">
            <v>740</v>
          </cell>
          <cell r="K37">
            <v>890</v>
          </cell>
          <cell r="L37">
            <v>900</v>
          </cell>
          <cell r="M37" t="str">
            <v>김천</v>
          </cell>
          <cell r="N37" t="str">
            <v>교동</v>
          </cell>
          <cell r="O37" t="str">
            <v>1단계</v>
          </cell>
        </row>
        <row r="38">
          <cell r="A38" t="str">
            <v>대신</v>
          </cell>
          <cell r="C38" t="str">
            <v>문당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390</v>
          </cell>
          <cell r="J38">
            <v>660</v>
          </cell>
          <cell r="K38">
            <v>860</v>
          </cell>
          <cell r="L38">
            <v>860</v>
          </cell>
          <cell r="M38" t="str">
            <v>김천</v>
          </cell>
          <cell r="N38" t="str">
            <v>교동</v>
          </cell>
          <cell r="O38" t="str">
            <v>2단계</v>
          </cell>
        </row>
        <row r="39">
          <cell r="B39" t="str">
            <v>소계</v>
          </cell>
          <cell r="D39">
            <v>4095</v>
          </cell>
          <cell r="E39">
            <v>3952</v>
          </cell>
          <cell r="F39">
            <v>4220</v>
          </cell>
          <cell r="G39">
            <v>3904</v>
          </cell>
          <cell r="H39">
            <v>3702</v>
          </cell>
          <cell r="I39">
            <v>5130</v>
          </cell>
          <cell r="J39">
            <v>6110</v>
          </cell>
          <cell r="K39">
            <v>7140</v>
          </cell>
          <cell r="L39">
            <v>7210</v>
          </cell>
        </row>
        <row r="40">
          <cell r="A40" t="str">
            <v>대신</v>
          </cell>
          <cell r="B40" t="str">
            <v>대응동</v>
          </cell>
          <cell r="C40" t="str">
            <v>응명</v>
          </cell>
          <cell r="D40">
            <v>706</v>
          </cell>
          <cell r="E40">
            <v>647</v>
          </cell>
          <cell r="F40">
            <v>591</v>
          </cell>
          <cell r="G40">
            <v>588</v>
          </cell>
          <cell r="H40">
            <v>521</v>
          </cell>
          <cell r="I40">
            <v>540</v>
          </cell>
          <cell r="J40">
            <v>550</v>
          </cell>
          <cell r="K40">
            <v>550</v>
          </cell>
          <cell r="L40">
            <v>570</v>
          </cell>
          <cell r="M40" t="str">
            <v>김천</v>
          </cell>
          <cell r="N40" t="str">
            <v>대광</v>
          </cell>
          <cell r="O40" t="str">
            <v>기존</v>
          </cell>
        </row>
        <row r="41">
          <cell r="A41" t="str">
            <v>대신</v>
          </cell>
          <cell r="C41" t="str">
            <v>대광</v>
          </cell>
          <cell r="D41">
            <v>718</v>
          </cell>
          <cell r="E41">
            <v>697</v>
          </cell>
          <cell r="F41">
            <v>690</v>
          </cell>
          <cell r="G41">
            <v>686</v>
          </cell>
          <cell r="H41">
            <v>655</v>
          </cell>
          <cell r="I41">
            <v>680</v>
          </cell>
          <cell r="J41">
            <v>690</v>
          </cell>
          <cell r="K41">
            <v>700</v>
          </cell>
          <cell r="L41">
            <v>710</v>
          </cell>
          <cell r="M41" t="str">
            <v>김천</v>
          </cell>
          <cell r="N41" t="str">
            <v>대광</v>
          </cell>
          <cell r="O41" t="str">
            <v>기존</v>
          </cell>
        </row>
        <row r="42">
          <cell r="A42" t="str">
            <v>대신</v>
          </cell>
          <cell r="C42" t="str">
            <v>대광</v>
          </cell>
          <cell r="D42">
            <v>889</v>
          </cell>
          <cell r="E42">
            <v>863</v>
          </cell>
          <cell r="F42">
            <v>855</v>
          </cell>
          <cell r="G42">
            <v>850</v>
          </cell>
          <cell r="H42">
            <v>811</v>
          </cell>
          <cell r="I42">
            <v>830</v>
          </cell>
          <cell r="J42">
            <v>860</v>
          </cell>
          <cell r="K42">
            <v>870</v>
          </cell>
          <cell r="L42">
            <v>890</v>
          </cell>
          <cell r="M42" t="str">
            <v>김천</v>
          </cell>
          <cell r="N42" t="str">
            <v>대광</v>
          </cell>
          <cell r="O42" t="str">
            <v>1단계</v>
          </cell>
        </row>
        <row r="43">
          <cell r="B43" t="str">
            <v>소계</v>
          </cell>
          <cell r="D43">
            <v>2313</v>
          </cell>
          <cell r="E43">
            <v>2207</v>
          </cell>
          <cell r="F43">
            <v>2136</v>
          </cell>
          <cell r="G43">
            <v>2124</v>
          </cell>
          <cell r="H43">
            <v>1987</v>
          </cell>
          <cell r="I43">
            <v>2050</v>
          </cell>
          <cell r="J43">
            <v>2100</v>
          </cell>
          <cell r="K43">
            <v>2120</v>
          </cell>
          <cell r="L43">
            <v>2170</v>
          </cell>
        </row>
        <row r="44">
          <cell r="A44" t="str">
            <v>대곡동</v>
          </cell>
          <cell r="B44" t="str">
            <v>전체</v>
          </cell>
          <cell r="D44">
            <v>24966</v>
          </cell>
          <cell r="E44">
            <v>25655</v>
          </cell>
          <cell r="F44">
            <v>26285</v>
          </cell>
          <cell r="G44">
            <v>25409</v>
          </cell>
          <cell r="H44">
            <v>24802</v>
          </cell>
          <cell r="I44">
            <v>25700</v>
          </cell>
          <cell r="J44">
            <v>26100</v>
          </cell>
          <cell r="K44">
            <v>26400</v>
          </cell>
          <cell r="L44">
            <v>26900</v>
          </cell>
        </row>
        <row r="45">
          <cell r="A45" t="str">
            <v>대곡</v>
          </cell>
          <cell r="B45" t="str">
            <v>미곡동</v>
          </cell>
          <cell r="C45" t="str">
            <v>다수</v>
          </cell>
          <cell r="D45">
            <v>1621</v>
          </cell>
          <cell r="E45">
            <v>1579</v>
          </cell>
          <cell r="F45">
            <v>1541</v>
          </cell>
          <cell r="G45">
            <v>1514</v>
          </cell>
          <cell r="H45">
            <v>1471</v>
          </cell>
          <cell r="I45">
            <v>1470</v>
          </cell>
          <cell r="J45">
            <v>1470</v>
          </cell>
          <cell r="K45">
            <v>1470</v>
          </cell>
          <cell r="L45">
            <v>1470</v>
          </cell>
          <cell r="M45" t="str">
            <v>김천</v>
          </cell>
          <cell r="N45" t="str">
            <v>평화</v>
          </cell>
          <cell r="O45" t="str">
            <v>기존</v>
          </cell>
        </row>
        <row r="46">
          <cell r="A46" t="str">
            <v>대곡</v>
          </cell>
          <cell r="C46" t="str">
            <v>다수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>
            <v>110</v>
          </cell>
          <cell r="J46">
            <v>160</v>
          </cell>
          <cell r="K46">
            <v>200</v>
          </cell>
          <cell r="L46">
            <v>260</v>
          </cell>
          <cell r="M46" t="str">
            <v>김천</v>
          </cell>
          <cell r="N46" t="str">
            <v>평화</v>
          </cell>
          <cell r="O46" t="str">
            <v>1단계</v>
          </cell>
        </row>
        <row r="47">
          <cell r="A47" t="str">
            <v>대곡</v>
          </cell>
          <cell r="C47" t="str">
            <v>이로리</v>
          </cell>
          <cell r="D47">
            <v>208</v>
          </cell>
          <cell r="E47">
            <v>203</v>
          </cell>
          <cell r="F47">
            <v>198</v>
          </cell>
          <cell r="G47">
            <v>194</v>
          </cell>
          <cell r="H47">
            <v>189</v>
          </cell>
          <cell r="I47">
            <v>190</v>
          </cell>
          <cell r="J47">
            <v>190</v>
          </cell>
          <cell r="K47">
            <v>190</v>
          </cell>
          <cell r="L47">
            <v>190</v>
          </cell>
          <cell r="M47" t="str">
            <v>김천</v>
          </cell>
          <cell r="N47" t="str">
            <v>평화</v>
          </cell>
          <cell r="O47" t="str">
            <v>2단계</v>
          </cell>
        </row>
        <row r="48">
          <cell r="A48" t="str">
            <v>대곡</v>
          </cell>
          <cell r="C48" t="str">
            <v>백옥</v>
          </cell>
          <cell r="D48">
            <v>1195</v>
          </cell>
          <cell r="E48">
            <v>1171</v>
          </cell>
          <cell r="F48">
            <v>1149</v>
          </cell>
          <cell r="G48">
            <v>1168</v>
          </cell>
          <cell r="H48">
            <v>1120</v>
          </cell>
          <cell r="I48">
            <v>1120</v>
          </cell>
          <cell r="J48">
            <v>1120</v>
          </cell>
          <cell r="K48">
            <v>1120</v>
          </cell>
          <cell r="L48">
            <v>1120</v>
          </cell>
          <cell r="M48" t="str">
            <v>김천</v>
          </cell>
          <cell r="N48" t="str">
            <v>평화</v>
          </cell>
          <cell r="O48" t="str">
            <v>기존</v>
          </cell>
        </row>
        <row r="49">
          <cell r="A49" t="str">
            <v>대곡</v>
          </cell>
          <cell r="C49" t="str">
            <v>백옥</v>
          </cell>
          <cell r="D49">
            <v>311</v>
          </cell>
          <cell r="E49">
            <v>304</v>
          </cell>
          <cell r="F49">
            <v>299</v>
          </cell>
          <cell r="G49">
            <v>304</v>
          </cell>
          <cell r="H49">
            <v>291</v>
          </cell>
          <cell r="I49">
            <v>290</v>
          </cell>
          <cell r="J49">
            <v>290</v>
          </cell>
          <cell r="K49">
            <v>290</v>
          </cell>
          <cell r="L49">
            <v>290</v>
          </cell>
          <cell r="M49" t="str">
            <v>김천</v>
          </cell>
          <cell r="N49" t="str">
            <v>평화</v>
          </cell>
          <cell r="O49" t="str">
            <v>1단계</v>
          </cell>
        </row>
        <row r="50">
          <cell r="B50" t="str">
            <v>소계</v>
          </cell>
          <cell r="D50">
            <v>3335</v>
          </cell>
          <cell r="E50">
            <v>3257</v>
          </cell>
          <cell r="F50">
            <v>3187</v>
          </cell>
          <cell r="G50">
            <v>3180</v>
          </cell>
          <cell r="H50">
            <v>3071</v>
          </cell>
          <cell r="I50">
            <v>3180</v>
          </cell>
          <cell r="J50">
            <v>3230</v>
          </cell>
          <cell r="K50">
            <v>3270</v>
          </cell>
          <cell r="L50">
            <v>3330</v>
          </cell>
        </row>
        <row r="51">
          <cell r="A51" t="str">
            <v>대곡</v>
          </cell>
          <cell r="B51" t="str">
            <v>부곡동</v>
          </cell>
          <cell r="C51" t="str">
            <v>부곡</v>
          </cell>
          <cell r="D51">
            <v>21451</v>
          </cell>
          <cell r="E51">
            <v>22212</v>
          </cell>
          <cell r="F51">
            <v>22906</v>
          </cell>
          <cell r="G51">
            <v>22044</v>
          </cell>
          <cell r="H51">
            <v>21550</v>
          </cell>
          <cell r="I51">
            <v>22330</v>
          </cell>
          <cell r="J51">
            <v>22680</v>
          </cell>
          <cell r="K51">
            <v>22940</v>
          </cell>
          <cell r="L51">
            <v>23370</v>
          </cell>
          <cell r="M51" t="str">
            <v>김천</v>
          </cell>
          <cell r="N51" t="str">
            <v>평화</v>
          </cell>
          <cell r="O51" t="str">
            <v>기존</v>
          </cell>
        </row>
        <row r="52">
          <cell r="A52" t="str">
            <v>대곡</v>
          </cell>
          <cell r="C52" t="str">
            <v>부곡</v>
          </cell>
          <cell r="D52">
            <v>180</v>
          </cell>
          <cell r="E52">
            <v>186</v>
          </cell>
          <cell r="F52">
            <v>192</v>
          </cell>
          <cell r="G52">
            <v>185</v>
          </cell>
          <cell r="H52">
            <v>181</v>
          </cell>
          <cell r="I52">
            <v>190</v>
          </cell>
          <cell r="J52">
            <v>190</v>
          </cell>
          <cell r="K52">
            <v>190</v>
          </cell>
          <cell r="L52">
            <v>200</v>
          </cell>
          <cell r="M52" t="str">
            <v>김천</v>
          </cell>
          <cell r="N52" t="str">
            <v>평화</v>
          </cell>
          <cell r="O52" t="str">
            <v>1단계</v>
          </cell>
        </row>
        <row r="53">
          <cell r="B53" t="str">
            <v>소계</v>
          </cell>
          <cell r="D53">
            <v>21631</v>
          </cell>
          <cell r="E53">
            <v>22398</v>
          </cell>
          <cell r="F53">
            <v>23098</v>
          </cell>
          <cell r="G53">
            <v>22229</v>
          </cell>
          <cell r="H53">
            <v>21731</v>
          </cell>
          <cell r="I53">
            <v>22520</v>
          </cell>
          <cell r="J53">
            <v>22870</v>
          </cell>
          <cell r="K53">
            <v>23130</v>
          </cell>
          <cell r="L53">
            <v>23570</v>
          </cell>
        </row>
        <row r="54">
          <cell r="A54" t="str">
            <v>지좌동</v>
          </cell>
          <cell r="B54" t="str">
            <v>전체</v>
          </cell>
          <cell r="D54">
            <v>9717</v>
          </cell>
          <cell r="E54">
            <v>9320</v>
          </cell>
          <cell r="F54">
            <v>9567</v>
          </cell>
          <cell r="G54">
            <v>9168</v>
          </cell>
          <cell r="H54">
            <v>9270</v>
          </cell>
          <cell r="I54">
            <v>10100</v>
          </cell>
          <cell r="J54">
            <v>10700</v>
          </cell>
          <cell r="K54">
            <v>11100</v>
          </cell>
          <cell r="L54">
            <v>11500</v>
          </cell>
        </row>
        <row r="55">
          <cell r="A55" t="str">
            <v>지좌</v>
          </cell>
          <cell r="B55" t="str">
            <v>지좌동</v>
          </cell>
          <cell r="C55" t="str">
            <v>지좌</v>
          </cell>
          <cell r="D55">
            <v>6429</v>
          </cell>
          <cell r="E55">
            <v>6162</v>
          </cell>
          <cell r="F55">
            <v>6336</v>
          </cell>
          <cell r="G55">
            <v>6153</v>
          </cell>
          <cell r="H55">
            <v>6302</v>
          </cell>
          <cell r="I55">
            <v>6600</v>
          </cell>
          <cell r="J55">
            <v>6780</v>
          </cell>
          <cell r="K55">
            <v>6830</v>
          </cell>
          <cell r="L55">
            <v>7060</v>
          </cell>
          <cell r="M55" t="str">
            <v>김천</v>
          </cell>
          <cell r="N55" t="str">
            <v>지좌</v>
          </cell>
          <cell r="O55" t="str">
            <v>기존</v>
          </cell>
        </row>
        <row r="56">
          <cell r="A56" t="str">
            <v>지좌</v>
          </cell>
          <cell r="B56" t="str">
            <v>지좌동</v>
          </cell>
          <cell r="C56" t="str">
            <v>지좌</v>
          </cell>
          <cell r="D56">
            <v>360</v>
          </cell>
          <cell r="E56">
            <v>360</v>
          </cell>
          <cell r="F56">
            <v>360</v>
          </cell>
          <cell r="G56">
            <v>360</v>
          </cell>
          <cell r="H56">
            <v>360</v>
          </cell>
          <cell r="I56">
            <v>370</v>
          </cell>
          <cell r="J56">
            <v>380</v>
          </cell>
          <cell r="K56">
            <v>380</v>
          </cell>
          <cell r="L56">
            <v>390</v>
          </cell>
          <cell r="M56" t="str">
            <v>김천</v>
          </cell>
          <cell r="N56" t="str">
            <v>지좌</v>
          </cell>
          <cell r="O56" t="str">
            <v>1단계</v>
          </cell>
        </row>
        <row r="57">
          <cell r="B57" t="str">
            <v>소계</v>
          </cell>
          <cell r="D57">
            <v>6789</v>
          </cell>
          <cell r="E57">
            <v>6522</v>
          </cell>
          <cell r="F57">
            <v>6696</v>
          </cell>
          <cell r="G57">
            <v>6513</v>
          </cell>
          <cell r="H57">
            <v>6662</v>
          </cell>
          <cell r="I57">
            <v>6970</v>
          </cell>
          <cell r="J57">
            <v>7160</v>
          </cell>
          <cell r="K57">
            <v>7210</v>
          </cell>
          <cell r="L57">
            <v>7450</v>
          </cell>
        </row>
        <row r="58">
          <cell r="A58" t="str">
            <v>지좌</v>
          </cell>
          <cell r="B58" t="str">
            <v>덕곡동</v>
          </cell>
          <cell r="C58" t="str">
            <v>덕곡</v>
          </cell>
          <cell r="D58">
            <v>2528</v>
          </cell>
          <cell r="E58">
            <v>2398</v>
          </cell>
          <cell r="F58">
            <v>2471</v>
          </cell>
          <cell r="G58">
            <v>2255</v>
          </cell>
          <cell r="H58">
            <v>2208</v>
          </cell>
          <cell r="I58">
            <v>2440</v>
          </cell>
          <cell r="J58">
            <v>2600</v>
          </cell>
          <cell r="K58">
            <v>2720</v>
          </cell>
          <cell r="L58">
            <v>2830</v>
          </cell>
          <cell r="M58" t="str">
            <v>김천</v>
          </cell>
          <cell r="N58" t="str">
            <v>지좌</v>
          </cell>
          <cell r="O58" t="str">
            <v>기존</v>
          </cell>
        </row>
        <row r="59">
          <cell r="A59" t="str">
            <v>지좌</v>
          </cell>
          <cell r="B59" t="str">
            <v>덕곡동</v>
          </cell>
          <cell r="C59" t="str">
            <v>덕곡</v>
          </cell>
          <cell r="D59">
            <v>160</v>
          </cell>
          <cell r="E59">
            <v>160</v>
          </cell>
          <cell r="F59">
            <v>160</v>
          </cell>
          <cell r="G59">
            <v>160</v>
          </cell>
          <cell r="H59">
            <v>160</v>
          </cell>
          <cell r="I59">
            <v>170</v>
          </cell>
          <cell r="J59">
            <v>170</v>
          </cell>
          <cell r="K59">
            <v>170</v>
          </cell>
          <cell r="L59">
            <v>170</v>
          </cell>
          <cell r="M59" t="str">
            <v>김천</v>
          </cell>
          <cell r="N59" t="str">
            <v>지좌</v>
          </cell>
          <cell r="O59" t="str">
            <v>1단계</v>
          </cell>
        </row>
        <row r="60">
          <cell r="A60" t="str">
            <v>지좌</v>
          </cell>
          <cell r="B60" t="str">
            <v>덕곡동</v>
          </cell>
          <cell r="C60" t="str">
            <v>덕곡</v>
          </cell>
          <cell r="D60">
            <v>240</v>
          </cell>
          <cell r="E60">
            <v>240</v>
          </cell>
          <cell r="F60">
            <v>240</v>
          </cell>
          <cell r="G60">
            <v>240</v>
          </cell>
          <cell r="H60">
            <v>240</v>
          </cell>
          <cell r="I60">
            <v>240</v>
          </cell>
          <cell r="J60">
            <v>260</v>
          </cell>
          <cell r="K60">
            <v>260</v>
          </cell>
          <cell r="L60">
            <v>260</v>
          </cell>
          <cell r="M60" t="str">
            <v>김천</v>
          </cell>
          <cell r="N60" t="str">
            <v>지좌</v>
          </cell>
          <cell r="O60" t="str">
            <v>1단계</v>
          </cell>
        </row>
        <row r="61">
          <cell r="A61" t="str">
            <v>지좌</v>
          </cell>
          <cell r="B61" t="str">
            <v>덕곡동</v>
          </cell>
          <cell r="C61" t="str">
            <v>덕곡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280</v>
          </cell>
          <cell r="J61">
            <v>510</v>
          </cell>
          <cell r="K61">
            <v>740</v>
          </cell>
          <cell r="L61">
            <v>790</v>
          </cell>
          <cell r="M61" t="str">
            <v>농소</v>
          </cell>
          <cell r="N61" t="str">
            <v>농소</v>
          </cell>
          <cell r="O61" t="str">
            <v>1단계</v>
          </cell>
        </row>
        <row r="62">
          <cell r="B62" t="str">
            <v>소계</v>
          </cell>
          <cell r="D62">
            <v>2928</v>
          </cell>
          <cell r="E62">
            <v>2798</v>
          </cell>
          <cell r="F62">
            <v>2871</v>
          </cell>
          <cell r="G62">
            <v>2655</v>
          </cell>
          <cell r="H62">
            <v>2608</v>
          </cell>
          <cell r="I62">
            <v>3130</v>
          </cell>
          <cell r="J62">
            <v>3540</v>
          </cell>
          <cell r="K62">
            <v>3890</v>
          </cell>
          <cell r="L62">
            <v>4050</v>
          </cell>
        </row>
        <row r="63">
          <cell r="A63" t="str">
            <v>아포읍</v>
          </cell>
          <cell r="B63" t="str">
            <v>전체</v>
          </cell>
          <cell r="D63">
            <v>8038</v>
          </cell>
          <cell r="E63">
            <v>7646</v>
          </cell>
          <cell r="F63">
            <v>7745</v>
          </cell>
          <cell r="G63">
            <v>7976</v>
          </cell>
          <cell r="H63">
            <v>8895</v>
          </cell>
          <cell r="I63">
            <v>12500</v>
          </cell>
          <cell r="J63">
            <v>16000</v>
          </cell>
          <cell r="K63">
            <v>17800</v>
          </cell>
          <cell r="L63">
            <v>17800</v>
          </cell>
        </row>
        <row r="64">
          <cell r="A64" t="str">
            <v>아포</v>
          </cell>
          <cell r="B64" t="str">
            <v>국사리</v>
          </cell>
          <cell r="C64" t="str">
            <v>아야</v>
          </cell>
          <cell r="D64">
            <v>405</v>
          </cell>
          <cell r="E64">
            <v>376</v>
          </cell>
          <cell r="F64">
            <v>412</v>
          </cell>
          <cell r="G64">
            <v>395</v>
          </cell>
          <cell r="H64">
            <v>361</v>
          </cell>
          <cell r="I64">
            <v>360</v>
          </cell>
          <cell r="J64">
            <v>510</v>
          </cell>
          <cell r="K64">
            <v>680</v>
          </cell>
          <cell r="L64">
            <v>680</v>
          </cell>
          <cell r="M64" t="str">
            <v>아포</v>
          </cell>
          <cell r="N64" t="str">
            <v>아포</v>
          </cell>
          <cell r="O64" t="str">
            <v>1단계</v>
          </cell>
        </row>
        <row r="65">
          <cell r="A65" t="str">
            <v>아포</v>
          </cell>
          <cell r="B65" t="str">
            <v>국사리</v>
          </cell>
          <cell r="C65" t="str">
            <v>역전</v>
          </cell>
          <cell r="D65">
            <v>524</v>
          </cell>
          <cell r="E65">
            <v>486</v>
          </cell>
          <cell r="F65">
            <v>481</v>
          </cell>
          <cell r="G65">
            <v>391</v>
          </cell>
          <cell r="H65">
            <v>377</v>
          </cell>
          <cell r="I65">
            <v>380</v>
          </cell>
          <cell r="J65">
            <v>530</v>
          </cell>
          <cell r="K65">
            <v>710</v>
          </cell>
          <cell r="L65">
            <v>710</v>
          </cell>
          <cell r="M65" t="str">
            <v>아포</v>
          </cell>
          <cell r="N65" t="str">
            <v>아포</v>
          </cell>
          <cell r="O65" t="str">
            <v>1단계</v>
          </cell>
        </row>
        <row r="66">
          <cell r="A66" t="str">
            <v>아포</v>
          </cell>
          <cell r="B66" t="str">
            <v>국사리</v>
          </cell>
          <cell r="C66" t="str">
            <v>교전.칠산</v>
          </cell>
          <cell r="D66">
            <v>360</v>
          </cell>
          <cell r="E66">
            <v>334</v>
          </cell>
          <cell r="F66">
            <v>351</v>
          </cell>
          <cell r="G66">
            <v>314</v>
          </cell>
          <cell r="H66">
            <v>288</v>
          </cell>
          <cell r="I66">
            <v>290</v>
          </cell>
          <cell r="J66">
            <v>410</v>
          </cell>
          <cell r="K66">
            <v>540</v>
          </cell>
          <cell r="L66">
            <v>540</v>
          </cell>
          <cell r="M66" t="str">
            <v>아포</v>
          </cell>
          <cell r="N66" t="str">
            <v>아포</v>
          </cell>
          <cell r="O66" t="str">
            <v>1단계</v>
          </cell>
        </row>
        <row r="67">
          <cell r="A67" t="str">
            <v>아포</v>
          </cell>
          <cell r="B67" t="str">
            <v>국사리</v>
          </cell>
          <cell r="C67" t="str">
            <v>A 4리</v>
          </cell>
          <cell r="D67">
            <v>0</v>
          </cell>
          <cell r="E67">
            <v>0</v>
          </cell>
          <cell r="F67">
            <v>0</v>
          </cell>
          <cell r="G67">
            <v>221</v>
          </cell>
          <cell r="H67">
            <v>665</v>
          </cell>
          <cell r="I67">
            <v>670</v>
          </cell>
          <cell r="J67">
            <v>940</v>
          </cell>
          <cell r="K67">
            <v>1250</v>
          </cell>
          <cell r="L67">
            <v>1250</v>
          </cell>
          <cell r="M67" t="str">
            <v>아포</v>
          </cell>
          <cell r="N67" t="str">
            <v>아포</v>
          </cell>
          <cell r="O67" t="str">
            <v>1단계</v>
          </cell>
        </row>
        <row r="68">
          <cell r="A68" t="str">
            <v>아포</v>
          </cell>
          <cell r="B68" t="str">
            <v>국사리</v>
          </cell>
          <cell r="C68" t="str">
            <v>A 5리</v>
          </cell>
          <cell r="D68">
            <v>0</v>
          </cell>
          <cell r="E68">
            <v>0</v>
          </cell>
          <cell r="F68">
            <v>0</v>
          </cell>
          <cell r="G68">
            <v>517</v>
          </cell>
          <cell r="H68">
            <v>1416</v>
          </cell>
          <cell r="I68">
            <v>1430</v>
          </cell>
          <cell r="J68">
            <v>2010</v>
          </cell>
          <cell r="K68">
            <v>2650</v>
          </cell>
          <cell r="L68">
            <v>2650</v>
          </cell>
          <cell r="M68" t="str">
            <v>아포</v>
          </cell>
          <cell r="N68" t="str">
            <v>아포</v>
          </cell>
          <cell r="O68" t="str">
            <v>1단계</v>
          </cell>
        </row>
        <row r="69">
          <cell r="A69" t="str">
            <v>아포</v>
          </cell>
          <cell r="B69" t="str">
            <v>대신리</v>
          </cell>
          <cell r="C69" t="str">
            <v>함골</v>
          </cell>
          <cell r="D69">
            <v>385</v>
          </cell>
          <cell r="E69">
            <v>357</v>
          </cell>
          <cell r="F69">
            <v>396</v>
          </cell>
          <cell r="G69">
            <v>347</v>
          </cell>
          <cell r="H69">
            <v>314</v>
          </cell>
          <cell r="I69">
            <v>140</v>
          </cell>
          <cell r="J69">
            <v>140</v>
          </cell>
          <cell r="K69">
            <v>140</v>
          </cell>
          <cell r="L69">
            <v>140</v>
          </cell>
          <cell r="M69" t="str">
            <v>아포</v>
          </cell>
          <cell r="N69" t="str">
            <v>대신</v>
          </cell>
          <cell r="O69" t="str">
            <v>1단계</v>
          </cell>
        </row>
        <row r="70">
          <cell r="A70" t="str">
            <v>아포</v>
          </cell>
          <cell r="B70" t="str">
            <v>대신리</v>
          </cell>
          <cell r="C70" t="str">
            <v>역전</v>
          </cell>
          <cell r="D70">
            <v>223</v>
          </cell>
          <cell r="E70">
            <v>207</v>
          </cell>
          <cell r="F70">
            <v>202</v>
          </cell>
          <cell r="G70">
            <v>224</v>
          </cell>
          <cell r="H70">
            <v>219</v>
          </cell>
          <cell r="I70">
            <v>100</v>
          </cell>
          <cell r="J70">
            <v>100</v>
          </cell>
          <cell r="K70">
            <v>100</v>
          </cell>
          <cell r="L70">
            <v>100</v>
          </cell>
          <cell r="M70" t="str">
            <v>아포</v>
          </cell>
          <cell r="N70" t="str">
            <v>대신</v>
          </cell>
          <cell r="O70" t="str">
            <v>1단계</v>
          </cell>
        </row>
        <row r="71">
          <cell r="A71" t="str">
            <v>아포</v>
          </cell>
          <cell r="B71" t="str">
            <v>대신리</v>
          </cell>
          <cell r="C71" t="str">
            <v>동신</v>
          </cell>
          <cell r="D71">
            <v>338</v>
          </cell>
          <cell r="E71">
            <v>314</v>
          </cell>
          <cell r="F71">
            <v>311</v>
          </cell>
          <cell r="G71">
            <v>285</v>
          </cell>
          <cell r="H71">
            <v>275</v>
          </cell>
          <cell r="I71">
            <v>120</v>
          </cell>
          <cell r="J71">
            <v>120</v>
          </cell>
          <cell r="K71">
            <v>120</v>
          </cell>
          <cell r="L71">
            <v>120</v>
          </cell>
          <cell r="M71" t="str">
            <v>아포</v>
          </cell>
          <cell r="N71" t="str">
            <v>대신</v>
          </cell>
          <cell r="O71" t="str">
            <v>1단계</v>
          </cell>
        </row>
        <row r="72">
          <cell r="A72" t="str">
            <v>아포</v>
          </cell>
          <cell r="B72" t="str">
            <v>봉산리</v>
          </cell>
          <cell r="C72" t="str">
            <v>작동</v>
          </cell>
          <cell r="D72">
            <v>287</v>
          </cell>
          <cell r="E72">
            <v>266</v>
          </cell>
          <cell r="F72">
            <v>258</v>
          </cell>
          <cell r="G72">
            <v>284</v>
          </cell>
          <cell r="H72">
            <v>262</v>
          </cell>
          <cell r="I72">
            <v>120</v>
          </cell>
          <cell r="J72">
            <v>120</v>
          </cell>
          <cell r="K72">
            <v>120</v>
          </cell>
          <cell r="L72">
            <v>120</v>
          </cell>
          <cell r="M72" t="str">
            <v>아포</v>
          </cell>
          <cell r="N72" t="str">
            <v>대신</v>
          </cell>
          <cell r="O72" t="str">
            <v>1단계</v>
          </cell>
        </row>
        <row r="73">
          <cell r="A73" t="str">
            <v>아포</v>
          </cell>
          <cell r="B73" t="str">
            <v>봉산리</v>
          </cell>
          <cell r="C73" t="str">
            <v>덕계</v>
          </cell>
          <cell r="D73">
            <v>168</v>
          </cell>
          <cell r="E73">
            <v>156</v>
          </cell>
          <cell r="F73">
            <v>162</v>
          </cell>
          <cell r="G73">
            <v>133</v>
          </cell>
          <cell r="H73">
            <v>120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 t="str">
            <v>아포</v>
          </cell>
          <cell r="N73" t="str">
            <v>대신</v>
          </cell>
          <cell r="O73" t="str">
            <v>1단계</v>
          </cell>
        </row>
        <row r="74">
          <cell r="A74" t="str">
            <v>아포</v>
          </cell>
          <cell r="B74" t="str">
            <v>송천리</v>
          </cell>
          <cell r="C74" t="str">
            <v>금천</v>
          </cell>
          <cell r="D74">
            <v>446</v>
          </cell>
          <cell r="E74">
            <v>414</v>
          </cell>
          <cell r="F74">
            <v>407</v>
          </cell>
          <cell r="G74">
            <v>358</v>
          </cell>
          <cell r="H74">
            <v>369</v>
          </cell>
          <cell r="I74">
            <v>170</v>
          </cell>
          <cell r="J74">
            <v>170</v>
          </cell>
          <cell r="K74">
            <v>170</v>
          </cell>
          <cell r="L74">
            <v>170</v>
          </cell>
          <cell r="M74" t="str">
            <v>아포</v>
          </cell>
          <cell r="N74" t="str">
            <v>송천</v>
          </cell>
          <cell r="O74" t="str">
            <v>2단계</v>
          </cell>
        </row>
        <row r="75">
          <cell r="A75" t="str">
            <v>아포</v>
          </cell>
          <cell r="B75" t="str">
            <v>송천리</v>
          </cell>
          <cell r="C75" t="str">
            <v>숭산</v>
          </cell>
          <cell r="D75">
            <v>183</v>
          </cell>
          <cell r="E75">
            <v>170</v>
          </cell>
          <cell r="F75">
            <v>175</v>
          </cell>
          <cell r="G75">
            <v>182</v>
          </cell>
          <cell r="H75">
            <v>189</v>
          </cell>
          <cell r="I75">
            <v>90</v>
          </cell>
          <cell r="J75">
            <v>90</v>
          </cell>
          <cell r="K75">
            <v>90</v>
          </cell>
          <cell r="L75">
            <v>90</v>
          </cell>
          <cell r="M75" t="str">
            <v>아포</v>
          </cell>
          <cell r="N75" t="str">
            <v>송천</v>
          </cell>
          <cell r="O75" t="str">
            <v>1단계</v>
          </cell>
        </row>
        <row r="76">
          <cell r="A76" t="str">
            <v>아포</v>
          </cell>
          <cell r="B76" t="str">
            <v>송천리</v>
          </cell>
          <cell r="C76" t="str">
            <v>상송</v>
          </cell>
          <cell r="D76">
            <v>116</v>
          </cell>
          <cell r="E76">
            <v>108</v>
          </cell>
          <cell r="F76">
            <v>115</v>
          </cell>
          <cell r="G76">
            <v>112</v>
          </cell>
          <cell r="H76">
            <v>114</v>
          </cell>
          <cell r="I76">
            <v>1780</v>
          </cell>
          <cell r="J76">
            <v>2460</v>
          </cell>
          <cell r="K76">
            <v>2460</v>
          </cell>
          <cell r="L76">
            <v>2460</v>
          </cell>
          <cell r="M76" t="str">
            <v>아포</v>
          </cell>
          <cell r="N76" t="str">
            <v>송천</v>
          </cell>
          <cell r="O76" t="str">
            <v>1단계</v>
          </cell>
        </row>
        <row r="77">
          <cell r="A77" t="str">
            <v>아포</v>
          </cell>
          <cell r="B77" t="str">
            <v>송천리</v>
          </cell>
          <cell r="C77" t="str">
            <v>하송</v>
          </cell>
          <cell r="D77">
            <v>234</v>
          </cell>
          <cell r="E77">
            <v>217</v>
          </cell>
          <cell r="F77">
            <v>29</v>
          </cell>
          <cell r="G77">
            <v>218</v>
          </cell>
          <cell r="H77">
            <v>203</v>
          </cell>
          <cell r="I77">
            <v>3170</v>
          </cell>
          <cell r="J77">
            <v>4380</v>
          </cell>
          <cell r="K77">
            <v>4380</v>
          </cell>
          <cell r="L77">
            <v>4380</v>
          </cell>
          <cell r="M77" t="str">
            <v>아포</v>
          </cell>
          <cell r="N77" t="str">
            <v>송천</v>
          </cell>
          <cell r="O77" t="str">
            <v>1단계</v>
          </cell>
        </row>
        <row r="78">
          <cell r="A78" t="str">
            <v>아포</v>
          </cell>
          <cell r="B78" t="str">
            <v>송천리</v>
          </cell>
          <cell r="C78" t="str">
            <v>금계</v>
          </cell>
          <cell r="D78">
            <v>191</v>
          </cell>
          <cell r="E78">
            <v>177</v>
          </cell>
          <cell r="F78">
            <v>191</v>
          </cell>
          <cell r="G78">
            <v>196</v>
          </cell>
          <cell r="H78">
            <v>187</v>
          </cell>
          <cell r="I78">
            <v>80</v>
          </cell>
          <cell r="J78">
            <v>80</v>
          </cell>
          <cell r="K78">
            <v>80</v>
          </cell>
          <cell r="L78">
            <v>80</v>
          </cell>
          <cell r="M78" t="str">
            <v>아포</v>
          </cell>
          <cell r="N78" t="str">
            <v>송천</v>
          </cell>
          <cell r="O78" t="str">
            <v>2단계</v>
          </cell>
        </row>
        <row r="79">
          <cell r="A79" t="str">
            <v>아포</v>
          </cell>
          <cell r="B79" t="str">
            <v>제석리</v>
          </cell>
          <cell r="C79" t="str">
            <v>동촌</v>
          </cell>
          <cell r="D79">
            <v>433</v>
          </cell>
          <cell r="E79">
            <v>402</v>
          </cell>
          <cell r="F79">
            <v>409</v>
          </cell>
          <cell r="G79">
            <v>409</v>
          </cell>
          <cell r="H79">
            <v>409</v>
          </cell>
          <cell r="I79">
            <v>410</v>
          </cell>
          <cell r="J79">
            <v>580</v>
          </cell>
          <cell r="K79">
            <v>770</v>
          </cell>
          <cell r="L79">
            <v>770</v>
          </cell>
          <cell r="M79" t="str">
            <v>아포</v>
          </cell>
          <cell r="N79" t="str">
            <v>아포</v>
          </cell>
          <cell r="O79" t="str">
            <v>1단계</v>
          </cell>
        </row>
        <row r="80">
          <cell r="A80" t="str">
            <v>아포</v>
          </cell>
          <cell r="B80" t="str">
            <v>제석리</v>
          </cell>
          <cell r="C80" t="str">
            <v>남촌</v>
          </cell>
          <cell r="D80">
            <v>213</v>
          </cell>
          <cell r="E80">
            <v>198</v>
          </cell>
          <cell r="F80">
            <v>182</v>
          </cell>
          <cell r="G80">
            <v>169</v>
          </cell>
          <cell r="H80">
            <v>170</v>
          </cell>
          <cell r="I80">
            <v>170</v>
          </cell>
          <cell r="J80">
            <v>240</v>
          </cell>
          <cell r="K80">
            <v>320</v>
          </cell>
          <cell r="L80">
            <v>320</v>
          </cell>
          <cell r="M80" t="str">
            <v>아포</v>
          </cell>
          <cell r="N80" t="str">
            <v>아포</v>
          </cell>
          <cell r="O80" t="str">
            <v>1단계</v>
          </cell>
        </row>
        <row r="81">
          <cell r="A81" t="str">
            <v>아포</v>
          </cell>
          <cell r="B81" t="str">
            <v>제석리</v>
          </cell>
          <cell r="C81" t="str">
            <v>진등</v>
          </cell>
          <cell r="D81">
            <v>327</v>
          </cell>
          <cell r="E81">
            <v>303</v>
          </cell>
          <cell r="F81">
            <v>302</v>
          </cell>
          <cell r="G81">
            <v>278</v>
          </cell>
          <cell r="H81">
            <v>255</v>
          </cell>
          <cell r="I81">
            <v>270</v>
          </cell>
          <cell r="J81">
            <v>370</v>
          </cell>
          <cell r="K81">
            <v>470</v>
          </cell>
          <cell r="L81">
            <v>470</v>
          </cell>
          <cell r="M81" t="str">
            <v>아포</v>
          </cell>
          <cell r="N81" t="str">
            <v>아포</v>
          </cell>
          <cell r="O81" t="str">
            <v>1단계</v>
          </cell>
        </row>
        <row r="82">
          <cell r="B82" t="str">
            <v>소계</v>
          </cell>
          <cell r="D82">
            <v>4833</v>
          </cell>
          <cell r="E82">
            <v>4485</v>
          </cell>
          <cell r="F82">
            <v>4383</v>
          </cell>
          <cell r="G82">
            <v>5033</v>
          </cell>
          <cell r="H82">
            <v>6193</v>
          </cell>
          <cell r="I82">
            <v>9800</v>
          </cell>
          <cell r="J82">
            <v>13300</v>
          </cell>
          <cell r="K82">
            <v>15100</v>
          </cell>
          <cell r="L82">
            <v>15100</v>
          </cell>
        </row>
        <row r="83">
          <cell r="B83" t="str">
            <v>처리구역외</v>
          </cell>
          <cell r="D83">
            <v>3205</v>
          </cell>
          <cell r="E83">
            <v>3161</v>
          </cell>
          <cell r="F83">
            <v>3362</v>
          </cell>
          <cell r="G83">
            <v>2943</v>
          </cell>
          <cell r="H83">
            <v>2702</v>
          </cell>
          <cell r="I83">
            <v>2700</v>
          </cell>
          <cell r="J83">
            <v>2700</v>
          </cell>
          <cell r="K83">
            <v>2700</v>
          </cell>
          <cell r="L83">
            <v>2700</v>
          </cell>
        </row>
        <row r="84">
          <cell r="A84" t="str">
            <v>농소면</v>
          </cell>
          <cell r="B84" t="str">
            <v>전체</v>
          </cell>
          <cell r="D84">
            <v>4050</v>
          </cell>
          <cell r="E84">
            <v>3840</v>
          </cell>
          <cell r="F84">
            <v>3986</v>
          </cell>
          <cell r="G84">
            <v>3736</v>
          </cell>
          <cell r="H84">
            <v>3538</v>
          </cell>
          <cell r="I84">
            <v>6400</v>
          </cell>
          <cell r="J84">
            <v>6400</v>
          </cell>
          <cell r="K84">
            <v>6400</v>
          </cell>
          <cell r="L84">
            <v>6400</v>
          </cell>
        </row>
        <row r="85">
          <cell r="A85" t="str">
            <v>농소</v>
          </cell>
          <cell r="B85" t="str">
            <v>월곡1</v>
          </cell>
          <cell r="C85" t="str">
            <v>밤실</v>
          </cell>
          <cell r="D85">
            <v>581</v>
          </cell>
          <cell r="E85">
            <v>549</v>
          </cell>
          <cell r="F85">
            <v>628</v>
          </cell>
          <cell r="G85">
            <v>556</v>
          </cell>
          <cell r="H85">
            <v>542</v>
          </cell>
          <cell r="I85">
            <v>980</v>
          </cell>
          <cell r="J85">
            <v>980</v>
          </cell>
          <cell r="K85">
            <v>980</v>
          </cell>
          <cell r="L85">
            <v>980</v>
          </cell>
          <cell r="M85" t="str">
            <v>아포</v>
          </cell>
          <cell r="N85" t="str">
            <v>농소</v>
          </cell>
          <cell r="O85" t="str">
            <v>1단계</v>
          </cell>
        </row>
        <row r="86">
          <cell r="A86" t="str">
            <v>농소</v>
          </cell>
          <cell r="B86" t="str">
            <v>월곡2</v>
          </cell>
          <cell r="C86" t="str">
            <v>용시</v>
          </cell>
          <cell r="D86">
            <v>209</v>
          </cell>
          <cell r="E86">
            <v>184</v>
          </cell>
          <cell r="F86">
            <v>175</v>
          </cell>
          <cell r="G86">
            <v>191</v>
          </cell>
          <cell r="H86">
            <v>206</v>
          </cell>
          <cell r="I86">
            <v>400</v>
          </cell>
          <cell r="J86">
            <v>400</v>
          </cell>
          <cell r="K86">
            <v>400</v>
          </cell>
          <cell r="L86">
            <v>400</v>
          </cell>
          <cell r="M86" t="str">
            <v>아포</v>
          </cell>
          <cell r="N86" t="str">
            <v>농소</v>
          </cell>
          <cell r="O86" t="str">
            <v>1단계</v>
          </cell>
        </row>
        <row r="87">
          <cell r="A87" t="str">
            <v>농소</v>
          </cell>
          <cell r="B87" t="str">
            <v>월곡3</v>
          </cell>
          <cell r="C87" t="str">
            <v>남곡</v>
          </cell>
          <cell r="D87">
            <v>204</v>
          </cell>
          <cell r="E87">
            <v>176</v>
          </cell>
          <cell r="F87">
            <v>182</v>
          </cell>
          <cell r="G87">
            <v>163</v>
          </cell>
          <cell r="H87">
            <v>167</v>
          </cell>
          <cell r="I87">
            <v>300</v>
          </cell>
          <cell r="J87">
            <v>300</v>
          </cell>
          <cell r="K87">
            <v>300</v>
          </cell>
          <cell r="L87">
            <v>300</v>
          </cell>
          <cell r="M87" t="str">
            <v>아포</v>
          </cell>
          <cell r="N87" t="str">
            <v>농소</v>
          </cell>
          <cell r="O87" t="str">
            <v>1단계</v>
          </cell>
        </row>
        <row r="88">
          <cell r="A88" t="str">
            <v>농소</v>
          </cell>
          <cell r="B88" t="str">
            <v>월곡4</v>
          </cell>
          <cell r="C88" t="str">
            <v>못골</v>
          </cell>
          <cell r="D88">
            <v>145</v>
          </cell>
          <cell r="E88">
            <v>149</v>
          </cell>
          <cell r="F88">
            <v>162</v>
          </cell>
          <cell r="G88">
            <v>161</v>
          </cell>
          <cell r="H88">
            <v>158</v>
          </cell>
          <cell r="I88">
            <v>290</v>
          </cell>
          <cell r="J88">
            <v>290</v>
          </cell>
          <cell r="K88">
            <v>290</v>
          </cell>
          <cell r="L88">
            <v>290</v>
          </cell>
          <cell r="M88" t="str">
            <v>아포</v>
          </cell>
          <cell r="N88" t="str">
            <v>농소</v>
          </cell>
          <cell r="O88" t="str">
            <v>2단계</v>
          </cell>
        </row>
        <row r="89">
          <cell r="A89" t="str">
            <v>농소</v>
          </cell>
          <cell r="B89" t="str">
            <v>신촌</v>
          </cell>
          <cell r="C89" t="str">
            <v>신촌</v>
          </cell>
          <cell r="D89">
            <v>651</v>
          </cell>
          <cell r="E89">
            <v>589</v>
          </cell>
          <cell r="F89">
            <v>593</v>
          </cell>
          <cell r="G89">
            <v>561</v>
          </cell>
          <cell r="H89">
            <v>549</v>
          </cell>
          <cell r="I89">
            <v>1000</v>
          </cell>
          <cell r="J89">
            <v>1000</v>
          </cell>
          <cell r="K89">
            <v>1000</v>
          </cell>
          <cell r="L89">
            <v>1000</v>
          </cell>
          <cell r="M89" t="str">
            <v>아포</v>
          </cell>
          <cell r="N89" t="str">
            <v>혁신</v>
          </cell>
          <cell r="O89" t="str">
            <v>2단계</v>
          </cell>
        </row>
        <row r="90">
          <cell r="B90" t="str">
            <v>소계</v>
          </cell>
          <cell r="D90">
            <v>1790</v>
          </cell>
          <cell r="E90">
            <v>1647</v>
          </cell>
          <cell r="F90">
            <v>1740</v>
          </cell>
          <cell r="G90">
            <v>1632</v>
          </cell>
          <cell r="H90">
            <v>1622</v>
          </cell>
          <cell r="I90">
            <v>2970</v>
          </cell>
          <cell r="J90">
            <v>2970</v>
          </cell>
          <cell r="K90">
            <v>2970</v>
          </cell>
          <cell r="L90">
            <v>2970</v>
          </cell>
        </row>
        <row r="91">
          <cell r="B91" t="str">
            <v>처리구역외</v>
          </cell>
          <cell r="D91">
            <v>2260</v>
          </cell>
          <cell r="E91">
            <v>2193</v>
          </cell>
          <cell r="F91">
            <v>2246</v>
          </cell>
          <cell r="G91">
            <v>2104</v>
          </cell>
          <cell r="H91">
            <v>1916</v>
          </cell>
          <cell r="I91">
            <v>3430</v>
          </cell>
          <cell r="J91">
            <v>3430</v>
          </cell>
          <cell r="K91">
            <v>3430</v>
          </cell>
          <cell r="L91">
            <v>3430</v>
          </cell>
        </row>
        <row r="92">
          <cell r="A92" t="str">
            <v>남  면</v>
          </cell>
          <cell r="B92" t="str">
            <v>전체</v>
          </cell>
          <cell r="D92">
            <v>4463</v>
          </cell>
          <cell r="E92">
            <v>4251</v>
          </cell>
          <cell r="F92">
            <v>4318</v>
          </cell>
          <cell r="G92">
            <v>4178</v>
          </cell>
          <cell r="H92">
            <v>4080</v>
          </cell>
          <cell r="I92">
            <v>22500</v>
          </cell>
          <cell r="J92">
            <v>24800</v>
          </cell>
          <cell r="K92">
            <v>29500</v>
          </cell>
          <cell r="L92">
            <v>29500</v>
          </cell>
        </row>
        <row r="93">
          <cell r="A93" t="str">
            <v>남면</v>
          </cell>
          <cell r="B93" t="str">
            <v>옥산</v>
          </cell>
          <cell r="C93" t="str">
            <v>모산</v>
          </cell>
          <cell r="D93">
            <v>231</v>
          </cell>
          <cell r="E93">
            <v>228</v>
          </cell>
          <cell r="F93">
            <v>224</v>
          </cell>
          <cell r="G93">
            <v>226</v>
          </cell>
          <cell r="H93">
            <v>208</v>
          </cell>
          <cell r="I93">
            <v>210</v>
          </cell>
          <cell r="J93">
            <v>210</v>
          </cell>
          <cell r="K93">
            <v>210</v>
          </cell>
          <cell r="L93">
            <v>210</v>
          </cell>
          <cell r="M93" t="str">
            <v>아포</v>
          </cell>
          <cell r="N93" t="str">
            <v>혁신</v>
          </cell>
          <cell r="O93" t="str">
            <v>2단계</v>
          </cell>
        </row>
        <row r="94">
          <cell r="A94" t="str">
            <v>남면</v>
          </cell>
          <cell r="B94" t="str">
            <v>용전</v>
          </cell>
          <cell r="C94" t="str">
            <v>용밭/우래</v>
          </cell>
          <cell r="D94">
            <v>245</v>
          </cell>
          <cell r="E94">
            <v>243</v>
          </cell>
          <cell r="F94">
            <v>231</v>
          </cell>
          <cell r="G94">
            <v>216</v>
          </cell>
          <cell r="H94">
            <v>339</v>
          </cell>
          <cell r="I94">
            <v>18740</v>
          </cell>
          <cell r="J94">
            <v>21040</v>
          </cell>
          <cell r="K94">
            <v>25740</v>
          </cell>
          <cell r="L94">
            <v>25740</v>
          </cell>
          <cell r="M94" t="str">
            <v>아포</v>
          </cell>
          <cell r="N94" t="str">
            <v>혁신</v>
          </cell>
          <cell r="O94" t="str">
            <v>1단계</v>
          </cell>
        </row>
        <row r="95">
          <cell r="A95" t="str">
            <v>남면</v>
          </cell>
          <cell r="B95" t="str">
            <v>운남2</v>
          </cell>
          <cell r="C95" t="str">
            <v>석정</v>
          </cell>
          <cell r="D95">
            <v>195</v>
          </cell>
          <cell r="E95">
            <v>187</v>
          </cell>
          <cell r="F95">
            <v>185</v>
          </cell>
          <cell r="G95">
            <v>181</v>
          </cell>
          <cell r="H95">
            <v>184</v>
          </cell>
          <cell r="I95">
            <v>180</v>
          </cell>
          <cell r="J95">
            <v>180</v>
          </cell>
          <cell r="K95">
            <v>180</v>
          </cell>
          <cell r="L95">
            <v>180</v>
          </cell>
          <cell r="M95" t="str">
            <v>아포</v>
          </cell>
          <cell r="N95" t="str">
            <v>혁신</v>
          </cell>
          <cell r="O95" t="str">
            <v>2단계</v>
          </cell>
        </row>
        <row r="96">
          <cell r="A96" t="str">
            <v>남면</v>
          </cell>
          <cell r="B96" t="str">
            <v>운남1</v>
          </cell>
          <cell r="C96" t="str">
            <v>종상</v>
          </cell>
          <cell r="D96">
            <v>382</v>
          </cell>
          <cell r="E96">
            <v>376</v>
          </cell>
          <cell r="F96">
            <v>374</v>
          </cell>
          <cell r="G96">
            <v>358</v>
          </cell>
          <cell r="H96">
            <v>362</v>
          </cell>
          <cell r="I96">
            <v>400</v>
          </cell>
          <cell r="J96">
            <v>400</v>
          </cell>
          <cell r="K96">
            <v>400</v>
          </cell>
          <cell r="L96">
            <v>400</v>
          </cell>
          <cell r="M96" t="str">
            <v>아포</v>
          </cell>
          <cell r="N96" t="str">
            <v>혁신</v>
          </cell>
          <cell r="O96" t="str">
            <v>2단계</v>
          </cell>
        </row>
        <row r="97">
          <cell r="A97" t="str">
            <v>남면</v>
          </cell>
          <cell r="B97" t="str">
            <v>옥산1</v>
          </cell>
          <cell r="C97" t="str">
            <v>옥산</v>
          </cell>
          <cell r="D97">
            <v>328</v>
          </cell>
          <cell r="E97">
            <v>322</v>
          </cell>
          <cell r="F97">
            <v>319</v>
          </cell>
          <cell r="G97">
            <v>282</v>
          </cell>
          <cell r="H97">
            <v>311</v>
          </cell>
          <cell r="I97">
            <v>300</v>
          </cell>
          <cell r="J97">
            <v>300</v>
          </cell>
          <cell r="K97">
            <v>300</v>
          </cell>
          <cell r="L97">
            <v>300</v>
          </cell>
          <cell r="M97" t="str">
            <v>아포</v>
          </cell>
          <cell r="N97" t="str">
            <v>혁신</v>
          </cell>
          <cell r="O97" t="str">
            <v>1단계</v>
          </cell>
        </row>
        <row r="98">
          <cell r="B98" t="str">
            <v>소계</v>
          </cell>
          <cell r="D98">
            <v>1381</v>
          </cell>
          <cell r="E98">
            <v>1356</v>
          </cell>
          <cell r="F98">
            <v>1333</v>
          </cell>
          <cell r="G98">
            <v>1263</v>
          </cell>
          <cell r="H98">
            <v>1404</v>
          </cell>
          <cell r="I98">
            <v>19830</v>
          </cell>
          <cell r="J98">
            <v>22130</v>
          </cell>
          <cell r="K98">
            <v>26830</v>
          </cell>
          <cell r="L98">
            <v>26830</v>
          </cell>
        </row>
        <row r="99">
          <cell r="B99" t="str">
            <v>처리구역외</v>
          </cell>
          <cell r="D99">
            <v>3082</v>
          </cell>
          <cell r="E99">
            <v>2895</v>
          </cell>
          <cell r="F99">
            <v>2985</v>
          </cell>
          <cell r="G99">
            <v>2915</v>
          </cell>
          <cell r="H99">
            <v>2676</v>
          </cell>
          <cell r="I99">
            <v>2670</v>
          </cell>
          <cell r="J99">
            <v>2670</v>
          </cell>
          <cell r="K99">
            <v>2670</v>
          </cell>
          <cell r="L99">
            <v>2670</v>
          </cell>
        </row>
        <row r="100">
          <cell r="A100" t="str">
            <v>개령면</v>
          </cell>
          <cell r="B100" t="str">
            <v>전체</v>
          </cell>
          <cell r="D100">
            <v>3633</v>
          </cell>
          <cell r="E100">
            <v>3416</v>
          </cell>
          <cell r="F100">
            <v>3473</v>
          </cell>
          <cell r="G100">
            <v>3257</v>
          </cell>
          <cell r="H100">
            <v>3149</v>
          </cell>
          <cell r="I100">
            <v>5800</v>
          </cell>
          <cell r="J100">
            <v>5800</v>
          </cell>
          <cell r="K100">
            <v>5800</v>
          </cell>
          <cell r="L100">
            <v>5800</v>
          </cell>
        </row>
        <row r="101">
          <cell r="A101" t="str">
            <v>개령</v>
          </cell>
          <cell r="B101" t="str">
            <v>황계2리</v>
          </cell>
          <cell r="C101" t="str">
            <v>오송골</v>
          </cell>
          <cell r="D101">
            <v>104</v>
          </cell>
          <cell r="E101">
            <v>107</v>
          </cell>
          <cell r="F101">
            <v>115</v>
          </cell>
          <cell r="G101">
            <v>112</v>
          </cell>
          <cell r="H101">
            <v>117</v>
          </cell>
          <cell r="I101">
            <v>220</v>
          </cell>
          <cell r="J101">
            <v>220</v>
          </cell>
          <cell r="K101">
            <v>220</v>
          </cell>
          <cell r="L101">
            <v>220</v>
          </cell>
          <cell r="M101" t="str">
            <v>김천</v>
          </cell>
          <cell r="N101" t="str">
            <v>대광</v>
          </cell>
          <cell r="O101" t="str">
            <v>2단계</v>
          </cell>
        </row>
        <row r="102">
          <cell r="A102" t="str">
            <v>개령</v>
          </cell>
          <cell r="B102" t="str">
            <v>신룡1리</v>
          </cell>
          <cell r="C102" t="str">
            <v>상신</v>
          </cell>
          <cell r="D102">
            <v>201</v>
          </cell>
          <cell r="E102">
            <v>192</v>
          </cell>
          <cell r="F102">
            <v>186</v>
          </cell>
          <cell r="G102">
            <v>178</v>
          </cell>
          <cell r="H102">
            <v>177</v>
          </cell>
          <cell r="I102">
            <v>330</v>
          </cell>
          <cell r="J102">
            <v>330</v>
          </cell>
          <cell r="K102">
            <v>330</v>
          </cell>
          <cell r="L102">
            <v>330</v>
          </cell>
          <cell r="M102" t="str">
            <v>김천</v>
          </cell>
          <cell r="N102" t="str">
            <v>대광</v>
          </cell>
          <cell r="O102" t="str">
            <v>3단계</v>
          </cell>
        </row>
        <row r="103">
          <cell r="A103" t="str">
            <v>개령</v>
          </cell>
          <cell r="B103" t="str">
            <v>신룡3리</v>
          </cell>
          <cell r="C103" t="str">
            <v>중신</v>
          </cell>
          <cell r="D103">
            <v>119</v>
          </cell>
          <cell r="E103">
            <v>122</v>
          </cell>
          <cell r="F103">
            <v>124</v>
          </cell>
          <cell r="G103">
            <v>124</v>
          </cell>
          <cell r="H103">
            <v>105</v>
          </cell>
          <cell r="I103">
            <v>190</v>
          </cell>
          <cell r="J103">
            <v>190</v>
          </cell>
          <cell r="K103">
            <v>190</v>
          </cell>
          <cell r="L103">
            <v>190</v>
          </cell>
          <cell r="M103" t="str">
            <v>김천</v>
          </cell>
          <cell r="N103" t="str">
            <v>대광</v>
          </cell>
          <cell r="O103" t="str">
            <v>3단계</v>
          </cell>
        </row>
        <row r="104">
          <cell r="B104" t="str">
            <v>소계</v>
          </cell>
          <cell r="D104">
            <v>424</v>
          </cell>
          <cell r="E104">
            <v>421</v>
          </cell>
          <cell r="F104">
            <v>425</v>
          </cell>
          <cell r="G104">
            <v>414</v>
          </cell>
          <cell r="H104">
            <v>399</v>
          </cell>
          <cell r="I104">
            <v>740</v>
          </cell>
          <cell r="J104">
            <v>740</v>
          </cell>
          <cell r="K104">
            <v>740</v>
          </cell>
          <cell r="L104">
            <v>740</v>
          </cell>
        </row>
        <row r="105">
          <cell r="B105" t="str">
            <v>처리구역외</v>
          </cell>
          <cell r="D105">
            <v>3209</v>
          </cell>
          <cell r="E105">
            <v>2995</v>
          </cell>
          <cell r="F105">
            <v>3048</v>
          </cell>
          <cell r="G105">
            <v>2843</v>
          </cell>
          <cell r="H105">
            <v>2750</v>
          </cell>
          <cell r="I105">
            <v>5060</v>
          </cell>
          <cell r="J105">
            <v>5060</v>
          </cell>
          <cell r="K105">
            <v>5060</v>
          </cell>
          <cell r="L105">
            <v>5060</v>
          </cell>
        </row>
        <row r="106">
          <cell r="A106" t="str">
            <v>감문면</v>
          </cell>
          <cell r="B106" t="str">
            <v>전체</v>
          </cell>
          <cell r="D106">
            <v>5198</v>
          </cell>
          <cell r="E106">
            <v>4882</v>
          </cell>
          <cell r="F106">
            <v>4882</v>
          </cell>
          <cell r="G106">
            <v>4515</v>
          </cell>
          <cell r="H106">
            <v>4321</v>
          </cell>
          <cell r="I106">
            <v>10200</v>
          </cell>
          <cell r="J106">
            <v>10200</v>
          </cell>
          <cell r="K106">
            <v>10200</v>
          </cell>
          <cell r="L106">
            <v>10200</v>
          </cell>
        </row>
        <row r="107">
          <cell r="B107" t="str">
            <v>처리구역외</v>
          </cell>
          <cell r="D107">
            <v>5198</v>
          </cell>
          <cell r="E107">
            <v>4882</v>
          </cell>
          <cell r="F107">
            <v>4882</v>
          </cell>
          <cell r="G107">
            <v>4515</v>
          </cell>
          <cell r="H107">
            <v>4321</v>
          </cell>
          <cell r="I107">
            <v>10200</v>
          </cell>
          <cell r="J107">
            <v>10200</v>
          </cell>
          <cell r="K107">
            <v>10200</v>
          </cell>
          <cell r="L107">
            <v>10200</v>
          </cell>
        </row>
        <row r="108">
          <cell r="A108" t="str">
            <v>어모면</v>
          </cell>
          <cell r="B108" t="str">
            <v>전체</v>
          </cell>
          <cell r="D108">
            <v>6081</v>
          </cell>
          <cell r="E108">
            <v>5878</v>
          </cell>
          <cell r="F108">
            <v>6035</v>
          </cell>
          <cell r="G108">
            <v>5713</v>
          </cell>
          <cell r="H108">
            <v>5582</v>
          </cell>
          <cell r="I108">
            <v>4900</v>
          </cell>
          <cell r="J108">
            <v>4900</v>
          </cell>
          <cell r="K108">
            <v>4900</v>
          </cell>
          <cell r="L108">
            <v>4900</v>
          </cell>
        </row>
        <row r="109">
          <cell r="B109" t="str">
            <v>중왕1리</v>
          </cell>
          <cell r="C109" t="str">
            <v>아천</v>
          </cell>
          <cell r="D109">
            <v>1420</v>
          </cell>
          <cell r="E109">
            <v>1411</v>
          </cell>
          <cell r="F109">
            <v>1396</v>
          </cell>
          <cell r="G109">
            <v>1306</v>
          </cell>
          <cell r="H109">
            <v>1315</v>
          </cell>
          <cell r="I109">
            <v>1150</v>
          </cell>
          <cell r="J109">
            <v>1150</v>
          </cell>
          <cell r="K109">
            <v>1150</v>
          </cell>
          <cell r="L109">
            <v>1150</v>
          </cell>
          <cell r="M109" t="str">
            <v>어모</v>
          </cell>
          <cell r="N109" t="str">
            <v>어모마을</v>
          </cell>
          <cell r="O109" t="str">
            <v>기존</v>
          </cell>
        </row>
        <row r="110">
          <cell r="B110" t="str">
            <v>중왕2리</v>
          </cell>
          <cell r="C110" t="str">
            <v>어모</v>
          </cell>
          <cell r="D110">
            <v>187</v>
          </cell>
          <cell r="E110">
            <v>186</v>
          </cell>
          <cell r="F110">
            <v>183</v>
          </cell>
          <cell r="G110">
            <v>186</v>
          </cell>
          <cell r="H110">
            <v>178</v>
          </cell>
          <cell r="I110">
            <v>160</v>
          </cell>
          <cell r="J110">
            <v>160</v>
          </cell>
          <cell r="K110">
            <v>160</v>
          </cell>
          <cell r="L110">
            <v>160</v>
          </cell>
          <cell r="M110" t="str">
            <v>어모</v>
          </cell>
          <cell r="N110" t="str">
            <v>어모마을</v>
          </cell>
          <cell r="O110" t="str">
            <v>1단계</v>
          </cell>
        </row>
        <row r="111">
          <cell r="B111" t="str">
            <v>동좌1리</v>
          </cell>
          <cell r="C111" t="str">
            <v>마존</v>
          </cell>
          <cell r="D111">
            <v>148</v>
          </cell>
          <cell r="E111">
            <v>141</v>
          </cell>
          <cell r="F111">
            <v>137</v>
          </cell>
          <cell r="G111">
            <v>139</v>
          </cell>
          <cell r="H111">
            <v>137</v>
          </cell>
          <cell r="I111">
            <v>120</v>
          </cell>
          <cell r="J111">
            <v>120</v>
          </cell>
          <cell r="K111">
            <v>120</v>
          </cell>
          <cell r="L111">
            <v>120</v>
          </cell>
          <cell r="M111" t="str">
            <v>어모</v>
          </cell>
          <cell r="N111" t="str">
            <v>어모마을</v>
          </cell>
          <cell r="O111" t="str">
            <v>1단계</v>
          </cell>
        </row>
        <row r="112">
          <cell r="B112" t="str">
            <v>소계</v>
          </cell>
          <cell r="D112">
            <v>1755</v>
          </cell>
          <cell r="E112">
            <v>1738</v>
          </cell>
          <cell r="F112">
            <v>1716</v>
          </cell>
          <cell r="G112">
            <v>1631</v>
          </cell>
          <cell r="H112">
            <v>1630</v>
          </cell>
          <cell r="I112">
            <v>1430</v>
          </cell>
          <cell r="J112">
            <v>1430</v>
          </cell>
          <cell r="K112">
            <v>1430</v>
          </cell>
          <cell r="L112">
            <v>1430</v>
          </cell>
        </row>
        <row r="113">
          <cell r="B113" t="str">
            <v>처리구역외</v>
          </cell>
          <cell r="D113">
            <v>4326</v>
          </cell>
          <cell r="E113">
            <v>4140</v>
          </cell>
          <cell r="F113">
            <v>4319</v>
          </cell>
          <cell r="G113">
            <v>4082</v>
          </cell>
          <cell r="H113">
            <v>3952</v>
          </cell>
          <cell r="I113">
            <v>3470</v>
          </cell>
          <cell r="J113">
            <v>3470</v>
          </cell>
          <cell r="K113">
            <v>3470</v>
          </cell>
          <cell r="L113">
            <v>3470</v>
          </cell>
        </row>
        <row r="114">
          <cell r="A114" t="str">
            <v>봉산면</v>
          </cell>
          <cell r="B114" t="str">
            <v>전체</v>
          </cell>
          <cell r="D114">
            <v>4636</v>
          </cell>
          <cell r="E114">
            <v>4280</v>
          </cell>
          <cell r="F114">
            <v>4270</v>
          </cell>
          <cell r="G114">
            <v>4004</v>
          </cell>
          <cell r="H114">
            <v>3827</v>
          </cell>
          <cell r="I114">
            <v>3600</v>
          </cell>
          <cell r="J114">
            <v>3600</v>
          </cell>
          <cell r="K114">
            <v>3600</v>
          </cell>
          <cell r="L114">
            <v>3600</v>
          </cell>
        </row>
        <row r="115">
          <cell r="A115" t="str">
            <v>봉산</v>
          </cell>
          <cell r="B115" t="str">
            <v>인의1</v>
          </cell>
          <cell r="C115" t="str">
            <v>인의</v>
          </cell>
          <cell r="D115">
            <v>210</v>
          </cell>
          <cell r="E115">
            <v>200</v>
          </cell>
          <cell r="F115">
            <v>200</v>
          </cell>
          <cell r="G115">
            <v>200</v>
          </cell>
          <cell r="H115">
            <v>187</v>
          </cell>
          <cell r="I115">
            <v>180</v>
          </cell>
          <cell r="J115">
            <v>180</v>
          </cell>
          <cell r="K115">
            <v>180</v>
          </cell>
          <cell r="L115">
            <v>180</v>
          </cell>
          <cell r="M115" t="str">
            <v>김천</v>
          </cell>
          <cell r="N115" t="str">
            <v>봉산</v>
          </cell>
          <cell r="O115" t="str">
            <v>1단계</v>
          </cell>
        </row>
        <row r="116">
          <cell r="A116" t="str">
            <v>봉산</v>
          </cell>
          <cell r="B116" t="str">
            <v>인의2</v>
          </cell>
          <cell r="C116" t="str">
            <v>직동</v>
          </cell>
          <cell r="D116">
            <v>205</v>
          </cell>
          <cell r="E116">
            <v>195</v>
          </cell>
          <cell r="F116">
            <v>195</v>
          </cell>
          <cell r="G116">
            <v>195</v>
          </cell>
          <cell r="H116">
            <v>180</v>
          </cell>
          <cell r="I116">
            <v>170</v>
          </cell>
          <cell r="J116">
            <v>170</v>
          </cell>
          <cell r="K116">
            <v>170</v>
          </cell>
          <cell r="L116">
            <v>170</v>
          </cell>
          <cell r="M116" t="str">
            <v>김천</v>
          </cell>
          <cell r="N116" t="str">
            <v>봉산</v>
          </cell>
          <cell r="O116" t="str">
            <v>3단계</v>
          </cell>
        </row>
        <row r="117">
          <cell r="A117" t="str">
            <v>봉산</v>
          </cell>
          <cell r="B117" t="str">
            <v>예지1</v>
          </cell>
          <cell r="C117" t="str">
            <v>예지</v>
          </cell>
          <cell r="D117">
            <v>340</v>
          </cell>
          <cell r="E117">
            <v>330</v>
          </cell>
          <cell r="F117">
            <v>330</v>
          </cell>
          <cell r="G117">
            <v>310</v>
          </cell>
          <cell r="H117">
            <v>296</v>
          </cell>
          <cell r="I117">
            <v>280</v>
          </cell>
          <cell r="J117">
            <v>280</v>
          </cell>
          <cell r="K117">
            <v>280</v>
          </cell>
          <cell r="L117">
            <v>280</v>
          </cell>
          <cell r="M117" t="str">
            <v>김천</v>
          </cell>
          <cell r="N117" t="str">
            <v>봉산</v>
          </cell>
          <cell r="O117" t="str">
            <v>1단계</v>
          </cell>
        </row>
        <row r="118">
          <cell r="A118" t="str">
            <v>봉산</v>
          </cell>
          <cell r="B118" t="str">
            <v>예지2</v>
          </cell>
          <cell r="C118" t="str">
            <v>내입석</v>
          </cell>
          <cell r="D118">
            <v>85</v>
          </cell>
          <cell r="E118">
            <v>75</v>
          </cell>
          <cell r="F118">
            <v>75</v>
          </cell>
          <cell r="G118">
            <v>75</v>
          </cell>
          <cell r="H118">
            <v>65</v>
          </cell>
          <cell r="I118">
            <v>60</v>
          </cell>
          <cell r="J118">
            <v>60</v>
          </cell>
          <cell r="K118">
            <v>60</v>
          </cell>
          <cell r="L118">
            <v>60</v>
          </cell>
          <cell r="M118" t="str">
            <v>김천</v>
          </cell>
          <cell r="N118" t="str">
            <v>봉산</v>
          </cell>
          <cell r="O118" t="str">
            <v>2단계</v>
          </cell>
        </row>
        <row r="119">
          <cell r="A119" t="str">
            <v>봉산</v>
          </cell>
          <cell r="B119" t="str">
            <v>예지2</v>
          </cell>
          <cell r="C119" t="str">
            <v>외입석</v>
          </cell>
          <cell r="D119">
            <v>100</v>
          </cell>
          <cell r="E119">
            <v>90</v>
          </cell>
          <cell r="F119">
            <v>90</v>
          </cell>
          <cell r="G119">
            <v>90</v>
          </cell>
          <cell r="H119">
            <v>81</v>
          </cell>
          <cell r="I119">
            <v>80</v>
          </cell>
          <cell r="J119">
            <v>80</v>
          </cell>
          <cell r="K119">
            <v>80</v>
          </cell>
          <cell r="L119">
            <v>80</v>
          </cell>
          <cell r="M119" t="str">
            <v>김천</v>
          </cell>
          <cell r="N119" t="str">
            <v>봉산</v>
          </cell>
          <cell r="O119" t="str">
            <v>2단계</v>
          </cell>
        </row>
        <row r="120">
          <cell r="A120" t="str">
            <v>봉산</v>
          </cell>
          <cell r="B120" t="str">
            <v>예지2</v>
          </cell>
          <cell r="C120" t="str">
            <v>율리</v>
          </cell>
          <cell r="D120">
            <v>83</v>
          </cell>
          <cell r="E120">
            <v>73</v>
          </cell>
          <cell r="F120">
            <v>73</v>
          </cell>
          <cell r="G120">
            <v>73</v>
          </cell>
          <cell r="H120">
            <v>62</v>
          </cell>
          <cell r="I120">
            <v>60</v>
          </cell>
          <cell r="J120">
            <v>60</v>
          </cell>
          <cell r="K120">
            <v>60</v>
          </cell>
          <cell r="L120">
            <v>60</v>
          </cell>
          <cell r="M120" t="str">
            <v>김천</v>
          </cell>
          <cell r="N120" t="str">
            <v>봉산</v>
          </cell>
          <cell r="O120" t="str">
            <v>2단계</v>
          </cell>
        </row>
        <row r="121">
          <cell r="A121" t="str">
            <v>봉산</v>
          </cell>
          <cell r="B121" t="str">
            <v>신리</v>
          </cell>
          <cell r="C121" t="str">
            <v>송정</v>
          </cell>
          <cell r="D121">
            <v>265</v>
          </cell>
          <cell r="E121">
            <v>255</v>
          </cell>
          <cell r="F121">
            <v>253</v>
          </cell>
          <cell r="G121">
            <v>253</v>
          </cell>
          <cell r="H121">
            <v>222</v>
          </cell>
          <cell r="I121">
            <v>210</v>
          </cell>
          <cell r="J121">
            <v>210</v>
          </cell>
          <cell r="K121">
            <v>210</v>
          </cell>
          <cell r="L121">
            <v>210</v>
          </cell>
          <cell r="M121" t="str">
            <v>김천</v>
          </cell>
          <cell r="N121" t="str">
            <v>봉산</v>
          </cell>
          <cell r="O121" t="str">
            <v>기존</v>
          </cell>
        </row>
        <row r="122">
          <cell r="A122" t="str">
            <v>봉산</v>
          </cell>
          <cell r="B122" t="str">
            <v>신리</v>
          </cell>
          <cell r="C122" t="str">
            <v>신동</v>
          </cell>
          <cell r="D122">
            <v>290</v>
          </cell>
          <cell r="E122">
            <v>280</v>
          </cell>
          <cell r="F122">
            <v>278</v>
          </cell>
          <cell r="G122">
            <v>278</v>
          </cell>
          <cell r="H122">
            <v>230</v>
          </cell>
          <cell r="I122">
            <v>220</v>
          </cell>
          <cell r="J122">
            <v>220</v>
          </cell>
          <cell r="K122">
            <v>220</v>
          </cell>
          <cell r="L122">
            <v>220</v>
          </cell>
          <cell r="M122" t="str">
            <v>김천</v>
          </cell>
          <cell r="N122" t="str">
            <v>봉산</v>
          </cell>
          <cell r="O122" t="str">
            <v>1단계</v>
          </cell>
        </row>
        <row r="123">
          <cell r="A123" t="str">
            <v>봉산</v>
          </cell>
          <cell r="B123" t="str">
            <v>덕천2</v>
          </cell>
          <cell r="C123" t="str">
            <v>도산</v>
          </cell>
          <cell r="D123">
            <v>280</v>
          </cell>
          <cell r="E123">
            <v>270</v>
          </cell>
          <cell r="F123">
            <v>270</v>
          </cell>
          <cell r="G123">
            <v>260</v>
          </cell>
          <cell r="H123">
            <v>247</v>
          </cell>
          <cell r="I123">
            <v>230</v>
          </cell>
          <cell r="J123">
            <v>230</v>
          </cell>
          <cell r="K123">
            <v>230</v>
          </cell>
          <cell r="L123">
            <v>230</v>
          </cell>
          <cell r="M123" t="str">
            <v>김천</v>
          </cell>
          <cell r="N123" t="str">
            <v>대항</v>
          </cell>
          <cell r="O123" t="str">
            <v>1단계</v>
          </cell>
        </row>
        <row r="124">
          <cell r="A124" t="str">
            <v>봉산</v>
          </cell>
          <cell r="B124" t="str">
            <v>덕천2</v>
          </cell>
          <cell r="C124" t="str">
            <v>남전</v>
          </cell>
          <cell r="D124">
            <v>295</v>
          </cell>
          <cell r="E124">
            <v>285</v>
          </cell>
          <cell r="F124">
            <v>285</v>
          </cell>
          <cell r="G124">
            <v>270</v>
          </cell>
          <cell r="H124">
            <v>266</v>
          </cell>
          <cell r="I124">
            <v>250</v>
          </cell>
          <cell r="J124">
            <v>250</v>
          </cell>
          <cell r="K124">
            <v>250</v>
          </cell>
          <cell r="L124">
            <v>250</v>
          </cell>
          <cell r="M124" t="str">
            <v>김천</v>
          </cell>
          <cell r="N124" t="str">
            <v>대항</v>
          </cell>
          <cell r="O124" t="str">
            <v>1단계</v>
          </cell>
        </row>
        <row r="125">
          <cell r="B125" t="str">
            <v>소계</v>
          </cell>
          <cell r="D125">
            <v>2153</v>
          </cell>
          <cell r="E125">
            <v>2053</v>
          </cell>
          <cell r="F125">
            <v>2049</v>
          </cell>
          <cell r="G125">
            <v>2004</v>
          </cell>
          <cell r="H125">
            <v>1836</v>
          </cell>
          <cell r="I125">
            <v>1740</v>
          </cell>
          <cell r="J125">
            <v>1740</v>
          </cell>
          <cell r="K125">
            <v>1740</v>
          </cell>
          <cell r="L125">
            <v>1740</v>
          </cell>
        </row>
        <row r="126">
          <cell r="B126" t="str">
            <v>처리구역외</v>
          </cell>
          <cell r="D126">
            <v>2483</v>
          </cell>
          <cell r="E126">
            <v>2227</v>
          </cell>
          <cell r="F126">
            <v>2221</v>
          </cell>
          <cell r="G126">
            <v>2000</v>
          </cell>
          <cell r="H126">
            <v>1991</v>
          </cell>
          <cell r="I126">
            <v>1860</v>
          </cell>
          <cell r="J126">
            <v>1860</v>
          </cell>
          <cell r="K126">
            <v>1860</v>
          </cell>
          <cell r="L126">
            <v>1860</v>
          </cell>
        </row>
        <row r="127">
          <cell r="A127" t="str">
            <v>대항면</v>
          </cell>
          <cell r="B127" t="str">
            <v>전체</v>
          </cell>
          <cell r="D127">
            <v>5045</v>
          </cell>
          <cell r="E127">
            <v>4737</v>
          </cell>
          <cell r="F127">
            <v>4771</v>
          </cell>
          <cell r="G127">
            <v>4539</v>
          </cell>
          <cell r="H127">
            <v>4479</v>
          </cell>
          <cell r="I127">
            <v>4900</v>
          </cell>
          <cell r="J127">
            <v>4900</v>
          </cell>
          <cell r="K127">
            <v>4900</v>
          </cell>
          <cell r="L127">
            <v>4900</v>
          </cell>
        </row>
        <row r="128">
          <cell r="A128" t="str">
            <v>대항</v>
          </cell>
          <cell r="B128" t="str">
            <v>대룡1리</v>
          </cell>
          <cell r="C128" t="str">
            <v>반곡</v>
          </cell>
          <cell r="D128">
            <v>475</v>
          </cell>
          <cell r="E128">
            <v>464</v>
          </cell>
          <cell r="F128">
            <v>485</v>
          </cell>
          <cell r="G128">
            <v>441</v>
          </cell>
          <cell r="H128">
            <v>444</v>
          </cell>
          <cell r="I128">
            <v>490</v>
          </cell>
          <cell r="J128">
            <v>490</v>
          </cell>
          <cell r="K128">
            <v>490</v>
          </cell>
          <cell r="L128">
            <v>490</v>
          </cell>
          <cell r="M128" t="str">
            <v>김천</v>
          </cell>
          <cell r="N128" t="str">
            <v>대항</v>
          </cell>
          <cell r="O128" t="str">
            <v>1단계</v>
          </cell>
        </row>
        <row r="129">
          <cell r="A129" t="str">
            <v>대항</v>
          </cell>
          <cell r="B129" t="str">
            <v>대룡2리</v>
          </cell>
          <cell r="C129" t="str">
            <v>행정</v>
          </cell>
          <cell r="D129">
            <v>189</v>
          </cell>
          <cell r="E129">
            <v>174</v>
          </cell>
          <cell r="F129">
            <v>172</v>
          </cell>
          <cell r="G129">
            <v>160</v>
          </cell>
          <cell r="H129">
            <v>161</v>
          </cell>
          <cell r="I129">
            <v>180</v>
          </cell>
          <cell r="J129">
            <v>180</v>
          </cell>
          <cell r="K129">
            <v>180</v>
          </cell>
          <cell r="L129">
            <v>180</v>
          </cell>
          <cell r="M129" t="str">
            <v>김천</v>
          </cell>
          <cell r="N129" t="str">
            <v>대항</v>
          </cell>
          <cell r="O129" t="str">
            <v>1단계</v>
          </cell>
        </row>
        <row r="130">
          <cell r="A130" t="str">
            <v>대항</v>
          </cell>
          <cell r="B130" t="str">
            <v>대룡2리</v>
          </cell>
          <cell r="C130" t="str">
            <v>용복</v>
          </cell>
          <cell r="D130">
            <v>213</v>
          </cell>
          <cell r="E130">
            <v>198</v>
          </cell>
          <cell r="F130">
            <v>196</v>
          </cell>
          <cell r="G130">
            <v>186</v>
          </cell>
          <cell r="H130">
            <v>189</v>
          </cell>
          <cell r="I130">
            <v>210</v>
          </cell>
          <cell r="J130">
            <v>210</v>
          </cell>
          <cell r="K130">
            <v>210</v>
          </cell>
          <cell r="L130">
            <v>210</v>
          </cell>
          <cell r="M130" t="str">
            <v>김천</v>
          </cell>
          <cell r="N130" t="str">
            <v>대항</v>
          </cell>
          <cell r="O130" t="str">
            <v>1단계</v>
          </cell>
        </row>
        <row r="131">
          <cell r="A131" t="str">
            <v>대항</v>
          </cell>
          <cell r="B131" t="str">
            <v>덕전2리</v>
          </cell>
          <cell r="C131" t="str">
            <v>대사</v>
          </cell>
          <cell r="D131">
            <v>249</v>
          </cell>
          <cell r="E131">
            <v>232</v>
          </cell>
          <cell r="F131">
            <v>229</v>
          </cell>
          <cell r="G131">
            <v>220</v>
          </cell>
          <cell r="H131">
            <v>212</v>
          </cell>
          <cell r="I131">
            <v>230</v>
          </cell>
          <cell r="J131">
            <v>230</v>
          </cell>
          <cell r="K131">
            <v>230</v>
          </cell>
          <cell r="L131">
            <v>230</v>
          </cell>
          <cell r="M131" t="str">
            <v>김천</v>
          </cell>
          <cell r="N131" t="str">
            <v>대항</v>
          </cell>
          <cell r="O131" t="str">
            <v>1단계</v>
          </cell>
        </row>
        <row r="132">
          <cell r="A132" t="str">
            <v>대항</v>
          </cell>
          <cell r="B132" t="str">
            <v>덕전4리</v>
          </cell>
          <cell r="C132" t="str">
            <v>신평</v>
          </cell>
          <cell r="D132">
            <v>182</v>
          </cell>
          <cell r="E132">
            <v>168</v>
          </cell>
          <cell r="F132">
            <v>171</v>
          </cell>
          <cell r="G132">
            <v>170</v>
          </cell>
          <cell r="H132">
            <v>162</v>
          </cell>
          <cell r="I132">
            <v>180</v>
          </cell>
          <cell r="J132">
            <v>180</v>
          </cell>
          <cell r="K132">
            <v>180</v>
          </cell>
          <cell r="L132">
            <v>180</v>
          </cell>
          <cell r="M132" t="str">
            <v>김천</v>
          </cell>
          <cell r="N132" t="str">
            <v>대항</v>
          </cell>
          <cell r="O132" t="str">
            <v>1단계</v>
          </cell>
        </row>
        <row r="133">
          <cell r="A133" t="str">
            <v>대항</v>
          </cell>
          <cell r="B133" t="str">
            <v>덕전4리</v>
          </cell>
          <cell r="C133" t="str">
            <v>왕대</v>
          </cell>
          <cell r="D133">
            <v>193</v>
          </cell>
          <cell r="E133">
            <v>174</v>
          </cell>
          <cell r="F133">
            <v>175</v>
          </cell>
          <cell r="G133">
            <v>173</v>
          </cell>
          <cell r="H133">
            <v>166</v>
          </cell>
          <cell r="I133">
            <v>180</v>
          </cell>
          <cell r="J133">
            <v>180</v>
          </cell>
          <cell r="K133">
            <v>180</v>
          </cell>
          <cell r="L133">
            <v>180</v>
          </cell>
          <cell r="M133" t="str">
            <v>김천</v>
          </cell>
          <cell r="N133" t="str">
            <v>대항</v>
          </cell>
          <cell r="O133" t="str">
            <v>1단계</v>
          </cell>
        </row>
        <row r="134">
          <cell r="A134" t="str">
            <v>대항</v>
          </cell>
          <cell r="B134" t="str">
            <v>복전1리</v>
          </cell>
          <cell r="C134" t="str">
            <v>마전</v>
          </cell>
          <cell r="D134">
            <v>359</v>
          </cell>
          <cell r="E134">
            <v>346</v>
          </cell>
          <cell r="F134">
            <v>354</v>
          </cell>
          <cell r="G134">
            <v>318</v>
          </cell>
          <cell r="H134">
            <v>331</v>
          </cell>
          <cell r="I134">
            <v>360</v>
          </cell>
          <cell r="J134">
            <v>360</v>
          </cell>
          <cell r="K134">
            <v>360</v>
          </cell>
          <cell r="L134">
            <v>360</v>
          </cell>
          <cell r="M134" t="str">
            <v>김천</v>
          </cell>
          <cell r="N134" t="str">
            <v>대항</v>
          </cell>
          <cell r="O134" t="str">
            <v>1단계</v>
          </cell>
        </row>
        <row r="135">
          <cell r="A135" t="str">
            <v>대항</v>
          </cell>
          <cell r="B135" t="str">
            <v>복전2리</v>
          </cell>
          <cell r="C135" t="str">
            <v>복전</v>
          </cell>
          <cell r="D135">
            <v>437</v>
          </cell>
          <cell r="E135">
            <v>431</v>
          </cell>
          <cell r="F135">
            <v>432</v>
          </cell>
          <cell r="G135">
            <v>402</v>
          </cell>
          <cell r="H135">
            <v>396</v>
          </cell>
          <cell r="I135">
            <v>430</v>
          </cell>
          <cell r="J135">
            <v>430</v>
          </cell>
          <cell r="K135">
            <v>430</v>
          </cell>
          <cell r="L135">
            <v>430</v>
          </cell>
          <cell r="M135" t="str">
            <v>김천</v>
          </cell>
          <cell r="N135" t="str">
            <v>대항</v>
          </cell>
          <cell r="O135" t="str">
            <v>1단계</v>
          </cell>
        </row>
        <row r="136">
          <cell r="A136" t="str">
            <v>대항</v>
          </cell>
          <cell r="B136" t="str">
            <v>복전3리</v>
          </cell>
          <cell r="C136" t="str">
            <v>복산</v>
          </cell>
          <cell r="D136">
            <v>104</v>
          </cell>
          <cell r="E136">
            <v>91</v>
          </cell>
          <cell r="F136">
            <v>95</v>
          </cell>
          <cell r="G136">
            <v>89</v>
          </cell>
          <cell r="H136">
            <v>83</v>
          </cell>
          <cell r="I136">
            <v>90</v>
          </cell>
          <cell r="J136">
            <v>90</v>
          </cell>
          <cell r="K136">
            <v>90</v>
          </cell>
          <cell r="L136">
            <v>90</v>
          </cell>
          <cell r="M136" t="str">
            <v>김천</v>
          </cell>
          <cell r="N136" t="str">
            <v>대항</v>
          </cell>
          <cell r="O136" t="str">
            <v>3단계</v>
          </cell>
        </row>
        <row r="137">
          <cell r="A137" t="str">
            <v>대항</v>
          </cell>
          <cell r="B137" t="str">
            <v>운수1리</v>
          </cell>
          <cell r="C137" t="str">
            <v>본리</v>
          </cell>
          <cell r="D137">
            <v>397</v>
          </cell>
          <cell r="E137">
            <v>371</v>
          </cell>
          <cell r="F137">
            <v>380</v>
          </cell>
          <cell r="G137">
            <v>359</v>
          </cell>
          <cell r="H137">
            <v>332</v>
          </cell>
          <cell r="I137">
            <v>360</v>
          </cell>
          <cell r="J137">
            <v>360</v>
          </cell>
          <cell r="K137">
            <v>360</v>
          </cell>
          <cell r="L137">
            <v>360</v>
          </cell>
          <cell r="M137" t="str">
            <v>김천</v>
          </cell>
          <cell r="N137" t="str">
            <v>대항</v>
          </cell>
          <cell r="O137" t="str">
            <v>1단계</v>
          </cell>
        </row>
        <row r="138">
          <cell r="A138" t="str">
            <v>대항</v>
          </cell>
          <cell r="B138" t="str">
            <v>향천1리</v>
          </cell>
          <cell r="C138" t="str">
            <v>지천</v>
          </cell>
          <cell r="D138">
            <v>434</v>
          </cell>
          <cell r="E138">
            <v>421</v>
          </cell>
          <cell r="F138">
            <v>399</v>
          </cell>
          <cell r="G138">
            <v>401</v>
          </cell>
          <cell r="H138">
            <v>415</v>
          </cell>
          <cell r="I138">
            <v>450</v>
          </cell>
          <cell r="J138">
            <v>450</v>
          </cell>
          <cell r="K138">
            <v>450</v>
          </cell>
          <cell r="L138">
            <v>450</v>
          </cell>
          <cell r="M138" t="str">
            <v>김천</v>
          </cell>
          <cell r="N138" t="str">
            <v>대항</v>
          </cell>
          <cell r="O138" t="str">
            <v>1단계</v>
          </cell>
        </row>
        <row r="139">
          <cell r="A139" t="str">
            <v>대항</v>
          </cell>
          <cell r="B139" t="str">
            <v>향천1리</v>
          </cell>
          <cell r="C139" t="str">
            <v>상가</v>
          </cell>
          <cell r="D139">
            <v>177</v>
          </cell>
          <cell r="E139">
            <v>177</v>
          </cell>
          <cell r="F139">
            <v>169</v>
          </cell>
          <cell r="G139">
            <v>170</v>
          </cell>
          <cell r="H139">
            <v>171</v>
          </cell>
          <cell r="I139">
            <v>190</v>
          </cell>
          <cell r="J139">
            <v>190</v>
          </cell>
          <cell r="K139">
            <v>190</v>
          </cell>
          <cell r="L139">
            <v>190</v>
          </cell>
          <cell r="M139" t="str">
            <v>김천</v>
          </cell>
          <cell r="N139" t="str">
            <v>대항</v>
          </cell>
          <cell r="O139" t="str">
            <v>1단계</v>
          </cell>
        </row>
        <row r="140">
          <cell r="A140" t="str">
            <v>대항</v>
          </cell>
          <cell r="B140" t="str">
            <v>향천2리</v>
          </cell>
          <cell r="C140" t="str">
            <v>합천</v>
          </cell>
          <cell r="D140">
            <v>160</v>
          </cell>
          <cell r="E140">
            <v>143</v>
          </cell>
          <cell r="F140">
            <v>160</v>
          </cell>
          <cell r="G140">
            <v>136</v>
          </cell>
          <cell r="H140">
            <v>130</v>
          </cell>
          <cell r="I140">
            <v>140</v>
          </cell>
          <cell r="J140">
            <v>140</v>
          </cell>
          <cell r="K140">
            <v>140</v>
          </cell>
          <cell r="L140">
            <v>140</v>
          </cell>
          <cell r="M140" t="str">
            <v>김천</v>
          </cell>
          <cell r="N140" t="str">
            <v>대항</v>
          </cell>
          <cell r="O140" t="str">
            <v>1단계</v>
          </cell>
        </row>
        <row r="141">
          <cell r="A141" t="str">
            <v>대항</v>
          </cell>
          <cell r="B141" t="str">
            <v>향천3리</v>
          </cell>
          <cell r="C141" t="str">
            <v>묘내</v>
          </cell>
          <cell r="D141">
            <v>225</v>
          </cell>
          <cell r="E141">
            <v>214</v>
          </cell>
          <cell r="F141">
            <v>230</v>
          </cell>
          <cell r="G141">
            <v>216</v>
          </cell>
          <cell r="H141">
            <v>209</v>
          </cell>
          <cell r="I141">
            <v>230</v>
          </cell>
          <cell r="J141">
            <v>230</v>
          </cell>
          <cell r="K141">
            <v>230</v>
          </cell>
          <cell r="L141">
            <v>230</v>
          </cell>
          <cell r="M141" t="str">
            <v>김천</v>
          </cell>
          <cell r="N141" t="str">
            <v>대항</v>
          </cell>
          <cell r="O141" t="str">
            <v>3단계</v>
          </cell>
        </row>
        <row r="142">
          <cell r="A142" t="str">
            <v>대항</v>
          </cell>
          <cell r="B142" t="str">
            <v>덕전1리</v>
          </cell>
          <cell r="C142" t="str">
            <v>덕산</v>
          </cell>
          <cell r="D142">
            <v>256</v>
          </cell>
          <cell r="E142">
            <v>246</v>
          </cell>
          <cell r="F142">
            <v>229</v>
          </cell>
          <cell r="G142">
            <v>232</v>
          </cell>
          <cell r="H142">
            <v>224</v>
          </cell>
          <cell r="I142">
            <v>250</v>
          </cell>
          <cell r="J142">
            <v>250</v>
          </cell>
          <cell r="K142">
            <v>250</v>
          </cell>
          <cell r="L142">
            <v>250</v>
          </cell>
          <cell r="M142" t="str">
            <v>김천</v>
          </cell>
          <cell r="N142" t="str">
            <v>대항</v>
          </cell>
          <cell r="O142" t="str">
            <v>3단계</v>
          </cell>
        </row>
        <row r="143">
          <cell r="B143" t="str">
            <v>소계</v>
          </cell>
          <cell r="D143">
            <v>4050</v>
          </cell>
          <cell r="E143">
            <v>3850</v>
          </cell>
          <cell r="F143">
            <v>3876</v>
          </cell>
          <cell r="G143">
            <v>3673</v>
          </cell>
          <cell r="H143">
            <v>3625</v>
          </cell>
          <cell r="I143">
            <v>3970</v>
          </cell>
          <cell r="J143">
            <v>3970</v>
          </cell>
          <cell r="K143">
            <v>3970</v>
          </cell>
          <cell r="L143">
            <v>3970</v>
          </cell>
        </row>
        <row r="144">
          <cell r="B144" t="str">
            <v>처리구역외</v>
          </cell>
          <cell r="D144">
            <v>995</v>
          </cell>
          <cell r="E144">
            <v>887</v>
          </cell>
          <cell r="F144">
            <v>895</v>
          </cell>
          <cell r="G144">
            <v>866</v>
          </cell>
          <cell r="H144">
            <v>854</v>
          </cell>
          <cell r="I144">
            <v>930</v>
          </cell>
          <cell r="J144">
            <v>930</v>
          </cell>
          <cell r="K144">
            <v>930</v>
          </cell>
          <cell r="L144">
            <v>930</v>
          </cell>
        </row>
        <row r="145">
          <cell r="A145" t="str">
            <v>감천면</v>
          </cell>
          <cell r="B145" t="str">
            <v>전체</v>
          </cell>
          <cell r="D145">
            <v>2879</v>
          </cell>
          <cell r="E145">
            <v>2707</v>
          </cell>
          <cell r="F145">
            <v>2704</v>
          </cell>
          <cell r="G145">
            <v>2536</v>
          </cell>
          <cell r="H145">
            <v>2418</v>
          </cell>
          <cell r="I145">
            <v>10900</v>
          </cell>
          <cell r="J145">
            <v>10900</v>
          </cell>
          <cell r="K145">
            <v>10900</v>
          </cell>
          <cell r="L145">
            <v>10900</v>
          </cell>
        </row>
        <row r="146">
          <cell r="A146" t="str">
            <v>감천</v>
          </cell>
          <cell r="B146" t="str">
            <v>금송3리</v>
          </cell>
          <cell r="C146" t="str">
            <v>송곡</v>
          </cell>
          <cell r="D146">
            <v>137</v>
          </cell>
          <cell r="E146">
            <v>137</v>
          </cell>
          <cell r="F146">
            <v>137</v>
          </cell>
          <cell r="G146">
            <v>133</v>
          </cell>
          <cell r="H146">
            <v>125</v>
          </cell>
          <cell r="I146">
            <v>560</v>
          </cell>
          <cell r="J146">
            <v>560</v>
          </cell>
          <cell r="K146">
            <v>560</v>
          </cell>
          <cell r="L146">
            <v>560</v>
          </cell>
          <cell r="M146" t="str">
            <v>김천</v>
          </cell>
          <cell r="N146" t="str">
            <v>지좌</v>
          </cell>
          <cell r="O146" t="str">
            <v>2단계</v>
          </cell>
        </row>
        <row r="147">
          <cell r="A147" t="str">
            <v>감천</v>
          </cell>
          <cell r="B147" t="str">
            <v>금송4리</v>
          </cell>
          <cell r="C147" t="str">
            <v>하송</v>
          </cell>
          <cell r="D147">
            <v>123</v>
          </cell>
          <cell r="E147">
            <v>123</v>
          </cell>
          <cell r="F147">
            <v>123</v>
          </cell>
          <cell r="G147">
            <v>119</v>
          </cell>
          <cell r="H147">
            <v>111</v>
          </cell>
          <cell r="I147">
            <v>500</v>
          </cell>
          <cell r="J147">
            <v>500</v>
          </cell>
          <cell r="K147">
            <v>500</v>
          </cell>
          <cell r="L147">
            <v>500</v>
          </cell>
          <cell r="M147" t="str">
            <v>김천</v>
          </cell>
          <cell r="N147" t="str">
            <v>지좌</v>
          </cell>
          <cell r="O147" t="str">
            <v>2단계</v>
          </cell>
        </row>
        <row r="148">
          <cell r="B148" t="str">
            <v>소계</v>
          </cell>
          <cell r="D148">
            <v>260</v>
          </cell>
          <cell r="E148">
            <v>260</v>
          </cell>
          <cell r="F148">
            <v>260</v>
          </cell>
          <cell r="G148">
            <v>252</v>
          </cell>
          <cell r="H148">
            <v>236</v>
          </cell>
          <cell r="I148">
            <v>1060</v>
          </cell>
          <cell r="J148">
            <v>1060</v>
          </cell>
          <cell r="K148">
            <v>1060</v>
          </cell>
          <cell r="L148">
            <v>1060</v>
          </cell>
        </row>
        <row r="149">
          <cell r="B149" t="str">
            <v>처리구역외</v>
          </cell>
          <cell r="D149">
            <v>2619</v>
          </cell>
          <cell r="E149">
            <v>2447</v>
          </cell>
          <cell r="F149">
            <v>2444</v>
          </cell>
          <cell r="G149">
            <v>2284</v>
          </cell>
          <cell r="H149">
            <v>2182</v>
          </cell>
          <cell r="I149">
            <v>9840</v>
          </cell>
          <cell r="J149">
            <v>9840</v>
          </cell>
          <cell r="K149">
            <v>9840</v>
          </cell>
          <cell r="L149">
            <v>9840</v>
          </cell>
        </row>
        <row r="150">
          <cell r="A150" t="str">
            <v>조마면</v>
          </cell>
          <cell r="B150" t="str">
            <v>전체</v>
          </cell>
          <cell r="D150">
            <v>3250</v>
          </cell>
          <cell r="E150">
            <v>3073</v>
          </cell>
          <cell r="F150">
            <v>3105</v>
          </cell>
          <cell r="G150">
            <v>2916</v>
          </cell>
          <cell r="H150">
            <v>2808</v>
          </cell>
          <cell r="I150">
            <v>14200</v>
          </cell>
          <cell r="J150">
            <v>14200</v>
          </cell>
          <cell r="K150">
            <v>14200</v>
          </cell>
          <cell r="L150">
            <v>14200</v>
          </cell>
        </row>
        <row r="151">
          <cell r="B151" t="str">
            <v>처리구역외</v>
          </cell>
          <cell r="D151">
            <v>3250</v>
          </cell>
          <cell r="E151">
            <v>3073</v>
          </cell>
          <cell r="F151">
            <v>3105</v>
          </cell>
          <cell r="G151">
            <v>2916</v>
          </cell>
          <cell r="H151">
            <v>2808</v>
          </cell>
          <cell r="I151">
            <v>14200</v>
          </cell>
          <cell r="J151">
            <v>14200</v>
          </cell>
          <cell r="K151">
            <v>14200</v>
          </cell>
          <cell r="L151">
            <v>14200</v>
          </cell>
        </row>
        <row r="152">
          <cell r="A152" t="str">
            <v>구성면</v>
          </cell>
          <cell r="B152" t="str">
            <v>전체</v>
          </cell>
          <cell r="D152">
            <v>4460</v>
          </cell>
          <cell r="E152">
            <v>4141</v>
          </cell>
          <cell r="F152">
            <v>4197</v>
          </cell>
          <cell r="G152">
            <v>3822</v>
          </cell>
          <cell r="H152">
            <v>3666</v>
          </cell>
          <cell r="I152">
            <v>35400</v>
          </cell>
          <cell r="J152">
            <v>35400</v>
          </cell>
          <cell r="K152">
            <v>35400</v>
          </cell>
          <cell r="L152">
            <v>35400</v>
          </cell>
        </row>
        <row r="153">
          <cell r="B153" t="str">
            <v>처리구역외</v>
          </cell>
          <cell r="D153">
            <v>4460</v>
          </cell>
          <cell r="E153">
            <v>4141</v>
          </cell>
          <cell r="F153">
            <v>4197</v>
          </cell>
          <cell r="G153">
            <v>3822</v>
          </cell>
          <cell r="H153">
            <v>3666</v>
          </cell>
          <cell r="I153">
            <v>35400</v>
          </cell>
          <cell r="J153">
            <v>35400</v>
          </cell>
          <cell r="K153">
            <v>35400</v>
          </cell>
          <cell r="L153">
            <v>35400</v>
          </cell>
        </row>
        <row r="154">
          <cell r="A154" t="str">
            <v>지례면</v>
          </cell>
          <cell r="B154" t="str">
            <v>전체</v>
          </cell>
          <cell r="D154">
            <v>2557</v>
          </cell>
          <cell r="E154">
            <v>2396</v>
          </cell>
          <cell r="F154">
            <v>2404</v>
          </cell>
          <cell r="G154">
            <v>2191</v>
          </cell>
          <cell r="H154">
            <v>2042</v>
          </cell>
          <cell r="I154">
            <v>60400</v>
          </cell>
          <cell r="J154">
            <v>60400</v>
          </cell>
          <cell r="K154">
            <v>60400</v>
          </cell>
          <cell r="L154">
            <v>60400</v>
          </cell>
        </row>
        <row r="155">
          <cell r="B155" t="str">
            <v>교1리</v>
          </cell>
          <cell r="C155" t="str">
            <v>장터</v>
          </cell>
          <cell r="D155">
            <v>476</v>
          </cell>
          <cell r="E155">
            <v>430</v>
          </cell>
          <cell r="F155">
            <v>454</v>
          </cell>
          <cell r="G155">
            <v>365</v>
          </cell>
          <cell r="H155">
            <v>342</v>
          </cell>
          <cell r="I155">
            <v>10120</v>
          </cell>
          <cell r="J155">
            <v>10120</v>
          </cell>
          <cell r="K155">
            <v>10120</v>
          </cell>
          <cell r="L155">
            <v>10120</v>
          </cell>
          <cell r="M155" t="str">
            <v>지례</v>
          </cell>
          <cell r="N155" t="str">
            <v>지례마을</v>
          </cell>
          <cell r="O155" t="str">
            <v>1단계</v>
          </cell>
        </row>
        <row r="156">
          <cell r="B156" t="str">
            <v>교2리</v>
          </cell>
          <cell r="C156" t="str">
            <v>온평</v>
          </cell>
          <cell r="D156">
            <v>127</v>
          </cell>
          <cell r="E156">
            <v>104</v>
          </cell>
          <cell r="F156">
            <v>104</v>
          </cell>
          <cell r="G156">
            <v>102</v>
          </cell>
          <cell r="H156">
            <v>105</v>
          </cell>
          <cell r="I156">
            <v>3110</v>
          </cell>
          <cell r="J156">
            <v>3110</v>
          </cell>
          <cell r="K156">
            <v>3110</v>
          </cell>
          <cell r="L156">
            <v>3110</v>
          </cell>
          <cell r="M156" t="str">
            <v>지례</v>
          </cell>
          <cell r="N156" t="str">
            <v>지례마을</v>
          </cell>
          <cell r="O156" t="str">
            <v>1단계</v>
          </cell>
        </row>
        <row r="157">
          <cell r="B157" t="str">
            <v>도곡1</v>
          </cell>
          <cell r="C157" t="str">
            <v>도래실</v>
          </cell>
          <cell r="D157">
            <v>113</v>
          </cell>
          <cell r="E157">
            <v>112</v>
          </cell>
          <cell r="F157">
            <v>115</v>
          </cell>
          <cell r="G157">
            <v>106</v>
          </cell>
          <cell r="H157">
            <v>11</v>
          </cell>
          <cell r="I157">
            <v>330</v>
          </cell>
          <cell r="J157">
            <v>330</v>
          </cell>
          <cell r="K157">
            <v>330</v>
          </cell>
          <cell r="L157">
            <v>330</v>
          </cell>
          <cell r="M157" t="str">
            <v>지례</v>
          </cell>
          <cell r="N157" t="str">
            <v>지례마을</v>
          </cell>
          <cell r="O157" t="str">
            <v>1단계</v>
          </cell>
        </row>
        <row r="158">
          <cell r="B158" t="str">
            <v>도곡2</v>
          </cell>
          <cell r="C158" t="str">
            <v>송천</v>
          </cell>
          <cell r="D158">
            <v>48</v>
          </cell>
          <cell r="E158">
            <v>41</v>
          </cell>
          <cell r="F158">
            <v>46</v>
          </cell>
          <cell r="G158">
            <v>46</v>
          </cell>
          <cell r="H158">
            <v>40</v>
          </cell>
          <cell r="I158">
            <v>1180</v>
          </cell>
          <cell r="J158">
            <v>1180</v>
          </cell>
          <cell r="K158">
            <v>1180</v>
          </cell>
          <cell r="L158">
            <v>1180</v>
          </cell>
          <cell r="M158" t="str">
            <v>지례</v>
          </cell>
          <cell r="N158" t="str">
            <v>지례마을</v>
          </cell>
          <cell r="O158" t="str">
            <v>1단계</v>
          </cell>
        </row>
        <row r="159">
          <cell r="B159" t="str">
            <v>상부1</v>
          </cell>
          <cell r="C159" t="str">
            <v>상부</v>
          </cell>
          <cell r="D159">
            <v>420</v>
          </cell>
          <cell r="E159">
            <v>391</v>
          </cell>
          <cell r="F159">
            <v>382</v>
          </cell>
          <cell r="G159">
            <v>357</v>
          </cell>
          <cell r="H159">
            <v>331</v>
          </cell>
          <cell r="I159">
            <v>9790</v>
          </cell>
          <cell r="J159">
            <v>9790</v>
          </cell>
          <cell r="K159">
            <v>9790</v>
          </cell>
          <cell r="L159">
            <v>9790</v>
          </cell>
          <cell r="M159" t="str">
            <v>지례</v>
          </cell>
          <cell r="N159" t="str">
            <v>지례마을</v>
          </cell>
          <cell r="O159" t="str">
            <v>1단계</v>
          </cell>
        </row>
        <row r="160">
          <cell r="B160" t="str">
            <v>상부2</v>
          </cell>
          <cell r="C160" t="str">
            <v>남산</v>
          </cell>
          <cell r="D160">
            <v>107</v>
          </cell>
          <cell r="E160">
            <v>109</v>
          </cell>
          <cell r="F160">
            <v>100</v>
          </cell>
          <cell r="G160">
            <v>92</v>
          </cell>
          <cell r="H160">
            <v>87</v>
          </cell>
          <cell r="I160">
            <v>2570</v>
          </cell>
          <cell r="J160">
            <v>2570</v>
          </cell>
          <cell r="K160">
            <v>2570</v>
          </cell>
          <cell r="L160">
            <v>2570</v>
          </cell>
          <cell r="M160" t="str">
            <v>지례</v>
          </cell>
          <cell r="N160" t="str">
            <v>지례마을</v>
          </cell>
          <cell r="O160" t="str">
            <v>1단계</v>
          </cell>
        </row>
        <row r="161">
          <cell r="B161" t="str">
            <v>소계</v>
          </cell>
          <cell r="D161">
            <v>1291</v>
          </cell>
          <cell r="E161">
            <v>1187</v>
          </cell>
          <cell r="F161">
            <v>1201</v>
          </cell>
          <cell r="G161">
            <v>1068</v>
          </cell>
          <cell r="H161">
            <v>916</v>
          </cell>
          <cell r="I161">
            <v>27100</v>
          </cell>
          <cell r="J161">
            <v>27100</v>
          </cell>
          <cell r="K161">
            <v>27100</v>
          </cell>
          <cell r="L161">
            <v>27100</v>
          </cell>
        </row>
        <row r="162">
          <cell r="B162" t="str">
            <v>처리구역외</v>
          </cell>
          <cell r="D162">
            <v>1266</v>
          </cell>
          <cell r="E162">
            <v>1209</v>
          </cell>
          <cell r="F162">
            <v>1203</v>
          </cell>
          <cell r="G162">
            <v>1123</v>
          </cell>
          <cell r="H162">
            <v>1126</v>
          </cell>
          <cell r="I162">
            <v>33300</v>
          </cell>
          <cell r="J162">
            <v>33300</v>
          </cell>
          <cell r="K162">
            <v>33300</v>
          </cell>
          <cell r="L162">
            <v>33300</v>
          </cell>
        </row>
        <row r="163">
          <cell r="A163" t="str">
            <v>부항면</v>
          </cell>
          <cell r="B163" t="str">
            <v>전체</v>
          </cell>
          <cell r="D163">
            <v>2167</v>
          </cell>
          <cell r="E163">
            <v>2163</v>
          </cell>
          <cell r="F163">
            <v>2287</v>
          </cell>
          <cell r="G163">
            <v>2319</v>
          </cell>
          <cell r="H163">
            <v>2270</v>
          </cell>
          <cell r="I163">
            <v>47200</v>
          </cell>
          <cell r="J163">
            <v>47200</v>
          </cell>
          <cell r="K163">
            <v>47200</v>
          </cell>
          <cell r="L163">
            <v>47200</v>
          </cell>
        </row>
        <row r="164">
          <cell r="B164" t="str">
            <v>처리구역외</v>
          </cell>
          <cell r="D164">
            <v>2167</v>
          </cell>
          <cell r="E164">
            <v>2163</v>
          </cell>
          <cell r="F164">
            <v>2287</v>
          </cell>
          <cell r="G164">
            <v>2319</v>
          </cell>
          <cell r="H164">
            <v>2270</v>
          </cell>
          <cell r="I164">
            <v>47200</v>
          </cell>
          <cell r="J164">
            <v>47200</v>
          </cell>
          <cell r="K164">
            <v>47200</v>
          </cell>
          <cell r="L164">
            <v>47200</v>
          </cell>
        </row>
        <row r="165">
          <cell r="A165" t="str">
            <v>대덕면</v>
          </cell>
          <cell r="B165" t="str">
            <v>전체</v>
          </cell>
          <cell r="D165">
            <v>3238</v>
          </cell>
          <cell r="E165">
            <v>3027</v>
          </cell>
          <cell r="F165">
            <v>3324</v>
          </cell>
          <cell r="G165">
            <v>2996</v>
          </cell>
          <cell r="H165">
            <v>2903</v>
          </cell>
          <cell r="I165">
            <v>64200</v>
          </cell>
          <cell r="J165">
            <v>64200</v>
          </cell>
          <cell r="K165">
            <v>64200</v>
          </cell>
          <cell r="L165">
            <v>64200</v>
          </cell>
        </row>
        <row r="166">
          <cell r="B166" t="str">
            <v>처리구역외</v>
          </cell>
          <cell r="D166">
            <v>3238</v>
          </cell>
          <cell r="E166">
            <v>3027</v>
          </cell>
          <cell r="F166">
            <v>3324</v>
          </cell>
          <cell r="G166">
            <v>2996</v>
          </cell>
          <cell r="H166">
            <v>2903</v>
          </cell>
          <cell r="I166">
            <v>64200</v>
          </cell>
          <cell r="J166">
            <v>64200</v>
          </cell>
          <cell r="K166">
            <v>64200</v>
          </cell>
          <cell r="L166">
            <v>64200</v>
          </cell>
        </row>
        <row r="167">
          <cell r="A167" t="str">
            <v>증산면</v>
          </cell>
          <cell r="B167" t="str">
            <v>전체</v>
          </cell>
          <cell r="D167">
            <v>1587</v>
          </cell>
          <cell r="E167">
            <v>1514</v>
          </cell>
          <cell r="F167">
            <v>1518</v>
          </cell>
          <cell r="G167">
            <v>1435</v>
          </cell>
          <cell r="H167">
            <v>1381</v>
          </cell>
          <cell r="I167">
            <v>67900</v>
          </cell>
          <cell r="J167">
            <v>67900</v>
          </cell>
          <cell r="K167">
            <v>67900</v>
          </cell>
          <cell r="L167">
            <v>67900</v>
          </cell>
        </row>
        <row r="168">
          <cell r="B168" t="str">
            <v>처리구역외</v>
          </cell>
          <cell r="D168">
            <v>1587</v>
          </cell>
          <cell r="E168">
            <v>1514</v>
          </cell>
          <cell r="F168">
            <v>1518</v>
          </cell>
          <cell r="G168">
            <v>1435</v>
          </cell>
          <cell r="H168">
            <v>1381</v>
          </cell>
          <cell r="I168">
            <v>67900</v>
          </cell>
          <cell r="J168">
            <v>67900</v>
          </cell>
          <cell r="K168">
            <v>67900</v>
          </cell>
          <cell r="L168">
            <v>67900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계처리수"/>
    </sheetNames>
    <sheetDataSet>
      <sheetData sheetId="0">
        <row r="94">
          <cell r="D94">
            <v>50</v>
          </cell>
          <cell r="E94">
            <v>50</v>
          </cell>
          <cell r="F94">
            <v>50</v>
          </cell>
          <cell r="G94">
            <v>50</v>
          </cell>
          <cell r="H94">
            <v>50</v>
          </cell>
          <cell r="I94">
            <v>50</v>
          </cell>
        </row>
        <row r="95">
          <cell r="D95">
            <v>50</v>
          </cell>
          <cell r="E95">
            <v>50</v>
          </cell>
          <cell r="F95">
            <v>50</v>
          </cell>
          <cell r="G95">
            <v>50</v>
          </cell>
          <cell r="H95">
            <v>50</v>
          </cell>
          <cell r="I95">
            <v>50</v>
          </cell>
        </row>
        <row r="96">
          <cell r="D96">
            <v>40</v>
          </cell>
          <cell r="E96">
            <v>40</v>
          </cell>
          <cell r="F96">
            <v>40</v>
          </cell>
          <cell r="G96">
            <v>40</v>
          </cell>
          <cell r="H96">
            <v>40</v>
          </cell>
          <cell r="I96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김천"/>
      <sheetName val="김천-하수-연계처리후"/>
      <sheetName val="김천-공단하수"/>
      <sheetName val="2.아포"/>
      <sheetName val="보고서표"/>
    </sheetNames>
    <sheetDataSet>
      <sheetData sheetId="0" refreshError="1"/>
      <sheetData sheetId="1">
        <row r="55">
          <cell r="D55">
            <v>6951.57</v>
          </cell>
          <cell r="E55">
            <v>6794.7</v>
          </cell>
          <cell r="F55">
            <v>8216.9</v>
          </cell>
          <cell r="G55">
            <v>8300.32</v>
          </cell>
          <cell r="H55">
            <v>8309.02</v>
          </cell>
          <cell r="I55">
            <v>8206.06</v>
          </cell>
        </row>
        <row r="56">
          <cell r="D56">
            <v>4780.8600000000006</v>
          </cell>
          <cell r="E56">
            <v>4681.6100000000006</v>
          </cell>
          <cell r="F56">
            <v>5683.2800000000007</v>
          </cell>
          <cell r="G56">
            <v>5765.2600000000011</v>
          </cell>
          <cell r="H56">
            <v>5782.170000000001</v>
          </cell>
          <cell r="I56">
            <v>5710.7200000000012</v>
          </cell>
        </row>
        <row r="57">
          <cell r="D57">
            <v>6662.9699999999993</v>
          </cell>
          <cell r="E57">
            <v>6546.44</v>
          </cell>
          <cell r="F57">
            <v>8026.7599999999993</v>
          </cell>
          <cell r="G57">
            <v>8215.9599999999991</v>
          </cell>
          <cell r="H57">
            <v>8277.0799999999981</v>
          </cell>
          <cell r="I57">
            <v>8174.5399999999991</v>
          </cell>
        </row>
        <row r="58">
          <cell r="D58">
            <v>1518.67</v>
          </cell>
          <cell r="E58">
            <v>1482.47</v>
          </cell>
          <cell r="F58">
            <v>1776.05</v>
          </cell>
          <cell r="G58">
            <v>1783.65</v>
          </cell>
          <cell r="H58">
            <v>1780.58</v>
          </cell>
          <cell r="I58">
            <v>1758.95</v>
          </cell>
        </row>
        <row r="59">
          <cell r="D59">
            <v>175.01999999999998</v>
          </cell>
          <cell r="E59">
            <v>170.02999999999997</v>
          </cell>
          <cell r="F59">
            <v>203.29999999999998</v>
          </cell>
          <cell r="G59">
            <v>202.82</v>
          </cell>
          <cell r="H59">
            <v>203.35999999999999</v>
          </cell>
          <cell r="I59">
            <v>200.89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tabSelected="1" view="pageBreakPreview" zoomScaleNormal="100" zoomScaleSheetLayoutView="100" workbookViewId="0">
      <selection activeCell="L30" sqref="L30"/>
    </sheetView>
  </sheetViews>
  <sheetFormatPr defaultRowHeight="21" customHeight="1"/>
  <cols>
    <col min="1" max="1" width="6.77734375" style="5" customWidth="1"/>
    <col min="2" max="2" width="24.44140625" style="5" customWidth="1"/>
    <col min="3" max="9" width="8.33203125" style="5" customWidth="1"/>
    <col min="10" max="10" width="8.88671875" style="3"/>
    <col min="11" max="11" width="8.88671875" style="3" customWidth="1"/>
    <col min="12" max="13" width="8.88671875" style="5" customWidth="1"/>
    <col min="14" max="16384" width="8.88671875" style="5"/>
  </cols>
  <sheetData>
    <row r="1" spans="1:11" s="2" customFormat="1" ht="21" customHeight="1">
      <c r="A1" s="1" t="s">
        <v>42</v>
      </c>
      <c r="J1" s="3"/>
      <c r="K1" s="3"/>
    </row>
    <row r="2" spans="1:11" ht="21" customHeight="1">
      <c r="A2" s="4" t="s">
        <v>41</v>
      </c>
    </row>
    <row r="3" spans="1:11" s="3" customFormat="1" ht="21" customHeight="1">
      <c r="A3" s="6" t="s">
        <v>43</v>
      </c>
      <c r="I3" s="7"/>
    </row>
    <row r="4" spans="1:11" s="3" customFormat="1" ht="21" customHeight="1">
      <c r="A4" s="8"/>
      <c r="B4" s="3" t="s">
        <v>113</v>
      </c>
      <c r="I4" s="7"/>
    </row>
    <row r="5" spans="1:11" s="3" customFormat="1" ht="21" customHeight="1">
      <c r="A5" s="9"/>
      <c r="J5" s="7" t="s">
        <v>114</v>
      </c>
    </row>
    <row r="6" spans="1:11" s="3" customFormat="1" ht="21" customHeight="1" thickBot="1">
      <c r="A6" s="209" t="s">
        <v>274</v>
      </c>
      <c r="B6" s="210"/>
      <c r="C6" s="210"/>
      <c r="D6" s="210"/>
      <c r="E6" s="134" t="s">
        <v>0</v>
      </c>
      <c r="F6" s="134" t="s">
        <v>1</v>
      </c>
      <c r="G6" s="134" t="s">
        <v>2</v>
      </c>
      <c r="H6" s="134" t="s">
        <v>3</v>
      </c>
      <c r="I6" s="134" t="s">
        <v>4</v>
      </c>
      <c r="J6" s="10" t="s">
        <v>273</v>
      </c>
    </row>
    <row r="7" spans="1:11" s="3" customFormat="1" ht="21" customHeight="1" thickTop="1">
      <c r="A7" s="216" t="s">
        <v>266</v>
      </c>
      <c r="B7" s="213" t="s">
        <v>311</v>
      </c>
      <c r="C7" s="213"/>
      <c r="D7" s="213"/>
      <c r="E7" s="154">
        <v>39</v>
      </c>
      <c r="F7" s="154">
        <v>18</v>
      </c>
      <c r="G7" s="154">
        <v>23</v>
      </c>
      <c r="H7" s="154">
        <v>3</v>
      </c>
      <c r="I7" s="154">
        <v>0.3</v>
      </c>
      <c r="J7" s="142"/>
    </row>
    <row r="8" spans="1:11" s="3" customFormat="1" ht="21" customHeight="1">
      <c r="A8" s="205"/>
      <c r="B8" s="217" t="s">
        <v>310</v>
      </c>
      <c r="C8" s="217"/>
      <c r="D8" s="217"/>
      <c r="E8" s="155">
        <v>80</v>
      </c>
      <c r="F8" s="155">
        <v>190</v>
      </c>
      <c r="G8" s="155">
        <v>90</v>
      </c>
      <c r="H8" s="155">
        <v>13</v>
      </c>
      <c r="I8" s="155">
        <v>3.2</v>
      </c>
      <c r="J8" s="141"/>
    </row>
    <row r="9" spans="1:11" s="3" customFormat="1" ht="21" customHeight="1">
      <c r="A9" s="205" t="s">
        <v>267</v>
      </c>
      <c r="B9" s="204" t="s">
        <v>307</v>
      </c>
      <c r="C9" s="204"/>
      <c r="D9" s="204"/>
      <c r="E9" s="155">
        <v>20.399999999999999</v>
      </c>
      <c r="F9" s="155">
        <v>18.8</v>
      </c>
      <c r="G9" s="155">
        <v>10</v>
      </c>
      <c r="H9" s="155">
        <v>0.56999999999999995</v>
      </c>
      <c r="I9" s="155">
        <v>2E-3</v>
      </c>
      <c r="J9" s="141"/>
    </row>
    <row r="10" spans="1:11" s="3" customFormat="1" ht="21" customHeight="1">
      <c r="A10" s="205"/>
      <c r="B10" s="204" t="s">
        <v>306</v>
      </c>
      <c r="C10" s="204"/>
      <c r="D10" s="204"/>
      <c r="E10" s="155">
        <v>18</v>
      </c>
      <c r="F10" s="155">
        <v>16.8</v>
      </c>
      <c r="G10" s="155">
        <v>11.9</v>
      </c>
      <c r="H10" s="155">
        <v>1.06</v>
      </c>
      <c r="I10" s="155">
        <v>0.20200000000000001</v>
      </c>
      <c r="J10" s="141"/>
    </row>
    <row r="11" spans="1:11" s="3" customFormat="1" ht="21" customHeight="1">
      <c r="A11" s="205"/>
      <c r="B11" s="204" t="s">
        <v>309</v>
      </c>
      <c r="C11" s="204"/>
      <c r="D11" s="204"/>
      <c r="E11" s="155">
        <v>25.8</v>
      </c>
      <c r="F11" s="155">
        <v>28.6</v>
      </c>
      <c r="G11" s="155">
        <v>22.9</v>
      </c>
      <c r="H11" s="155">
        <v>0.85</v>
      </c>
      <c r="I11" s="155">
        <v>0.33</v>
      </c>
      <c r="J11" s="141"/>
    </row>
    <row r="12" spans="1:11" s="3" customFormat="1" ht="21" customHeight="1">
      <c r="A12" s="205"/>
      <c r="B12" s="204" t="s">
        <v>308</v>
      </c>
      <c r="C12" s="204"/>
      <c r="D12" s="204"/>
      <c r="E12" s="155">
        <v>32</v>
      </c>
      <c r="F12" s="155">
        <v>0</v>
      </c>
      <c r="G12" s="155">
        <v>21.3</v>
      </c>
      <c r="H12" s="155">
        <v>0</v>
      </c>
      <c r="I12" s="155">
        <v>0</v>
      </c>
      <c r="J12" s="141"/>
    </row>
    <row r="13" spans="1:11" s="3" customFormat="1" ht="21" customHeight="1">
      <c r="A13" s="205"/>
      <c r="B13" s="204" t="s">
        <v>299</v>
      </c>
      <c r="C13" s="219" t="s">
        <v>300</v>
      </c>
      <c r="D13" s="140" t="s">
        <v>302</v>
      </c>
      <c r="E13" s="155">
        <v>17.899999999999999</v>
      </c>
      <c r="F13" s="155">
        <v>11.6</v>
      </c>
      <c r="G13" s="155">
        <v>10.8</v>
      </c>
      <c r="H13" s="155">
        <v>5.7</v>
      </c>
      <c r="I13" s="155">
        <v>0.5</v>
      </c>
      <c r="J13" s="141"/>
    </row>
    <row r="14" spans="1:11" s="3" customFormat="1" ht="21" customHeight="1">
      <c r="A14" s="205"/>
      <c r="B14" s="204"/>
      <c r="C14" s="220"/>
      <c r="D14" s="196" t="s">
        <v>303</v>
      </c>
      <c r="E14" s="155">
        <v>23.2</v>
      </c>
      <c r="F14" s="155">
        <v>16.5</v>
      </c>
      <c r="G14" s="155">
        <v>13.9</v>
      </c>
      <c r="H14" s="155">
        <v>7.2</v>
      </c>
      <c r="I14" s="155">
        <v>0.7</v>
      </c>
      <c r="J14" s="141"/>
    </row>
    <row r="15" spans="1:11" s="3" customFormat="1" ht="21" customHeight="1">
      <c r="A15" s="205"/>
      <c r="B15" s="204"/>
      <c r="C15" s="213"/>
      <c r="D15" s="196" t="s">
        <v>304</v>
      </c>
      <c r="E15" s="155">
        <v>28.9</v>
      </c>
      <c r="F15" s="155">
        <v>27.9</v>
      </c>
      <c r="G15" s="155">
        <v>16.600000000000001</v>
      </c>
      <c r="H15" s="155">
        <v>9.6999999999999993</v>
      </c>
      <c r="I15" s="155">
        <v>1.2</v>
      </c>
      <c r="J15" s="141"/>
    </row>
    <row r="16" spans="1:11" s="3" customFormat="1" ht="21" customHeight="1">
      <c r="A16" s="205"/>
      <c r="B16" s="204"/>
      <c r="C16" s="219" t="s">
        <v>301</v>
      </c>
      <c r="D16" s="196" t="s">
        <v>302</v>
      </c>
      <c r="E16" s="155">
        <v>17.8</v>
      </c>
      <c r="F16" s="155">
        <v>12.3</v>
      </c>
      <c r="G16" s="155">
        <v>9.9</v>
      </c>
      <c r="H16" s="155">
        <v>6.2</v>
      </c>
      <c r="I16" s="155">
        <v>0.6</v>
      </c>
      <c r="J16" s="141"/>
    </row>
    <row r="17" spans="1:10" s="3" customFormat="1" ht="21" customHeight="1">
      <c r="A17" s="205"/>
      <c r="B17" s="204"/>
      <c r="C17" s="220"/>
      <c r="D17" s="196" t="s">
        <v>303</v>
      </c>
      <c r="E17" s="155">
        <v>29.3</v>
      </c>
      <c r="F17" s="156">
        <v>19.7</v>
      </c>
      <c r="G17" s="156">
        <v>19.8</v>
      </c>
      <c r="H17" s="155">
        <v>7.4</v>
      </c>
      <c r="I17" s="155">
        <v>0.8</v>
      </c>
      <c r="J17" s="141" t="s">
        <v>277</v>
      </c>
    </row>
    <row r="18" spans="1:10" s="3" customFormat="1" ht="21" customHeight="1">
      <c r="A18" s="205"/>
      <c r="B18" s="218"/>
      <c r="C18" s="213"/>
      <c r="D18" s="196" t="s">
        <v>304</v>
      </c>
      <c r="E18" s="155">
        <v>39.9</v>
      </c>
      <c r="F18" s="155">
        <v>31.3</v>
      </c>
      <c r="G18" s="155">
        <v>26.3</v>
      </c>
      <c r="H18" s="155">
        <v>8.6</v>
      </c>
      <c r="I18" s="155">
        <v>1</v>
      </c>
      <c r="J18" s="141"/>
    </row>
    <row r="19" spans="1:10" s="3" customFormat="1" ht="21" customHeight="1">
      <c r="A19" s="205"/>
      <c r="B19" s="204" t="s">
        <v>268</v>
      </c>
      <c r="C19" s="214" t="s">
        <v>269</v>
      </c>
      <c r="D19" s="215"/>
      <c r="E19" s="156">
        <v>32.5</v>
      </c>
      <c r="F19" s="155">
        <v>0</v>
      </c>
      <c r="G19" s="155">
        <v>0</v>
      </c>
      <c r="H19" s="156">
        <v>1.89</v>
      </c>
      <c r="I19" s="156">
        <v>0.48</v>
      </c>
      <c r="J19" s="141" t="s">
        <v>277</v>
      </c>
    </row>
    <row r="20" spans="1:10" s="3" customFormat="1" ht="21" customHeight="1">
      <c r="A20" s="205"/>
      <c r="B20" s="218"/>
      <c r="C20" s="214" t="s">
        <v>270</v>
      </c>
      <c r="D20" s="215"/>
      <c r="E20" s="155">
        <v>31.85</v>
      </c>
      <c r="F20" s="155">
        <v>0</v>
      </c>
      <c r="G20" s="155">
        <v>0</v>
      </c>
      <c r="H20" s="155">
        <v>2.11</v>
      </c>
      <c r="I20" s="155">
        <v>0.6</v>
      </c>
      <c r="J20" s="141"/>
    </row>
    <row r="21" spans="1:10" s="3" customFormat="1" ht="21" customHeight="1">
      <c r="A21" s="205" t="s">
        <v>271</v>
      </c>
      <c r="B21" s="206" t="s">
        <v>284</v>
      </c>
      <c r="C21" s="206"/>
      <c r="D21" s="206"/>
      <c r="E21" s="155">
        <v>27</v>
      </c>
      <c r="F21" s="155">
        <v>23</v>
      </c>
      <c r="G21" s="155">
        <v>20</v>
      </c>
      <c r="H21" s="155">
        <v>1.5</v>
      </c>
      <c r="I21" s="155">
        <v>0.3</v>
      </c>
      <c r="J21" s="141"/>
    </row>
    <row r="22" spans="1:10" s="3" customFormat="1" ht="21" customHeight="1">
      <c r="A22" s="205"/>
      <c r="B22" s="206" t="s">
        <v>285</v>
      </c>
      <c r="C22" s="206"/>
      <c r="D22" s="206"/>
      <c r="E22" s="155">
        <v>34.6</v>
      </c>
      <c r="F22" s="155">
        <v>25.2</v>
      </c>
      <c r="G22" s="155">
        <v>28.6</v>
      </c>
      <c r="H22" s="155">
        <v>3.3</v>
      </c>
      <c r="I22" s="155">
        <v>0.4</v>
      </c>
      <c r="J22" s="141"/>
    </row>
    <row r="23" spans="1:10" s="3" customFormat="1" ht="21" customHeight="1">
      <c r="A23" s="205"/>
      <c r="B23" s="206" t="s">
        <v>286</v>
      </c>
      <c r="C23" s="206"/>
      <c r="D23" s="206"/>
      <c r="E23" s="155">
        <v>28</v>
      </c>
      <c r="F23" s="155">
        <v>27</v>
      </c>
      <c r="G23" s="155">
        <v>21.5</v>
      </c>
      <c r="H23" s="155">
        <v>1.8</v>
      </c>
      <c r="I23" s="155">
        <v>0.45</v>
      </c>
      <c r="J23" s="141"/>
    </row>
    <row r="24" spans="1:10" s="3" customFormat="1" ht="21" customHeight="1">
      <c r="A24" s="205"/>
      <c r="B24" s="206" t="s">
        <v>287</v>
      </c>
      <c r="C24" s="206"/>
      <c r="D24" s="206"/>
      <c r="E24" s="155">
        <v>32.5</v>
      </c>
      <c r="F24" s="155">
        <v>19.7</v>
      </c>
      <c r="G24" s="155">
        <v>19.8</v>
      </c>
      <c r="H24" s="155">
        <v>1.89</v>
      </c>
      <c r="I24" s="155">
        <v>0.48</v>
      </c>
      <c r="J24" s="141"/>
    </row>
    <row r="25" spans="1:10" s="3" customFormat="1" ht="21" customHeight="1">
      <c r="A25" s="205"/>
      <c r="B25" s="206" t="s">
        <v>288</v>
      </c>
      <c r="C25" s="206"/>
      <c r="D25" s="206"/>
      <c r="E25" s="155">
        <v>29</v>
      </c>
      <c r="F25" s="155">
        <v>27</v>
      </c>
      <c r="G25" s="155">
        <v>23</v>
      </c>
      <c r="H25" s="155">
        <v>2.5</v>
      </c>
      <c r="I25" s="155">
        <v>0.33</v>
      </c>
      <c r="J25" s="141"/>
    </row>
    <row r="26" spans="1:10" s="3" customFormat="1" ht="21" customHeight="1">
      <c r="A26" s="205"/>
      <c r="B26" s="206" t="s">
        <v>289</v>
      </c>
      <c r="C26" s="206"/>
      <c r="D26" s="206"/>
      <c r="E26" s="155">
        <v>38</v>
      </c>
      <c r="F26" s="155">
        <v>23</v>
      </c>
      <c r="G26" s="155">
        <v>37</v>
      </c>
      <c r="H26" s="155">
        <v>4.5</v>
      </c>
      <c r="I26" s="155">
        <v>0.3</v>
      </c>
      <c r="J26" s="141"/>
    </row>
    <row r="27" spans="1:10" s="3" customFormat="1" ht="21" customHeight="1">
      <c r="A27" s="205"/>
      <c r="B27" s="206" t="s">
        <v>290</v>
      </c>
      <c r="C27" s="206"/>
      <c r="D27" s="206"/>
      <c r="E27" s="155">
        <v>27</v>
      </c>
      <c r="F27" s="155">
        <v>23</v>
      </c>
      <c r="G27" s="155">
        <v>20</v>
      </c>
      <c r="H27" s="155">
        <v>2</v>
      </c>
      <c r="I27" s="155">
        <v>0.3</v>
      </c>
      <c r="J27" s="141"/>
    </row>
    <row r="28" spans="1:10" s="3" customFormat="1" ht="21" customHeight="1">
      <c r="A28" s="205" t="s">
        <v>272</v>
      </c>
      <c r="B28" s="204" t="s">
        <v>292</v>
      </c>
      <c r="C28" s="204"/>
      <c r="D28" s="204"/>
      <c r="E28" s="157">
        <v>31.2</v>
      </c>
      <c r="F28" s="155">
        <v>0</v>
      </c>
      <c r="G28" s="157">
        <v>21</v>
      </c>
      <c r="H28" s="155">
        <v>0</v>
      </c>
      <c r="I28" s="155">
        <v>0</v>
      </c>
      <c r="J28" s="143"/>
    </row>
    <row r="29" spans="1:10" s="3" customFormat="1" ht="21" customHeight="1">
      <c r="A29" s="205"/>
      <c r="B29" s="204" t="s">
        <v>291</v>
      </c>
      <c r="C29" s="204"/>
      <c r="D29" s="204"/>
      <c r="E29" s="157">
        <v>26.5</v>
      </c>
      <c r="F29" s="157">
        <v>23.5</v>
      </c>
      <c r="G29" s="157">
        <v>20.5</v>
      </c>
      <c r="H29" s="157">
        <v>1.56</v>
      </c>
      <c r="I29" s="157">
        <v>0.2</v>
      </c>
      <c r="J29" s="143"/>
    </row>
    <row r="30" spans="1:10" s="3" customFormat="1" ht="21" customHeight="1">
      <c r="A30" s="205"/>
      <c r="B30" s="204" t="s">
        <v>293</v>
      </c>
      <c r="C30" s="204"/>
      <c r="D30" s="204"/>
      <c r="E30" s="157">
        <v>22.5</v>
      </c>
      <c r="F30" s="157">
        <v>19.5</v>
      </c>
      <c r="G30" s="157">
        <v>16</v>
      </c>
      <c r="H30" s="157">
        <v>3</v>
      </c>
      <c r="I30" s="157">
        <v>0.4</v>
      </c>
      <c r="J30" s="143"/>
    </row>
    <row r="31" spans="1:10" s="3" customFormat="1" ht="21" customHeight="1">
      <c r="A31" s="205"/>
      <c r="B31" s="204" t="s">
        <v>305</v>
      </c>
      <c r="C31" s="204"/>
      <c r="D31" s="204"/>
      <c r="E31" s="157">
        <v>22.5</v>
      </c>
      <c r="F31" s="157">
        <v>19.5</v>
      </c>
      <c r="G31" s="157">
        <v>16</v>
      </c>
      <c r="H31" s="157">
        <v>3</v>
      </c>
      <c r="I31" s="157">
        <v>0.4</v>
      </c>
      <c r="J31" s="143"/>
    </row>
    <row r="32" spans="1:10" s="3" customFormat="1" ht="21" customHeight="1">
      <c r="A32" s="205"/>
      <c r="B32" s="204" t="s">
        <v>294</v>
      </c>
      <c r="C32" s="204"/>
      <c r="D32" s="204"/>
      <c r="E32" s="157">
        <v>24.5</v>
      </c>
      <c r="F32" s="157">
        <v>21.5</v>
      </c>
      <c r="G32" s="157">
        <v>18</v>
      </c>
      <c r="H32" s="157">
        <v>3.2</v>
      </c>
      <c r="I32" s="157">
        <v>0.48</v>
      </c>
      <c r="J32" s="143"/>
    </row>
    <row r="33" spans="1:11" s="3" customFormat="1" ht="21" customHeight="1">
      <c r="A33" s="205"/>
      <c r="B33" s="204" t="s">
        <v>295</v>
      </c>
      <c r="C33" s="204"/>
      <c r="D33" s="204"/>
      <c r="E33" s="157">
        <v>24.5</v>
      </c>
      <c r="F33" s="157">
        <v>21.5</v>
      </c>
      <c r="G33" s="157">
        <v>18</v>
      </c>
      <c r="H33" s="157">
        <v>3.2</v>
      </c>
      <c r="I33" s="157">
        <v>0.48</v>
      </c>
      <c r="J33" s="143"/>
    </row>
    <row r="34" spans="1:11" s="3" customFormat="1" ht="21" customHeight="1">
      <c r="A34" s="211" t="s">
        <v>275</v>
      </c>
      <c r="B34" s="212"/>
      <c r="C34" s="212"/>
      <c r="D34" s="212"/>
      <c r="E34" s="158">
        <v>32.5</v>
      </c>
      <c r="F34" s="158">
        <v>19.7</v>
      </c>
      <c r="G34" s="158">
        <v>19.8</v>
      </c>
      <c r="H34" s="158">
        <v>1.89</v>
      </c>
      <c r="I34" s="158">
        <v>0.48</v>
      </c>
      <c r="J34" s="144"/>
    </row>
    <row r="35" spans="1:11" s="3" customFormat="1" ht="21" customHeight="1">
      <c r="A35" s="12"/>
      <c r="B35" s="12"/>
      <c r="C35" s="12"/>
      <c r="D35" s="12"/>
      <c r="E35" s="13"/>
      <c r="F35" s="13"/>
      <c r="G35" s="13"/>
      <c r="H35" s="13"/>
      <c r="I35" s="13"/>
    </row>
    <row r="36" spans="1:11" s="3" customFormat="1" ht="21" customHeight="1">
      <c r="B36" s="14" t="s">
        <v>276</v>
      </c>
      <c r="C36" s="14"/>
      <c r="D36" s="14"/>
      <c r="E36" s="15"/>
      <c r="F36" s="15"/>
      <c r="G36" s="15"/>
      <c r="H36" s="15"/>
      <c r="I36" s="15"/>
      <c r="K36" s="18"/>
    </row>
    <row r="37" spans="1:11" s="3" customFormat="1" ht="21" customHeight="1">
      <c r="B37" s="14"/>
      <c r="C37" s="14"/>
      <c r="D37" s="14"/>
      <c r="E37" s="15"/>
      <c r="F37" s="15"/>
      <c r="G37" s="15"/>
      <c r="H37" s="15"/>
      <c r="J37" s="7" t="s">
        <v>114</v>
      </c>
      <c r="K37" s="18"/>
    </row>
    <row r="38" spans="1:11" s="3" customFormat="1" ht="21" customHeight="1" thickBot="1">
      <c r="A38" s="209" t="s">
        <v>146</v>
      </c>
      <c r="B38" s="210"/>
      <c r="C38" s="210"/>
      <c r="D38" s="19">
        <v>2013</v>
      </c>
      <c r="E38" s="20">
        <v>2015</v>
      </c>
      <c r="F38" s="20">
        <v>2020</v>
      </c>
      <c r="G38" s="20">
        <v>2025</v>
      </c>
      <c r="H38" s="20">
        <v>2030</v>
      </c>
      <c r="I38" s="20">
        <v>2035</v>
      </c>
      <c r="J38" s="67" t="s">
        <v>273</v>
      </c>
      <c r="K38" s="18"/>
    </row>
    <row r="39" spans="1:11" s="3" customFormat="1" ht="21" customHeight="1" thickTop="1">
      <c r="A39" s="223" t="s">
        <v>0</v>
      </c>
      <c r="B39" s="224"/>
      <c r="C39" s="224"/>
      <c r="D39" s="151">
        <f>E34</f>
        <v>32.5</v>
      </c>
      <c r="E39" s="151">
        <f t="shared" ref="E39:I43" si="0">$D39</f>
        <v>32.5</v>
      </c>
      <c r="F39" s="151">
        <f t="shared" si="0"/>
        <v>32.5</v>
      </c>
      <c r="G39" s="151">
        <f t="shared" si="0"/>
        <v>32.5</v>
      </c>
      <c r="H39" s="151">
        <f t="shared" si="0"/>
        <v>32.5</v>
      </c>
      <c r="I39" s="151">
        <f t="shared" si="0"/>
        <v>32.5</v>
      </c>
      <c r="J39" s="116"/>
      <c r="K39" s="18"/>
    </row>
    <row r="40" spans="1:11" s="3" customFormat="1" ht="21" customHeight="1">
      <c r="A40" s="207" t="s">
        <v>1</v>
      </c>
      <c r="B40" s="208"/>
      <c r="C40" s="208"/>
      <c r="D40" s="152">
        <f>F34</f>
        <v>19.7</v>
      </c>
      <c r="E40" s="152">
        <f t="shared" si="0"/>
        <v>19.7</v>
      </c>
      <c r="F40" s="152">
        <f t="shared" si="0"/>
        <v>19.7</v>
      </c>
      <c r="G40" s="152">
        <f t="shared" si="0"/>
        <v>19.7</v>
      </c>
      <c r="H40" s="152">
        <f t="shared" si="0"/>
        <v>19.7</v>
      </c>
      <c r="I40" s="152">
        <f t="shared" si="0"/>
        <v>19.7</v>
      </c>
      <c r="J40" s="117"/>
      <c r="K40" s="18"/>
    </row>
    <row r="41" spans="1:11" s="3" customFormat="1" ht="21" customHeight="1">
      <c r="A41" s="207" t="s">
        <v>2</v>
      </c>
      <c r="B41" s="208"/>
      <c r="C41" s="208"/>
      <c r="D41" s="152">
        <f>G34</f>
        <v>19.8</v>
      </c>
      <c r="E41" s="152">
        <f t="shared" si="0"/>
        <v>19.8</v>
      </c>
      <c r="F41" s="152">
        <f t="shared" si="0"/>
        <v>19.8</v>
      </c>
      <c r="G41" s="152">
        <f t="shared" si="0"/>
        <v>19.8</v>
      </c>
      <c r="H41" s="152">
        <f t="shared" si="0"/>
        <v>19.8</v>
      </c>
      <c r="I41" s="152">
        <f t="shared" si="0"/>
        <v>19.8</v>
      </c>
      <c r="J41" s="117"/>
      <c r="K41" s="18"/>
    </row>
    <row r="42" spans="1:11" s="3" customFormat="1" ht="21" customHeight="1">
      <c r="A42" s="207" t="s">
        <v>3</v>
      </c>
      <c r="B42" s="208"/>
      <c r="C42" s="208"/>
      <c r="D42" s="152">
        <f>H34</f>
        <v>1.89</v>
      </c>
      <c r="E42" s="152">
        <f t="shared" si="0"/>
        <v>1.89</v>
      </c>
      <c r="F42" s="152">
        <f t="shared" si="0"/>
        <v>1.89</v>
      </c>
      <c r="G42" s="152">
        <f t="shared" si="0"/>
        <v>1.89</v>
      </c>
      <c r="H42" s="152">
        <f t="shared" si="0"/>
        <v>1.89</v>
      </c>
      <c r="I42" s="152">
        <f t="shared" si="0"/>
        <v>1.89</v>
      </c>
      <c r="J42" s="117"/>
      <c r="K42" s="18"/>
    </row>
    <row r="43" spans="1:11" s="3" customFormat="1" ht="21" customHeight="1">
      <c r="A43" s="221" t="s">
        <v>4</v>
      </c>
      <c r="B43" s="222"/>
      <c r="C43" s="222"/>
      <c r="D43" s="153">
        <f>I34</f>
        <v>0.48</v>
      </c>
      <c r="E43" s="153">
        <f t="shared" si="0"/>
        <v>0.48</v>
      </c>
      <c r="F43" s="153">
        <f t="shared" si="0"/>
        <v>0.48</v>
      </c>
      <c r="G43" s="153">
        <f t="shared" si="0"/>
        <v>0.48</v>
      </c>
      <c r="H43" s="153">
        <f t="shared" si="0"/>
        <v>0.48</v>
      </c>
      <c r="I43" s="153">
        <f t="shared" si="0"/>
        <v>0.48</v>
      </c>
      <c r="J43" s="118"/>
      <c r="K43" s="18"/>
    </row>
    <row r="45" spans="1:11" ht="21" customHeight="1">
      <c r="E45" s="22"/>
      <c r="F45" s="22"/>
    </row>
    <row r="46" spans="1:11" ht="21" customHeight="1">
      <c r="E46" s="22"/>
      <c r="F46" s="22"/>
      <c r="G46" s="22"/>
    </row>
    <row r="47" spans="1:11" ht="21" customHeight="1">
      <c r="E47" s="22"/>
    </row>
    <row r="48" spans="1:11" ht="21" customHeight="1">
      <c r="E48" s="22"/>
    </row>
    <row r="49" spans="2:7" ht="21" customHeight="1">
      <c r="E49" s="22"/>
    </row>
    <row r="50" spans="2:7" ht="21" customHeight="1">
      <c r="E50" s="22"/>
    </row>
    <row r="51" spans="2:7" ht="21" customHeight="1">
      <c r="B51" s="22"/>
      <c r="C51" s="22"/>
      <c r="E51" s="22"/>
    </row>
    <row r="52" spans="2:7" ht="21" customHeight="1">
      <c r="B52" s="22"/>
      <c r="C52" s="22"/>
      <c r="E52" s="22"/>
    </row>
    <row r="53" spans="2:7" ht="21" customHeight="1">
      <c r="B53" s="22"/>
      <c r="C53" s="22"/>
      <c r="E53" s="22"/>
      <c r="F53" s="22"/>
      <c r="G53" s="22"/>
    </row>
    <row r="54" spans="2:7" ht="21" customHeight="1">
      <c r="B54" s="22"/>
      <c r="C54" s="22"/>
      <c r="E54" s="22"/>
      <c r="F54" s="22"/>
      <c r="G54" s="22"/>
    </row>
    <row r="55" spans="2:7" ht="21" customHeight="1">
      <c r="E55" s="22"/>
      <c r="F55" s="22"/>
      <c r="G55" s="22"/>
    </row>
    <row r="56" spans="2:7" ht="21" customHeight="1">
      <c r="E56" s="22"/>
      <c r="F56" s="22"/>
      <c r="G56" s="22"/>
    </row>
    <row r="57" spans="2:7" ht="21" customHeight="1">
      <c r="E57" s="22"/>
      <c r="F57" s="22"/>
      <c r="G57" s="22"/>
    </row>
    <row r="58" spans="2:7" ht="21" customHeight="1">
      <c r="E58" s="22"/>
      <c r="F58" s="22"/>
      <c r="G58" s="22"/>
    </row>
    <row r="59" spans="2:7" ht="21" customHeight="1">
      <c r="E59" s="22"/>
      <c r="F59" s="22"/>
      <c r="G59" s="22"/>
    </row>
    <row r="60" spans="2:7" ht="21" customHeight="1">
      <c r="E60" s="22"/>
      <c r="F60" s="22"/>
      <c r="G60" s="22"/>
    </row>
    <row r="61" spans="2:7" ht="21" customHeight="1">
      <c r="E61" s="22"/>
      <c r="F61" s="22"/>
      <c r="G61" s="22"/>
    </row>
    <row r="62" spans="2:7" ht="21" customHeight="1">
      <c r="E62" s="22"/>
      <c r="F62" s="22"/>
      <c r="G62" s="22"/>
    </row>
    <row r="63" spans="2:7" ht="21" customHeight="1">
      <c r="E63" s="22"/>
      <c r="F63" s="22"/>
      <c r="G63" s="22"/>
    </row>
    <row r="64" spans="2:7" ht="21" customHeight="1">
      <c r="E64" s="22"/>
      <c r="F64" s="22"/>
      <c r="G64" s="22"/>
    </row>
    <row r="65" spans="5:7" ht="21" customHeight="1">
      <c r="E65" s="22"/>
      <c r="F65" s="22"/>
      <c r="G65" s="22"/>
    </row>
    <row r="66" spans="5:7" ht="21" customHeight="1">
      <c r="E66" s="22"/>
      <c r="F66" s="22"/>
      <c r="G66" s="22"/>
    </row>
    <row r="67" spans="5:7" ht="21" customHeight="1">
      <c r="E67" s="22"/>
      <c r="F67" s="22"/>
      <c r="G67" s="22"/>
    </row>
    <row r="68" spans="5:7" ht="21" customHeight="1">
      <c r="E68" s="22"/>
      <c r="F68" s="22"/>
    </row>
    <row r="69" spans="5:7" ht="21" customHeight="1">
      <c r="E69" s="22"/>
    </row>
    <row r="70" spans="5:7" ht="21" customHeight="1">
      <c r="E70" s="22"/>
    </row>
    <row r="71" spans="5:7" ht="21" customHeight="1">
      <c r="E71" s="22"/>
    </row>
  </sheetData>
  <mergeCells count="37">
    <mergeCell ref="B10:D10"/>
    <mergeCell ref="B11:D11"/>
    <mergeCell ref="C16:C18"/>
    <mergeCell ref="C19:D19"/>
    <mergeCell ref="A43:C43"/>
    <mergeCell ref="A38:C38"/>
    <mergeCell ref="A39:C39"/>
    <mergeCell ref="A21:A27"/>
    <mergeCell ref="B25:D25"/>
    <mergeCell ref="B26:D26"/>
    <mergeCell ref="B22:D22"/>
    <mergeCell ref="B23:D23"/>
    <mergeCell ref="B24:D24"/>
    <mergeCell ref="A42:C42"/>
    <mergeCell ref="B31:D31"/>
    <mergeCell ref="B32:D32"/>
    <mergeCell ref="A6:D6"/>
    <mergeCell ref="A34:D34"/>
    <mergeCell ref="B28:D28"/>
    <mergeCell ref="B30:D30"/>
    <mergeCell ref="B29:D29"/>
    <mergeCell ref="B7:D7"/>
    <mergeCell ref="B9:D9"/>
    <mergeCell ref="C20:D20"/>
    <mergeCell ref="A7:A8"/>
    <mergeCell ref="B8:D8"/>
    <mergeCell ref="B13:B18"/>
    <mergeCell ref="B19:B20"/>
    <mergeCell ref="A9:A20"/>
    <mergeCell ref="B12:D12"/>
    <mergeCell ref="C13:C15"/>
    <mergeCell ref="B21:D21"/>
    <mergeCell ref="B33:D33"/>
    <mergeCell ref="A28:A33"/>
    <mergeCell ref="B27:D27"/>
    <mergeCell ref="A40:C40"/>
    <mergeCell ref="A41:C41"/>
  </mergeCells>
  <phoneticPr fontId="2" type="noConversion"/>
  <pageMargins left="0.55118110236220474" right="0.55118110236220474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showGridLines="0" view="pageBreakPreview" topLeftCell="A73" zoomScaleNormal="100" zoomScaleSheetLayoutView="100" workbookViewId="0">
      <selection activeCell="L30" sqref="L30"/>
    </sheetView>
  </sheetViews>
  <sheetFormatPr defaultColWidth="7.21875" defaultRowHeight="18.95" customHeight="1"/>
  <cols>
    <col min="1" max="12" width="8.33203125" style="3" customWidth="1"/>
    <col min="13" max="16384" width="7.21875" style="3"/>
  </cols>
  <sheetData>
    <row r="1" spans="1:11" ht="18.75" customHeight="1">
      <c r="A1" s="6" t="s">
        <v>44</v>
      </c>
    </row>
    <row r="2" spans="1:11" ht="18.75" customHeight="1">
      <c r="A2" s="9"/>
      <c r="K2" s="7" t="s">
        <v>190</v>
      </c>
    </row>
    <row r="3" spans="1:11" ht="18.75" customHeight="1" thickBot="1">
      <c r="A3" s="239" t="s">
        <v>274</v>
      </c>
      <c r="B3" s="240"/>
      <c r="C3" s="240"/>
      <c r="D3" s="240"/>
      <c r="E3" s="240"/>
      <c r="F3" s="145" t="s">
        <v>64</v>
      </c>
      <c r="G3" s="145" t="s">
        <v>65</v>
      </c>
      <c r="H3" s="145" t="s">
        <v>66</v>
      </c>
      <c r="I3" s="145" t="s">
        <v>67</v>
      </c>
      <c r="J3" s="145" t="s">
        <v>68</v>
      </c>
      <c r="K3" s="146" t="s">
        <v>273</v>
      </c>
    </row>
    <row r="4" spans="1:11" ht="18.75" customHeight="1" thickTop="1">
      <c r="A4" s="229" t="s">
        <v>109</v>
      </c>
      <c r="B4" s="241" t="s">
        <v>69</v>
      </c>
      <c r="C4" s="242"/>
      <c r="D4" s="242"/>
      <c r="E4" s="242"/>
      <c r="F4" s="159">
        <v>19.11</v>
      </c>
      <c r="G4" s="159">
        <v>15.31</v>
      </c>
      <c r="H4" s="159">
        <v>34.880000000000003</v>
      </c>
      <c r="I4" s="159">
        <v>7.18</v>
      </c>
      <c r="J4" s="159">
        <v>1.63</v>
      </c>
      <c r="K4" s="147"/>
    </row>
    <row r="5" spans="1:11" ht="18.75" customHeight="1">
      <c r="A5" s="227"/>
      <c r="B5" s="243" t="s">
        <v>115</v>
      </c>
      <c r="C5" s="244"/>
      <c r="D5" s="244"/>
      <c r="E5" s="244"/>
      <c r="F5" s="160">
        <v>23.87</v>
      </c>
      <c r="G5" s="160">
        <v>47.84</v>
      </c>
      <c r="H5" s="160">
        <v>44.9</v>
      </c>
      <c r="I5" s="160">
        <v>7.6</v>
      </c>
      <c r="J5" s="160">
        <v>1.46</v>
      </c>
      <c r="K5" s="148"/>
    </row>
    <row r="6" spans="1:11" ht="18.75" customHeight="1">
      <c r="A6" s="227"/>
      <c r="B6" s="245" t="s">
        <v>70</v>
      </c>
      <c r="C6" s="246"/>
      <c r="D6" s="246"/>
      <c r="E6" s="246"/>
      <c r="F6" s="160">
        <v>23.87</v>
      </c>
      <c r="G6" s="160">
        <v>20.440000000000001</v>
      </c>
      <c r="H6" s="160">
        <v>27.59</v>
      </c>
      <c r="I6" s="160">
        <v>6.84</v>
      </c>
      <c r="J6" s="160">
        <v>1.28</v>
      </c>
      <c r="K6" s="148"/>
    </row>
    <row r="7" spans="1:11" ht="18.75" customHeight="1">
      <c r="A7" s="227"/>
      <c r="B7" s="247" t="s">
        <v>268</v>
      </c>
      <c r="C7" s="248"/>
      <c r="D7" s="248"/>
      <c r="E7" s="139" t="s">
        <v>269</v>
      </c>
      <c r="F7" s="161">
        <v>17.5</v>
      </c>
      <c r="G7" s="160">
        <v>0</v>
      </c>
      <c r="H7" s="160">
        <v>0</v>
      </c>
      <c r="I7" s="161">
        <v>8.61</v>
      </c>
      <c r="J7" s="161">
        <v>0.72</v>
      </c>
      <c r="K7" s="150" t="s">
        <v>278</v>
      </c>
    </row>
    <row r="8" spans="1:11" ht="18.75" customHeight="1">
      <c r="A8" s="227"/>
      <c r="B8" s="249"/>
      <c r="C8" s="250"/>
      <c r="D8" s="250"/>
      <c r="E8" s="139" t="s">
        <v>270</v>
      </c>
      <c r="F8" s="160">
        <v>17.149999999999999</v>
      </c>
      <c r="G8" s="160">
        <v>0</v>
      </c>
      <c r="H8" s="160">
        <v>0</v>
      </c>
      <c r="I8" s="160">
        <v>10.82</v>
      </c>
      <c r="J8" s="160">
        <v>0.9</v>
      </c>
      <c r="K8" s="150"/>
    </row>
    <row r="9" spans="1:11" ht="18.75" customHeight="1">
      <c r="A9" s="227" t="s">
        <v>271</v>
      </c>
      <c r="B9" s="251" t="s">
        <v>296</v>
      </c>
      <c r="C9" s="252"/>
      <c r="D9" s="252"/>
      <c r="E9" s="252"/>
      <c r="F9" s="160">
        <v>21</v>
      </c>
      <c r="G9" s="160">
        <v>17</v>
      </c>
      <c r="H9" s="160">
        <v>35</v>
      </c>
      <c r="I9" s="160">
        <v>8</v>
      </c>
      <c r="J9" s="160">
        <v>1.3</v>
      </c>
      <c r="K9" s="150"/>
    </row>
    <row r="10" spans="1:11" ht="18.75" customHeight="1">
      <c r="A10" s="227"/>
      <c r="B10" s="251" t="s">
        <v>297</v>
      </c>
      <c r="C10" s="252"/>
      <c r="D10" s="252"/>
      <c r="E10" s="252"/>
      <c r="F10" s="160">
        <v>19</v>
      </c>
      <c r="G10" s="160">
        <v>17</v>
      </c>
      <c r="H10" s="160">
        <v>30</v>
      </c>
      <c r="I10" s="160">
        <v>9.5</v>
      </c>
      <c r="J10" s="160">
        <v>1.2</v>
      </c>
      <c r="K10" s="150"/>
    </row>
    <row r="11" spans="1:11" ht="18.75" customHeight="1">
      <c r="A11" s="227"/>
      <c r="B11" s="251" t="s">
        <v>280</v>
      </c>
      <c r="C11" s="252"/>
      <c r="D11" s="252"/>
      <c r="E11" s="252"/>
      <c r="F11" s="160">
        <v>20</v>
      </c>
      <c r="G11" s="160">
        <v>18</v>
      </c>
      <c r="H11" s="160">
        <v>32</v>
      </c>
      <c r="I11" s="160">
        <v>7.4</v>
      </c>
      <c r="J11" s="160">
        <v>1.4</v>
      </c>
      <c r="K11" s="150"/>
    </row>
    <row r="12" spans="1:11" ht="18.75" customHeight="1">
      <c r="A12" s="227"/>
      <c r="B12" s="251" t="s">
        <v>298</v>
      </c>
      <c r="C12" s="252"/>
      <c r="D12" s="252"/>
      <c r="E12" s="252"/>
      <c r="F12" s="160">
        <v>17.5</v>
      </c>
      <c r="G12" s="160">
        <v>20.399999999999999</v>
      </c>
      <c r="H12" s="160">
        <v>35.1</v>
      </c>
      <c r="I12" s="160">
        <v>8.61</v>
      </c>
      <c r="J12" s="160">
        <v>0.72</v>
      </c>
      <c r="K12" s="150"/>
    </row>
    <row r="13" spans="1:11" ht="18.75" customHeight="1">
      <c r="A13" s="227"/>
      <c r="B13" s="251" t="s">
        <v>281</v>
      </c>
      <c r="C13" s="252"/>
      <c r="D13" s="252"/>
      <c r="E13" s="252"/>
      <c r="F13" s="160">
        <v>20</v>
      </c>
      <c r="G13" s="160">
        <v>17</v>
      </c>
      <c r="H13" s="160">
        <v>31</v>
      </c>
      <c r="I13" s="160">
        <v>7.5</v>
      </c>
      <c r="J13" s="160">
        <v>1.3</v>
      </c>
      <c r="K13" s="150"/>
    </row>
    <row r="14" spans="1:11" ht="18.75" customHeight="1">
      <c r="A14" s="228" t="s">
        <v>107</v>
      </c>
      <c r="B14" s="253" t="s">
        <v>282</v>
      </c>
      <c r="C14" s="254"/>
      <c r="D14" s="254"/>
      <c r="E14" s="254"/>
      <c r="F14" s="160">
        <v>19</v>
      </c>
      <c r="G14" s="161">
        <v>15</v>
      </c>
      <c r="H14" s="161">
        <v>30</v>
      </c>
      <c r="I14" s="160">
        <v>8</v>
      </c>
      <c r="J14" s="160">
        <v>0.9</v>
      </c>
      <c r="K14" s="150" t="s">
        <v>278</v>
      </c>
    </row>
    <row r="15" spans="1:11" ht="18.75" customHeight="1">
      <c r="A15" s="229"/>
      <c r="B15" s="253" t="s">
        <v>279</v>
      </c>
      <c r="C15" s="254"/>
      <c r="D15" s="254"/>
      <c r="E15" s="254"/>
      <c r="F15" s="160">
        <v>19</v>
      </c>
      <c r="G15" s="160">
        <v>15</v>
      </c>
      <c r="H15" s="160">
        <v>30</v>
      </c>
      <c r="I15" s="160">
        <v>8</v>
      </c>
      <c r="J15" s="160">
        <v>0.9</v>
      </c>
      <c r="K15" s="148"/>
    </row>
    <row r="16" spans="1:11" ht="18.75" customHeight="1">
      <c r="A16" s="230" t="s">
        <v>283</v>
      </c>
      <c r="B16" s="231"/>
      <c r="C16" s="231"/>
      <c r="D16" s="231"/>
      <c r="E16" s="231"/>
      <c r="F16" s="158">
        <v>17.5</v>
      </c>
      <c r="G16" s="158">
        <v>15</v>
      </c>
      <c r="H16" s="158">
        <v>30</v>
      </c>
      <c r="I16" s="158">
        <v>8.61</v>
      </c>
      <c r="J16" s="158">
        <v>0.72</v>
      </c>
      <c r="K16" s="149"/>
    </row>
    <row r="17" spans="1:11" ht="18.75" customHeight="1">
      <c r="A17" s="94"/>
      <c r="B17" s="12"/>
      <c r="C17" s="12"/>
      <c r="D17" s="12"/>
      <c r="E17" s="12"/>
      <c r="F17" s="12"/>
      <c r="G17" s="95"/>
      <c r="H17" s="95"/>
      <c r="I17" s="95"/>
      <c r="J17" s="95"/>
      <c r="K17" s="95"/>
    </row>
    <row r="18" spans="1:11" ht="18.75" customHeight="1">
      <c r="A18" s="3" t="s">
        <v>71</v>
      </c>
    </row>
    <row r="19" spans="1:11" ht="18.75" customHeight="1">
      <c r="A19" s="96" t="s">
        <v>116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1" ht="18.75" customHeight="1">
      <c r="A20" s="296" t="s">
        <v>112</v>
      </c>
      <c r="B20" s="271" t="s">
        <v>128</v>
      </c>
      <c r="C20" s="271"/>
      <c r="D20" s="271"/>
      <c r="E20" s="271"/>
      <c r="F20" s="271"/>
      <c r="G20" s="271" t="s">
        <v>126</v>
      </c>
      <c r="H20" s="271"/>
      <c r="I20" s="271"/>
      <c r="J20" s="271"/>
      <c r="K20" s="272" t="s">
        <v>127</v>
      </c>
    </row>
    <row r="21" spans="1:11" ht="18.75" customHeight="1">
      <c r="A21" s="297"/>
      <c r="B21" s="289" t="s">
        <v>129</v>
      </c>
      <c r="C21" s="289" t="s">
        <v>119</v>
      </c>
      <c r="D21" s="289" t="s">
        <v>120</v>
      </c>
      <c r="E21" s="289" t="s">
        <v>131</v>
      </c>
      <c r="F21" s="289" t="s">
        <v>130</v>
      </c>
      <c r="G21" s="289" t="s">
        <v>121</v>
      </c>
      <c r="H21" s="300" t="s">
        <v>122</v>
      </c>
      <c r="I21" s="300"/>
      <c r="J21" s="289" t="s">
        <v>125</v>
      </c>
      <c r="K21" s="273"/>
    </row>
    <row r="22" spans="1:11" ht="48" customHeight="1" thickBot="1">
      <c r="A22" s="298"/>
      <c r="B22" s="290"/>
      <c r="C22" s="290"/>
      <c r="D22" s="290"/>
      <c r="E22" s="299"/>
      <c r="F22" s="290"/>
      <c r="G22" s="290"/>
      <c r="H22" s="108" t="s">
        <v>124</v>
      </c>
      <c r="I22" s="108" t="s">
        <v>123</v>
      </c>
      <c r="J22" s="290"/>
      <c r="K22" s="274"/>
    </row>
    <row r="23" spans="1:11" ht="18.75" customHeight="1" thickTop="1">
      <c r="A23" s="109">
        <v>2009</v>
      </c>
      <c r="B23" s="162">
        <v>137796</v>
      </c>
      <c r="C23" s="163">
        <v>89122</v>
      </c>
      <c r="D23" s="163">
        <v>48674</v>
      </c>
      <c r="E23" s="163">
        <f>B23-C23-D23</f>
        <v>0</v>
      </c>
      <c r="F23" s="167">
        <f>ROUND(C23*100/B23,1)</f>
        <v>64.7</v>
      </c>
      <c r="G23" s="164">
        <f>ROUND(E23*100/$B23,1)</f>
        <v>0</v>
      </c>
      <c r="H23" s="167">
        <f>ROUND(D23*100/$B23,1)</f>
        <v>35.299999999999997</v>
      </c>
      <c r="I23" s="167">
        <f>ROUND(C23*100/$B23,1)</f>
        <v>64.7</v>
      </c>
      <c r="J23" s="167">
        <f>H23+I23</f>
        <v>100</v>
      </c>
      <c r="K23" s="165">
        <v>8133</v>
      </c>
    </row>
    <row r="24" spans="1:11" ht="18.75" customHeight="1">
      <c r="A24" s="109">
        <v>2010</v>
      </c>
      <c r="B24" s="162">
        <v>137837</v>
      </c>
      <c r="C24" s="163">
        <v>93847</v>
      </c>
      <c r="D24" s="166">
        <v>43990</v>
      </c>
      <c r="E24" s="166">
        <f>B24-C24-D24</f>
        <v>0</v>
      </c>
      <c r="F24" s="168">
        <f>ROUND(C24*100/B24,1)</f>
        <v>68.099999999999994</v>
      </c>
      <c r="G24" s="164">
        <f>ROUND(E24*100/$B24,1)</f>
        <v>0</v>
      </c>
      <c r="H24" s="168">
        <f>ROUND(D24*100/$B24,1)</f>
        <v>31.9</v>
      </c>
      <c r="I24" s="168">
        <f>ROUND(C24*100/$B24,1)</f>
        <v>68.099999999999994</v>
      </c>
      <c r="J24" s="168">
        <f>H24+I24</f>
        <v>100</v>
      </c>
      <c r="K24" s="165">
        <v>8392</v>
      </c>
    </row>
    <row r="25" spans="1:11" ht="18.75" customHeight="1">
      <c r="A25" s="109">
        <v>2011</v>
      </c>
      <c r="B25" s="162">
        <v>137920</v>
      </c>
      <c r="C25" s="163">
        <v>96786</v>
      </c>
      <c r="D25" s="166">
        <v>41134</v>
      </c>
      <c r="E25" s="163">
        <f>B25-C25-D25</f>
        <v>0</v>
      </c>
      <c r="F25" s="167">
        <f>ROUND(C25*100/B25,1)</f>
        <v>70.2</v>
      </c>
      <c r="G25" s="164">
        <f>ROUND(E25*100/$B25,1)</f>
        <v>0</v>
      </c>
      <c r="H25" s="167">
        <f>ROUND(D25*100/$B25,1)</f>
        <v>29.8</v>
      </c>
      <c r="I25" s="167">
        <f>ROUND(C25*100/$B25,1)</f>
        <v>70.2</v>
      </c>
      <c r="J25" s="167">
        <f>H25+I25</f>
        <v>100</v>
      </c>
      <c r="K25" s="165">
        <v>5814</v>
      </c>
    </row>
    <row r="26" spans="1:11" ht="18.75" customHeight="1">
      <c r="A26" s="109">
        <v>2012</v>
      </c>
      <c r="B26" s="162">
        <v>137052</v>
      </c>
      <c r="C26" s="163">
        <v>97181</v>
      </c>
      <c r="D26" s="166">
        <v>39871</v>
      </c>
      <c r="E26" s="163">
        <f>B26-C26-D26</f>
        <v>0</v>
      </c>
      <c r="F26" s="167">
        <f>ROUND(C26*100/B26,1)</f>
        <v>70.900000000000006</v>
      </c>
      <c r="G26" s="164">
        <f>ROUND(E26*100/$B26,1)</f>
        <v>0</v>
      </c>
      <c r="H26" s="167">
        <f>ROUND(D26*100/$B26,1)</f>
        <v>29.1</v>
      </c>
      <c r="I26" s="167">
        <f>ROUND(C26*100/$B26,1)</f>
        <v>70.900000000000006</v>
      </c>
      <c r="J26" s="167">
        <f>H26+I26</f>
        <v>100</v>
      </c>
      <c r="K26" s="165">
        <v>5792</v>
      </c>
    </row>
    <row r="27" spans="1:11" ht="18.75" customHeight="1">
      <c r="A27" s="197">
        <v>2013</v>
      </c>
      <c r="B27" s="198">
        <v>136858</v>
      </c>
      <c r="C27" s="199">
        <v>97534</v>
      </c>
      <c r="D27" s="200">
        <v>39324</v>
      </c>
      <c r="E27" s="199">
        <f>B27-C27-D27</f>
        <v>0</v>
      </c>
      <c r="F27" s="201">
        <f>ROUND(C27*100/B27,1)</f>
        <v>71.3</v>
      </c>
      <c r="G27" s="202">
        <f>ROUND(E27*100/$B27,1)</f>
        <v>0</v>
      </c>
      <c r="H27" s="201">
        <f>ROUND(D27*100/$B27,1)</f>
        <v>28.7</v>
      </c>
      <c r="I27" s="201">
        <f>ROUND(C27*100/$B27,1)</f>
        <v>71.3</v>
      </c>
      <c r="J27" s="201">
        <f>H27+I27</f>
        <v>100</v>
      </c>
      <c r="K27" s="203">
        <v>6120</v>
      </c>
    </row>
    <row r="28" spans="1:11" ht="18.75" customHeight="1">
      <c r="A28" s="96"/>
      <c r="B28" s="96"/>
      <c r="C28" s="96"/>
      <c r="D28" s="96"/>
      <c r="E28" s="96"/>
      <c r="F28" s="97"/>
      <c r="G28" s="96"/>
      <c r="H28" s="97"/>
      <c r="I28" s="96"/>
      <c r="J28" s="97"/>
      <c r="K28" s="96"/>
    </row>
    <row r="29" spans="1:11" ht="18.75" customHeight="1">
      <c r="A29" s="96" t="s">
        <v>117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18.75" customHeight="1">
      <c r="A30" s="98" t="s">
        <v>110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</row>
    <row r="31" spans="1:11" ht="18.75" customHeight="1">
      <c r="A31" s="9"/>
      <c r="K31" s="7" t="s">
        <v>134</v>
      </c>
    </row>
    <row r="32" spans="1:11" ht="18.75" customHeight="1" thickBot="1">
      <c r="A32" s="209" t="s">
        <v>72</v>
      </c>
      <c r="B32" s="210"/>
      <c r="C32" s="232">
        <v>2010</v>
      </c>
      <c r="D32" s="233"/>
      <c r="E32" s="232">
        <v>2015</v>
      </c>
      <c r="F32" s="233"/>
      <c r="G32" s="232">
        <v>2020</v>
      </c>
      <c r="H32" s="233"/>
      <c r="I32" s="232">
        <v>2025</v>
      </c>
      <c r="J32" s="233"/>
      <c r="K32" s="99" t="s">
        <v>73</v>
      </c>
    </row>
    <row r="33" spans="1:11" ht="18.75" customHeight="1" thickTop="1">
      <c r="A33" s="237" t="s">
        <v>125</v>
      </c>
      <c r="B33" s="238"/>
      <c r="C33" s="286">
        <v>99</v>
      </c>
      <c r="D33" s="286"/>
      <c r="E33" s="286">
        <v>99</v>
      </c>
      <c r="F33" s="286"/>
      <c r="G33" s="286">
        <v>99</v>
      </c>
      <c r="H33" s="286"/>
      <c r="I33" s="286">
        <v>99</v>
      </c>
      <c r="J33" s="286"/>
      <c r="K33" s="100"/>
    </row>
    <row r="34" spans="1:11" ht="18.75" customHeight="1">
      <c r="A34" s="96"/>
      <c r="B34" s="96"/>
      <c r="C34" s="96"/>
      <c r="D34" s="96"/>
      <c r="E34" s="96"/>
      <c r="F34" s="97"/>
      <c r="G34" s="96"/>
      <c r="H34" s="97"/>
      <c r="I34" s="96"/>
      <c r="J34" s="97"/>
      <c r="K34" s="96"/>
    </row>
    <row r="35" spans="1:11" s="102" customFormat="1" ht="18.75" customHeight="1">
      <c r="A35" s="96" t="s">
        <v>118</v>
      </c>
      <c r="B35" s="96"/>
      <c r="C35" s="96"/>
      <c r="D35" s="96"/>
      <c r="E35" s="96"/>
      <c r="F35" s="96"/>
      <c r="G35" s="96"/>
      <c r="H35" s="96"/>
      <c r="I35" s="96"/>
      <c r="J35" s="101"/>
    </row>
    <row r="36" spans="1:11" ht="18.75" customHeight="1">
      <c r="A36" s="98" t="s">
        <v>188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</row>
    <row r="37" spans="1:11" ht="18.75" customHeight="1">
      <c r="A37" s="98" t="s">
        <v>133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</row>
    <row r="38" spans="1:11" ht="18.75" customHeight="1">
      <c r="A38" s="9"/>
      <c r="K38" s="7" t="s">
        <v>134</v>
      </c>
    </row>
    <row r="39" spans="1:11" s="102" customFormat="1" ht="18.75" customHeight="1" thickBot="1">
      <c r="A39" s="301" t="s">
        <v>72</v>
      </c>
      <c r="B39" s="302"/>
      <c r="C39" s="302"/>
      <c r="D39" s="302"/>
      <c r="E39" s="19">
        <v>2013</v>
      </c>
      <c r="F39" s="19">
        <v>2015</v>
      </c>
      <c r="G39" s="19">
        <v>2020</v>
      </c>
      <c r="H39" s="19">
        <v>2025</v>
      </c>
      <c r="I39" s="19">
        <v>2030</v>
      </c>
      <c r="J39" s="19">
        <v>2035</v>
      </c>
      <c r="K39" s="72" t="s">
        <v>189</v>
      </c>
    </row>
    <row r="40" spans="1:11" s="102" customFormat="1" ht="18.75" customHeight="1" thickTop="1">
      <c r="A40" s="305" t="s">
        <v>74</v>
      </c>
      <c r="B40" s="306"/>
      <c r="C40" s="306"/>
      <c r="D40" s="306"/>
      <c r="E40" s="169">
        <f>G27</f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03"/>
    </row>
    <row r="41" spans="1:11" s="102" customFormat="1" ht="18.75" customHeight="1">
      <c r="A41" s="292" t="s">
        <v>75</v>
      </c>
      <c r="B41" s="293"/>
      <c r="C41" s="225" t="s">
        <v>76</v>
      </c>
      <c r="D41" s="226"/>
      <c r="E41" s="169">
        <f>H27</f>
        <v>28.7</v>
      </c>
      <c r="F41" s="169">
        <f>F43-F42</f>
        <v>25</v>
      </c>
      <c r="G41" s="169">
        <f>G43-G42</f>
        <v>15</v>
      </c>
      <c r="H41" s="169">
        <f>H43-H42</f>
        <v>5</v>
      </c>
      <c r="I41" s="169">
        <f>I43-I42</f>
        <v>0</v>
      </c>
      <c r="J41" s="169">
        <f>J43-J42</f>
        <v>0</v>
      </c>
      <c r="K41" s="104"/>
    </row>
    <row r="42" spans="1:11" s="102" customFormat="1" ht="18.75" customHeight="1">
      <c r="A42" s="294"/>
      <c r="B42" s="295"/>
      <c r="C42" s="225" t="s">
        <v>132</v>
      </c>
      <c r="D42" s="226"/>
      <c r="E42" s="169">
        <f>I27</f>
        <v>71.3</v>
      </c>
      <c r="F42" s="169">
        <f>ROUND(E42+(F39-E39)*2,0)</f>
        <v>75</v>
      </c>
      <c r="G42" s="169">
        <f>ROUND(F42+(G39-F39)*2,0)</f>
        <v>85</v>
      </c>
      <c r="H42" s="169">
        <f>ROUND(G42+(H39-G39)*2,0)</f>
        <v>95</v>
      </c>
      <c r="I42" s="169">
        <v>100</v>
      </c>
      <c r="J42" s="169">
        <v>100</v>
      </c>
      <c r="K42" s="104"/>
    </row>
    <row r="43" spans="1:11" s="102" customFormat="1" ht="18.75" customHeight="1">
      <c r="A43" s="282" t="s">
        <v>77</v>
      </c>
      <c r="B43" s="283"/>
      <c r="C43" s="283"/>
      <c r="D43" s="283"/>
      <c r="E43" s="171">
        <f>J27</f>
        <v>100</v>
      </c>
      <c r="F43" s="171">
        <f>E43</f>
        <v>100</v>
      </c>
      <c r="G43" s="171">
        <f>F43</f>
        <v>100</v>
      </c>
      <c r="H43" s="171">
        <f>G43</f>
        <v>100</v>
      </c>
      <c r="I43" s="171">
        <f>H43</f>
        <v>100</v>
      </c>
      <c r="J43" s="171">
        <f>I43</f>
        <v>100</v>
      </c>
      <c r="K43" s="105"/>
    </row>
    <row r="44" spans="1:11" s="102" customFormat="1" ht="18.75" customHeight="1">
      <c r="B44" s="96"/>
      <c r="C44" s="96"/>
      <c r="D44" s="96"/>
      <c r="E44" s="96"/>
      <c r="F44" s="96"/>
    </row>
    <row r="45" spans="1:11" s="102" customFormat="1" ht="18.75" customHeight="1">
      <c r="A45" s="102" t="s">
        <v>78</v>
      </c>
    </row>
    <row r="46" spans="1:11" ht="18.75" customHeight="1">
      <c r="A46" s="96" t="s">
        <v>135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</row>
    <row r="47" spans="1:11" ht="18.75" customHeight="1">
      <c r="A47" s="9"/>
      <c r="K47" s="7" t="s">
        <v>134</v>
      </c>
    </row>
    <row r="48" spans="1:11" s="102" customFormat="1" ht="18.75" customHeight="1" thickBot="1">
      <c r="A48" s="287" t="s">
        <v>79</v>
      </c>
      <c r="B48" s="288"/>
      <c r="C48" s="288"/>
      <c r="D48" s="288"/>
      <c r="E48" s="288"/>
      <c r="F48" s="288"/>
      <c r="G48" s="71" t="s">
        <v>56</v>
      </c>
      <c r="H48" s="71" t="s">
        <v>57</v>
      </c>
      <c r="I48" s="71" t="s">
        <v>58</v>
      </c>
      <c r="J48" s="71" t="s">
        <v>80</v>
      </c>
      <c r="K48" s="99" t="s">
        <v>81</v>
      </c>
    </row>
    <row r="49" spans="1:11" s="102" customFormat="1" ht="26.25" customHeight="1" thickTop="1">
      <c r="A49" s="284" t="s">
        <v>111</v>
      </c>
      <c r="B49" s="303" t="s">
        <v>82</v>
      </c>
      <c r="C49" s="303"/>
      <c r="D49" s="303"/>
      <c r="E49" s="303"/>
      <c r="F49" s="303"/>
      <c r="G49" s="172">
        <v>50</v>
      </c>
      <c r="H49" s="172" t="s">
        <v>83</v>
      </c>
      <c r="I49" s="172">
        <v>60</v>
      </c>
      <c r="J49" s="172" t="s">
        <v>83</v>
      </c>
      <c r="K49" s="173" t="s">
        <v>83</v>
      </c>
    </row>
    <row r="50" spans="1:11" s="102" customFormat="1" ht="26.25" customHeight="1">
      <c r="A50" s="285"/>
      <c r="B50" s="255" t="s">
        <v>84</v>
      </c>
      <c r="C50" s="255"/>
      <c r="D50" s="255"/>
      <c r="E50" s="255"/>
      <c r="F50" s="255"/>
      <c r="G50" s="174">
        <v>40</v>
      </c>
      <c r="H50" s="174" t="s">
        <v>83</v>
      </c>
      <c r="I50" s="174">
        <v>50</v>
      </c>
      <c r="J50" s="174" t="s">
        <v>83</v>
      </c>
      <c r="K50" s="175" t="s">
        <v>83</v>
      </c>
    </row>
    <row r="51" spans="1:11" s="102" customFormat="1" ht="26.25" customHeight="1">
      <c r="A51" s="285"/>
      <c r="B51" s="255" t="s">
        <v>85</v>
      </c>
      <c r="C51" s="255"/>
      <c r="D51" s="255"/>
      <c r="E51" s="255"/>
      <c r="F51" s="255"/>
      <c r="G51" s="174">
        <v>35</v>
      </c>
      <c r="H51" s="174" t="s">
        <v>83</v>
      </c>
      <c r="I51" s="174">
        <v>62</v>
      </c>
      <c r="J51" s="174" t="s">
        <v>83</v>
      </c>
      <c r="K51" s="175" t="s">
        <v>83</v>
      </c>
    </row>
    <row r="52" spans="1:11" s="102" customFormat="1" ht="26.25" customHeight="1">
      <c r="A52" s="285"/>
      <c r="B52" s="255" t="s">
        <v>86</v>
      </c>
      <c r="C52" s="255"/>
      <c r="D52" s="255"/>
      <c r="E52" s="255"/>
      <c r="F52" s="255"/>
      <c r="G52" s="174" t="s">
        <v>83</v>
      </c>
      <c r="H52" s="174" t="s">
        <v>83</v>
      </c>
      <c r="I52" s="174" t="s">
        <v>83</v>
      </c>
      <c r="J52" s="174">
        <v>25</v>
      </c>
      <c r="K52" s="175">
        <v>1</v>
      </c>
    </row>
    <row r="53" spans="1:11" s="102" customFormat="1" ht="26.25" customHeight="1">
      <c r="A53" s="285"/>
      <c r="B53" s="255" t="s">
        <v>87</v>
      </c>
      <c r="C53" s="255"/>
      <c r="D53" s="255"/>
      <c r="E53" s="255"/>
      <c r="F53" s="255"/>
      <c r="G53" s="174" t="s">
        <v>88</v>
      </c>
      <c r="H53" s="174" t="s">
        <v>83</v>
      </c>
      <c r="I53" s="174" t="s">
        <v>83</v>
      </c>
      <c r="J53" s="174">
        <v>25</v>
      </c>
      <c r="K53" s="175">
        <v>4</v>
      </c>
    </row>
    <row r="54" spans="1:11" s="102" customFormat="1" ht="26.25" customHeight="1">
      <c r="A54" s="285"/>
      <c r="B54" s="255" t="s">
        <v>89</v>
      </c>
      <c r="C54" s="255"/>
      <c r="D54" s="255"/>
      <c r="E54" s="255"/>
      <c r="F54" s="255"/>
      <c r="G54" s="174">
        <v>50</v>
      </c>
      <c r="H54" s="174">
        <v>50</v>
      </c>
      <c r="I54" s="174">
        <v>50</v>
      </c>
      <c r="J54" s="174">
        <v>15</v>
      </c>
      <c r="K54" s="175">
        <v>15</v>
      </c>
    </row>
    <row r="55" spans="1:11" s="102" customFormat="1" ht="26.25" customHeight="1">
      <c r="A55" s="227" t="s">
        <v>108</v>
      </c>
      <c r="B55" s="234" t="s">
        <v>296</v>
      </c>
      <c r="C55" s="235"/>
      <c r="D55" s="235"/>
      <c r="E55" s="235"/>
      <c r="F55" s="236"/>
      <c r="G55" s="174">
        <v>50</v>
      </c>
      <c r="H55" s="174">
        <v>50</v>
      </c>
      <c r="I55" s="174">
        <v>50</v>
      </c>
      <c r="J55" s="174">
        <v>15</v>
      </c>
      <c r="K55" s="175">
        <v>15</v>
      </c>
    </row>
    <row r="56" spans="1:11" s="102" customFormat="1" ht="26.25" customHeight="1">
      <c r="A56" s="227"/>
      <c r="B56" s="234" t="s">
        <v>297</v>
      </c>
      <c r="C56" s="235"/>
      <c r="D56" s="235"/>
      <c r="E56" s="235"/>
      <c r="F56" s="236"/>
      <c r="G56" s="174"/>
      <c r="H56" s="174"/>
      <c r="I56" s="174"/>
      <c r="J56" s="174"/>
      <c r="K56" s="175"/>
    </row>
    <row r="57" spans="1:11" s="102" customFormat="1" ht="26.25" customHeight="1">
      <c r="A57" s="227"/>
      <c r="B57" s="255" t="s">
        <v>298</v>
      </c>
      <c r="C57" s="255"/>
      <c r="D57" s="255"/>
      <c r="E57" s="255"/>
      <c r="F57" s="255"/>
      <c r="G57" s="174">
        <v>50</v>
      </c>
      <c r="H57" s="174">
        <v>50</v>
      </c>
      <c r="I57" s="174">
        <v>50</v>
      </c>
      <c r="J57" s="174">
        <v>15</v>
      </c>
      <c r="K57" s="175">
        <v>15</v>
      </c>
    </row>
    <row r="58" spans="1:11" s="102" customFormat="1" ht="26.25" customHeight="1">
      <c r="A58" s="227"/>
      <c r="B58" s="255" t="s">
        <v>90</v>
      </c>
      <c r="C58" s="255"/>
      <c r="D58" s="255"/>
      <c r="E58" s="255"/>
      <c r="F58" s="255"/>
      <c r="G58" s="174">
        <v>50</v>
      </c>
      <c r="H58" s="174">
        <v>50</v>
      </c>
      <c r="I58" s="174">
        <v>50</v>
      </c>
      <c r="J58" s="174">
        <v>25</v>
      </c>
      <c r="K58" s="175" t="s">
        <v>91</v>
      </c>
    </row>
    <row r="59" spans="1:11" ht="26.25" customHeight="1">
      <c r="A59" s="11" t="s">
        <v>107</v>
      </c>
      <c r="B59" s="277" t="s">
        <v>106</v>
      </c>
      <c r="C59" s="277"/>
      <c r="D59" s="277"/>
      <c r="E59" s="277"/>
      <c r="F59" s="277"/>
      <c r="G59" s="174">
        <v>50</v>
      </c>
      <c r="H59" s="174">
        <v>50</v>
      </c>
      <c r="I59" s="174">
        <v>50</v>
      </c>
      <c r="J59" s="174">
        <v>15</v>
      </c>
      <c r="K59" s="175">
        <v>15</v>
      </c>
    </row>
    <row r="60" spans="1:11" s="102" customFormat="1" ht="18.75" customHeight="1">
      <c r="A60" s="275" t="s">
        <v>139</v>
      </c>
      <c r="B60" s="276"/>
      <c r="C60" s="276"/>
      <c r="D60" s="276"/>
      <c r="E60" s="276"/>
      <c r="F60" s="276"/>
      <c r="G60" s="176">
        <v>50</v>
      </c>
      <c r="H60" s="176">
        <v>50</v>
      </c>
      <c r="I60" s="176">
        <v>50</v>
      </c>
      <c r="J60" s="176">
        <v>15</v>
      </c>
      <c r="K60" s="177">
        <v>15</v>
      </c>
    </row>
    <row r="61" spans="1:11" s="102" customFormat="1" ht="18.75" customHeight="1"/>
    <row r="62" spans="1:11" ht="18.75" customHeight="1">
      <c r="A62" s="96" t="s">
        <v>141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</row>
    <row r="63" spans="1:11" s="102" customFormat="1" ht="26.25" customHeight="1" thickBot="1">
      <c r="A63" s="278" t="s">
        <v>92</v>
      </c>
      <c r="B63" s="279"/>
      <c r="C63" s="279"/>
      <c r="D63" s="280" t="s">
        <v>191</v>
      </c>
      <c r="E63" s="279"/>
      <c r="F63" s="279" t="s">
        <v>93</v>
      </c>
      <c r="G63" s="279"/>
      <c r="H63" s="280" t="s">
        <v>192</v>
      </c>
      <c r="I63" s="280"/>
      <c r="J63" s="279" t="s">
        <v>94</v>
      </c>
      <c r="K63" s="291"/>
    </row>
    <row r="64" spans="1:11" s="102" customFormat="1" ht="18.75" customHeight="1" thickTop="1">
      <c r="A64" s="267" t="s">
        <v>95</v>
      </c>
      <c r="B64" s="268"/>
      <c r="C64" s="106" t="s">
        <v>59</v>
      </c>
      <c r="D64" s="259">
        <f>F16</f>
        <v>17.5</v>
      </c>
      <c r="E64" s="259"/>
      <c r="F64" s="259">
        <v>0</v>
      </c>
      <c r="G64" s="259"/>
      <c r="H64" s="259">
        <f t="shared" ref="H64:H73" si="0">ROUND(D64*F64/100,2)</f>
        <v>0</v>
      </c>
      <c r="I64" s="259"/>
      <c r="J64" s="268"/>
      <c r="K64" s="281"/>
    </row>
    <row r="65" spans="1:11" s="102" customFormat="1" ht="18.75" customHeight="1">
      <c r="A65" s="264"/>
      <c r="B65" s="257"/>
      <c r="C65" s="83" t="s">
        <v>60</v>
      </c>
      <c r="D65" s="260">
        <f>G16</f>
        <v>15</v>
      </c>
      <c r="E65" s="260"/>
      <c r="F65" s="260">
        <v>0</v>
      </c>
      <c r="G65" s="260"/>
      <c r="H65" s="260">
        <f t="shared" si="0"/>
        <v>0</v>
      </c>
      <c r="I65" s="260"/>
      <c r="J65" s="257"/>
      <c r="K65" s="270"/>
    </row>
    <row r="66" spans="1:11" s="102" customFormat="1" ht="18.75" customHeight="1">
      <c r="A66" s="264"/>
      <c r="B66" s="257"/>
      <c r="C66" s="83" t="s">
        <v>61</v>
      </c>
      <c r="D66" s="260">
        <f>H16</f>
        <v>30</v>
      </c>
      <c r="E66" s="260"/>
      <c r="F66" s="260">
        <v>0</v>
      </c>
      <c r="G66" s="260"/>
      <c r="H66" s="260">
        <f t="shared" si="0"/>
        <v>0</v>
      </c>
      <c r="I66" s="260"/>
      <c r="J66" s="257"/>
      <c r="K66" s="270"/>
    </row>
    <row r="67" spans="1:11" s="102" customFormat="1" ht="18.75" customHeight="1">
      <c r="A67" s="264"/>
      <c r="B67" s="257"/>
      <c r="C67" s="83" t="s">
        <v>62</v>
      </c>
      <c r="D67" s="260">
        <f>I16</f>
        <v>8.61</v>
      </c>
      <c r="E67" s="260"/>
      <c r="F67" s="260">
        <v>0</v>
      </c>
      <c r="G67" s="260"/>
      <c r="H67" s="260">
        <f t="shared" si="0"/>
        <v>0</v>
      </c>
      <c r="I67" s="260"/>
      <c r="J67" s="257"/>
      <c r="K67" s="270"/>
    </row>
    <row r="68" spans="1:11" s="102" customFormat="1" ht="18.75" customHeight="1">
      <c r="A68" s="264"/>
      <c r="B68" s="257"/>
      <c r="C68" s="83" t="s">
        <v>63</v>
      </c>
      <c r="D68" s="260">
        <f>J16</f>
        <v>0.72</v>
      </c>
      <c r="E68" s="260"/>
      <c r="F68" s="260">
        <v>0</v>
      </c>
      <c r="G68" s="260"/>
      <c r="H68" s="260">
        <f t="shared" si="0"/>
        <v>0</v>
      </c>
      <c r="I68" s="260"/>
      <c r="J68" s="257"/>
      <c r="K68" s="270"/>
    </row>
    <row r="69" spans="1:11" s="102" customFormat="1" ht="18.75" customHeight="1">
      <c r="A69" s="264" t="s">
        <v>96</v>
      </c>
      <c r="B69" s="256" t="s">
        <v>97</v>
      </c>
      <c r="C69" s="83" t="s">
        <v>59</v>
      </c>
      <c r="D69" s="260">
        <f t="shared" ref="D69:D78" si="1">D64</f>
        <v>17.5</v>
      </c>
      <c r="E69" s="260"/>
      <c r="F69" s="260">
        <f>G60</f>
        <v>50</v>
      </c>
      <c r="G69" s="260"/>
      <c r="H69" s="260">
        <f t="shared" si="0"/>
        <v>8.75</v>
      </c>
      <c r="I69" s="260"/>
      <c r="J69" s="257"/>
      <c r="K69" s="270"/>
    </row>
    <row r="70" spans="1:11" s="102" customFormat="1" ht="18.75" customHeight="1">
      <c r="A70" s="264"/>
      <c r="B70" s="257"/>
      <c r="C70" s="83" t="s">
        <v>60</v>
      </c>
      <c r="D70" s="260">
        <f t="shared" si="1"/>
        <v>15</v>
      </c>
      <c r="E70" s="260"/>
      <c r="F70" s="260">
        <f>H60</f>
        <v>50</v>
      </c>
      <c r="G70" s="260"/>
      <c r="H70" s="260">
        <f t="shared" si="0"/>
        <v>7.5</v>
      </c>
      <c r="I70" s="260"/>
      <c r="J70" s="257"/>
      <c r="K70" s="270"/>
    </row>
    <row r="71" spans="1:11" s="102" customFormat="1" ht="18.75" customHeight="1">
      <c r="A71" s="264"/>
      <c r="B71" s="257"/>
      <c r="C71" s="83" t="s">
        <v>61</v>
      </c>
      <c r="D71" s="260">
        <f t="shared" si="1"/>
        <v>30</v>
      </c>
      <c r="E71" s="260"/>
      <c r="F71" s="260">
        <f>I60</f>
        <v>50</v>
      </c>
      <c r="G71" s="260"/>
      <c r="H71" s="260">
        <f t="shared" si="0"/>
        <v>15</v>
      </c>
      <c r="I71" s="260"/>
      <c r="J71" s="257"/>
      <c r="K71" s="270"/>
    </row>
    <row r="72" spans="1:11" s="102" customFormat="1" ht="18.75" customHeight="1">
      <c r="A72" s="264"/>
      <c r="B72" s="257"/>
      <c r="C72" s="83" t="s">
        <v>62</v>
      </c>
      <c r="D72" s="260">
        <f t="shared" si="1"/>
        <v>8.61</v>
      </c>
      <c r="E72" s="260"/>
      <c r="F72" s="260">
        <f>J60</f>
        <v>15</v>
      </c>
      <c r="G72" s="260"/>
      <c r="H72" s="260">
        <f t="shared" si="0"/>
        <v>1.29</v>
      </c>
      <c r="I72" s="260"/>
      <c r="J72" s="257"/>
      <c r="K72" s="270"/>
    </row>
    <row r="73" spans="1:11" s="102" customFormat="1" ht="18.75" customHeight="1">
      <c r="A73" s="264"/>
      <c r="B73" s="257"/>
      <c r="C73" s="83" t="s">
        <v>63</v>
      </c>
      <c r="D73" s="260">
        <f t="shared" si="1"/>
        <v>0.72</v>
      </c>
      <c r="E73" s="260"/>
      <c r="F73" s="260">
        <f>K60</f>
        <v>15</v>
      </c>
      <c r="G73" s="260"/>
      <c r="H73" s="260">
        <f t="shared" si="0"/>
        <v>0.11</v>
      </c>
      <c r="I73" s="260"/>
      <c r="J73" s="257"/>
      <c r="K73" s="270"/>
    </row>
    <row r="74" spans="1:11" s="102" customFormat="1" ht="18.75" customHeight="1">
      <c r="A74" s="264"/>
      <c r="B74" s="256" t="s">
        <v>136</v>
      </c>
      <c r="C74" s="83" t="s">
        <v>59</v>
      </c>
      <c r="D74" s="260">
        <f t="shared" si="1"/>
        <v>17.5</v>
      </c>
      <c r="E74" s="260"/>
      <c r="F74" s="260">
        <v>0</v>
      </c>
      <c r="G74" s="260"/>
      <c r="H74" s="260">
        <f>D74</f>
        <v>17.5</v>
      </c>
      <c r="I74" s="260"/>
      <c r="J74" s="257"/>
      <c r="K74" s="270"/>
    </row>
    <row r="75" spans="1:11" s="102" customFormat="1" ht="18.75" customHeight="1">
      <c r="A75" s="264"/>
      <c r="B75" s="257"/>
      <c r="C75" s="83" t="s">
        <v>60</v>
      </c>
      <c r="D75" s="260">
        <f t="shared" si="1"/>
        <v>15</v>
      </c>
      <c r="E75" s="260"/>
      <c r="F75" s="260">
        <v>0</v>
      </c>
      <c r="G75" s="260"/>
      <c r="H75" s="260">
        <f>D75</f>
        <v>15</v>
      </c>
      <c r="I75" s="260"/>
      <c r="J75" s="257"/>
      <c r="K75" s="270"/>
    </row>
    <row r="76" spans="1:11" s="102" customFormat="1" ht="18.75" customHeight="1">
      <c r="A76" s="264"/>
      <c r="B76" s="257"/>
      <c r="C76" s="83" t="s">
        <v>61</v>
      </c>
      <c r="D76" s="260">
        <f t="shared" si="1"/>
        <v>30</v>
      </c>
      <c r="E76" s="260"/>
      <c r="F76" s="260">
        <v>0</v>
      </c>
      <c r="G76" s="260"/>
      <c r="H76" s="260">
        <f>D76</f>
        <v>30</v>
      </c>
      <c r="I76" s="260"/>
      <c r="J76" s="257"/>
      <c r="K76" s="270"/>
    </row>
    <row r="77" spans="1:11" s="102" customFormat="1" ht="18.75" customHeight="1">
      <c r="A77" s="264"/>
      <c r="B77" s="257"/>
      <c r="C77" s="83" t="s">
        <v>62</v>
      </c>
      <c r="D77" s="260">
        <f t="shared" si="1"/>
        <v>8.61</v>
      </c>
      <c r="E77" s="260"/>
      <c r="F77" s="260">
        <v>0</v>
      </c>
      <c r="G77" s="260"/>
      <c r="H77" s="260">
        <f>D77</f>
        <v>8.61</v>
      </c>
      <c r="I77" s="260"/>
      <c r="J77" s="257"/>
      <c r="K77" s="270"/>
    </row>
    <row r="78" spans="1:11" s="102" customFormat="1" ht="18.75" customHeight="1">
      <c r="A78" s="269"/>
      <c r="B78" s="258"/>
      <c r="C78" s="90" t="s">
        <v>63</v>
      </c>
      <c r="D78" s="304">
        <f t="shared" si="1"/>
        <v>0.72</v>
      </c>
      <c r="E78" s="304"/>
      <c r="F78" s="304">
        <v>0</v>
      </c>
      <c r="G78" s="304"/>
      <c r="H78" s="304">
        <f>D78</f>
        <v>0.72</v>
      </c>
      <c r="I78" s="304"/>
      <c r="J78" s="258"/>
      <c r="K78" s="325"/>
    </row>
    <row r="79" spans="1:11" s="102" customFormat="1" ht="18.75" customHeight="1">
      <c r="A79" s="87"/>
      <c r="B79" s="87"/>
      <c r="C79" s="87"/>
      <c r="D79" s="107"/>
      <c r="E79" s="107"/>
      <c r="F79" s="107"/>
      <c r="G79" s="107"/>
      <c r="H79" s="107"/>
      <c r="I79" s="107"/>
      <c r="J79" s="87"/>
      <c r="K79" s="87"/>
    </row>
    <row r="80" spans="1:11" s="102" customFormat="1" ht="18.75" customHeight="1">
      <c r="A80" s="79" t="s">
        <v>98</v>
      </c>
      <c r="B80" s="79"/>
    </row>
    <row r="81" spans="1:11" s="102" customFormat="1" ht="18.75" customHeight="1" thickBot="1">
      <c r="A81" s="278" t="s">
        <v>99</v>
      </c>
      <c r="B81" s="279"/>
      <c r="C81" s="279"/>
      <c r="D81" s="81">
        <v>2013</v>
      </c>
      <c r="E81" s="81">
        <v>2015</v>
      </c>
      <c r="F81" s="81">
        <v>2020</v>
      </c>
      <c r="G81" s="81">
        <v>2025</v>
      </c>
      <c r="H81" s="81">
        <v>2030</v>
      </c>
      <c r="I81" s="81">
        <v>2035</v>
      </c>
      <c r="J81" s="319" t="s">
        <v>100</v>
      </c>
      <c r="K81" s="320"/>
    </row>
    <row r="82" spans="1:11" s="102" customFormat="1" ht="18.75" customHeight="1" thickTop="1">
      <c r="A82" s="261" t="s">
        <v>197</v>
      </c>
      <c r="B82" s="262"/>
      <c r="C82" s="106" t="s">
        <v>5</v>
      </c>
      <c r="D82" s="151">
        <f>F16</f>
        <v>17.5</v>
      </c>
      <c r="E82" s="151">
        <f t="shared" ref="E82:I86" si="2">$D82</f>
        <v>17.5</v>
      </c>
      <c r="F82" s="151">
        <f t="shared" si="2"/>
        <v>17.5</v>
      </c>
      <c r="G82" s="151">
        <f t="shared" si="2"/>
        <v>17.5</v>
      </c>
      <c r="H82" s="151">
        <f t="shared" si="2"/>
        <v>17.5</v>
      </c>
      <c r="I82" s="151">
        <f t="shared" si="2"/>
        <v>17.5</v>
      </c>
      <c r="J82" s="321" t="s">
        <v>101</v>
      </c>
      <c r="K82" s="322"/>
    </row>
    <row r="83" spans="1:11" s="102" customFormat="1" ht="18.75" customHeight="1">
      <c r="A83" s="263"/>
      <c r="B83" s="256"/>
      <c r="C83" s="83" t="s">
        <v>6</v>
      </c>
      <c r="D83" s="152">
        <f>G16</f>
        <v>15</v>
      </c>
      <c r="E83" s="152">
        <f t="shared" si="2"/>
        <v>15</v>
      </c>
      <c r="F83" s="152">
        <f t="shared" si="2"/>
        <v>15</v>
      </c>
      <c r="G83" s="152">
        <f t="shared" si="2"/>
        <v>15</v>
      </c>
      <c r="H83" s="152">
        <f t="shared" si="2"/>
        <v>15</v>
      </c>
      <c r="I83" s="152">
        <f t="shared" si="2"/>
        <v>15</v>
      </c>
      <c r="J83" s="309"/>
      <c r="K83" s="310"/>
    </row>
    <row r="84" spans="1:11" s="102" customFormat="1" ht="18.75" customHeight="1">
      <c r="A84" s="263"/>
      <c r="B84" s="256"/>
      <c r="C84" s="83" t="s">
        <v>7</v>
      </c>
      <c r="D84" s="152">
        <f>H16</f>
        <v>30</v>
      </c>
      <c r="E84" s="152">
        <f t="shared" si="2"/>
        <v>30</v>
      </c>
      <c r="F84" s="152">
        <f t="shared" si="2"/>
        <v>30</v>
      </c>
      <c r="G84" s="152">
        <f t="shared" si="2"/>
        <v>30</v>
      </c>
      <c r="H84" s="152">
        <f t="shared" si="2"/>
        <v>30</v>
      </c>
      <c r="I84" s="152">
        <f t="shared" si="2"/>
        <v>30</v>
      </c>
      <c r="J84" s="309"/>
      <c r="K84" s="310"/>
    </row>
    <row r="85" spans="1:11" s="102" customFormat="1" ht="18.75" customHeight="1">
      <c r="A85" s="263"/>
      <c r="B85" s="256"/>
      <c r="C85" s="83" t="s">
        <v>8</v>
      </c>
      <c r="D85" s="152">
        <f>I16</f>
        <v>8.61</v>
      </c>
      <c r="E85" s="152">
        <f t="shared" si="2"/>
        <v>8.61</v>
      </c>
      <c r="F85" s="152">
        <f t="shared" si="2"/>
        <v>8.61</v>
      </c>
      <c r="G85" s="152">
        <f t="shared" si="2"/>
        <v>8.61</v>
      </c>
      <c r="H85" s="152">
        <f t="shared" si="2"/>
        <v>8.61</v>
      </c>
      <c r="I85" s="152">
        <f t="shared" si="2"/>
        <v>8.61</v>
      </c>
      <c r="J85" s="309"/>
      <c r="K85" s="310"/>
    </row>
    <row r="86" spans="1:11" s="102" customFormat="1" ht="18.75" customHeight="1">
      <c r="A86" s="263"/>
      <c r="B86" s="256"/>
      <c r="C86" s="83" t="s">
        <v>9</v>
      </c>
      <c r="D86" s="152">
        <f>J16</f>
        <v>0.72</v>
      </c>
      <c r="E86" s="152">
        <f t="shared" si="2"/>
        <v>0.72</v>
      </c>
      <c r="F86" s="152">
        <f t="shared" si="2"/>
        <v>0.72</v>
      </c>
      <c r="G86" s="152">
        <f t="shared" si="2"/>
        <v>0.72</v>
      </c>
      <c r="H86" s="152">
        <f t="shared" si="2"/>
        <v>0.72</v>
      </c>
      <c r="I86" s="152">
        <f t="shared" si="2"/>
        <v>0.72</v>
      </c>
      <c r="J86" s="311"/>
      <c r="K86" s="312"/>
    </row>
    <row r="87" spans="1:11" s="102" customFormat="1" ht="18.75" customHeight="1">
      <c r="A87" s="264" t="s">
        <v>102</v>
      </c>
      <c r="B87" s="257"/>
      <c r="C87" s="257"/>
      <c r="D87" s="152">
        <f t="shared" ref="D87:I87" si="3">E43</f>
        <v>100</v>
      </c>
      <c r="E87" s="152">
        <f t="shared" si="3"/>
        <v>100</v>
      </c>
      <c r="F87" s="152">
        <f t="shared" si="3"/>
        <v>100</v>
      </c>
      <c r="G87" s="152">
        <f t="shared" si="3"/>
        <v>100</v>
      </c>
      <c r="H87" s="152">
        <f t="shared" si="3"/>
        <v>100</v>
      </c>
      <c r="I87" s="152">
        <f t="shared" si="3"/>
        <v>100</v>
      </c>
      <c r="J87" s="323" t="s">
        <v>103</v>
      </c>
      <c r="K87" s="324"/>
    </row>
    <row r="88" spans="1:11" s="102" customFormat="1" ht="18.75" customHeight="1">
      <c r="A88" s="264" t="s">
        <v>193</v>
      </c>
      <c r="B88" s="257"/>
      <c r="C88" s="257"/>
      <c r="D88" s="152">
        <f t="shared" ref="D88:I88" si="4">E42</f>
        <v>71.3</v>
      </c>
      <c r="E88" s="152">
        <f t="shared" si="4"/>
        <v>75</v>
      </c>
      <c r="F88" s="152">
        <f t="shared" si="4"/>
        <v>85</v>
      </c>
      <c r="G88" s="152">
        <f t="shared" si="4"/>
        <v>95</v>
      </c>
      <c r="H88" s="152">
        <f t="shared" si="4"/>
        <v>100</v>
      </c>
      <c r="I88" s="152">
        <f t="shared" si="4"/>
        <v>100</v>
      </c>
      <c r="J88" s="323" t="s">
        <v>104</v>
      </c>
      <c r="K88" s="324"/>
    </row>
    <row r="89" spans="1:11" s="102" customFormat="1" ht="18.75" customHeight="1">
      <c r="A89" s="264" t="s">
        <v>194</v>
      </c>
      <c r="B89" s="257"/>
      <c r="C89" s="257"/>
      <c r="D89" s="152">
        <f t="shared" ref="D89:I89" si="5">E41</f>
        <v>28.7</v>
      </c>
      <c r="E89" s="152">
        <f t="shared" si="5"/>
        <v>25</v>
      </c>
      <c r="F89" s="152">
        <f t="shared" si="5"/>
        <v>15</v>
      </c>
      <c r="G89" s="152">
        <f t="shared" si="5"/>
        <v>5</v>
      </c>
      <c r="H89" s="152">
        <f t="shared" si="5"/>
        <v>0</v>
      </c>
      <c r="I89" s="152">
        <f t="shared" si="5"/>
        <v>0</v>
      </c>
      <c r="J89" s="323" t="s">
        <v>199</v>
      </c>
      <c r="K89" s="324"/>
    </row>
    <row r="90" spans="1:11" s="102" customFormat="1" ht="18.75" customHeight="1">
      <c r="A90" s="263" t="s">
        <v>195</v>
      </c>
      <c r="B90" s="257"/>
      <c r="C90" s="83" t="s">
        <v>5</v>
      </c>
      <c r="D90" s="152">
        <f>G60</f>
        <v>50</v>
      </c>
      <c r="E90" s="152">
        <f t="shared" ref="E90:I94" si="6">$D90</f>
        <v>50</v>
      </c>
      <c r="F90" s="152">
        <f t="shared" si="6"/>
        <v>50</v>
      </c>
      <c r="G90" s="152">
        <f t="shared" si="6"/>
        <v>50</v>
      </c>
      <c r="H90" s="152">
        <f t="shared" si="6"/>
        <v>50</v>
      </c>
      <c r="I90" s="152">
        <f t="shared" si="6"/>
        <v>50</v>
      </c>
      <c r="J90" s="307" t="s">
        <v>198</v>
      </c>
      <c r="K90" s="308"/>
    </row>
    <row r="91" spans="1:11" s="102" customFormat="1" ht="18.75" customHeight="1">
      <c r="A91" s="264"/>
      <c r="B91" s="257"/>
      <c r="C91" s="83" t="s">
        <v>6</v>
      </c>
      <c r="D91" s="152">
        <f>H60</f>
        <v>50</v>
      </c>
      <c r="E91" s="152">
        <f t="shared" si="6"/>
        <v>50</v>
      </c>
      <c r="F91" s="152">
        <f t="shared" si="6"/>
        <v>50</v>
      </c>
      <c r="G91" s="152">
        <f t="shared" si="6"/>
        <v>50</v>
      </c>
      <c r="H91" s="152">
        <f t="shared" si="6"/>
        <v>50</v>
      </c>
      <c r="I91" s="152">
        <f t="shared" si="6"/>
        <v>50</v>
      </c>
      <c r="J91" s="309"/>
      <c r="K91" s="310"/>
    </row>
    <row r="92" spans="1:11" s="102" customFormat="1" ht="18.75" customHeight="1">
      <c r="A92" s="264"/>
      <c r="B92" s="257"/>
      <c r="C92" s="83" t="s">
        <v>7</v>
      </c>
      <c r="D92" s="178">
        <f>I60</f>
        <v>50</v>
      </c>
      <c r="E92" s="152">
        <f t="shared" si="6"/>
        <v>50</v>
      </c>
      <c r="F92" s="152">
        <f t="shared" si="6"/>
        <v>50</v>
      </c>
      <c r="G92" s="152">
        <f t="shared" si="6"/>
        <v>50</v>
      </c>
      <c r="H92" s="152">
        <f t="shared" si="6"/>
        <v>50</v>
      </c>
      <c r="I92" s="152">
        <f t="shared" si="6"/>
        <v>50</v>
      </c>
      <c r="J92" s="309"/>
      <c r="K92" s="310"/>
    </row>
    <row r="93" spans="1:11" s="102" customFormat="1" ht="18.75" customHeight="1">
      <c r="A93" s="264"/>
      <c r="B93" s="257"/>
      <c r="C93" s="83" t="s">
        <v>8</v>
      </c>
      <c r="D93" s="178">
        <f>J60</f>
        <v>15</v>
      </c>
      <c r="E93" s="152">
        <f t="shared" si="6"/>
        <v>15</v>
      </c>
      <c r="F93" s="152">
        <f t="shared" si="6"/>
        <v>15</v>
      </c>
      <c r="G93" s="152">
        <f t="shared" si="6"/>
        <v>15</v>
      </c>
      <c r="H93" s="152">
        <f t="shared" si="6"/>
        <v>15</v>
      </c>
      <c r="I93" s="152">
        <f t="shared" si="6"/>
        <v>15</v>
      </c>
      <c r="J93" s="309"/>
      <c r="K93" s="310"/>
    </row>
    <row r="94" spans="1:11" s="102" customFormat="1" ht="18.75" customHeight="1">
      <c r="A94" s="264"/>
      <c r="B94" s="257"/>
      <c r="C94" s="83" t="s">
        <v>9</v>
      </c>
      <c r="D94" s="178">
        <f>K60</f>
        <v>15</v>
      </c>
      <c r="E94" s="152">
        <f t="shared" si="6"/>
        <v>15</v>
      </c>
      <c r="F94" s="152">
        <f t="shared" si="6"/>
        <v>15</v>
      </c>
      <c r="G94" s="152">
        <f t="shared" si="6"/>
        <v>15</v>
      </c>
      <c r="H94" s="152">
        <f t="shared" si="6"/>
        <v>15</v>
      </c>
      <c r="I94" s="152">
        <f t="shared" si="6"/>
        <v>15</v>
      </c>
      <c r="J94" s="311"/>
      <c r="K94" s="312"/>
    </row>
    <row r="95" spans="1:11" ht="18.75" customHeight="1">
      <c r="A95" s="263" t="s">
        <v>196</v>
      </c>
      <c r="B95" s="256"/>
      <c r="C95" s="83" t="s">
        <v>5</v>
      </c>
      <c r="D95" s="152">
        <f t="shared" ref="D95:I95" si="7">ROUND(D82*(D$88/100+D$89/100*(1-D90/100)),2)</f>
        <v>14.99</v>
      </c>
      <c r="E95" s="152">
        <f t="shared" si="7"/>
        <v>15.31</v>
      </c>
      <c r="F95" s="152">
        <f t="shared" si="7"/>
        <v>16.190000000000001</v>
      </c>
      <c r="G95" s="152">
        <f t="shared" si="7"/>
        <v>17.059999999999999</v>
      </c>
      <c r="H95" s="152">
        <f t="shared" si="7"/>
        <v>17.5</v>
      </c>
      <c r="I95" s="152">
        <f t="shared" si="7"/>
        <v>17.5</v>
      </c>
      <c r="J95" s="313" t="s">
        <v>200</v>
      </c>
      <c r="K95" s="314"/>
    </row>
    <row r="96" spans="1:11" ht="18.75" customHeight="1">
      <c r="A96" s="263"/>
      <c r="B96" s="256"/>
      <c r="C96" s="83" t="s">
        <v>6</v>
      </c>
      <c r="D96" s="152">
        <f t="shared" ref="D96:I96" si="8">ROUND(D83*(D$88/100+D$89/100*(1-D91/100)),2)</f>
        <v>12.85</v>
      </c>
      <c r="E96" s="152">
        <f t="shared" si="8"/>
        <v>13.13</v>
      </c>
      <c r="F96" s="152">
        <f t="shared" si="8"/>
        <v>13.88</v>
      </c>
      <c r="G96" s="152">
        <f t="shared" si="8"/>
        <v>14.63</v>
      </c>
      <c r="H96" s="152">
        <f t="shared" si="8"/>
        <v>15</v>
      </c>
      <c r="I96" s="152">
        <f t="shared" si="8"/>
        <v>15</v>
      </c>
      <c r="J96" s="315"/>
      <c r="K96" s="316"/>
    </row>
    <row r="97" spans="1:11" ht="18.75" customHeight="1">
      <c r="A97" s="263"/>
      <c r="B97" s="256"/>
      <c r="C97" s="83" t="s">
        <v>7</v>
      </c>
      <c r="D97" s="152">
        <f t="shared" ref="D97:I97" si="9">ROUND(D84*(D$88/100+D$89/100*(1-D92/100)),2)</f>
        <v>25.7</v>
      </c>
      <c r="E97" s="152">
        <f t="shared" si="9"/>
        <v>26.25</v>
      </c>
      <c r="F97" s="152">
        <f t="shared" si="9"/>
        <v>27.75</v>
      </c>
      <c r="G97" s="152">
        <f t="shared" si="9"/>
        <v>29.25</v>
      </c>
      <c r="H97" s="152">
        <f t="shared" si="9"/>
        <v>30</v>
      </c>
      <c r="I97" s="152">
        <f t="shared" si="9"/>
        <v>30</v>
      </c>
      <c r="J97" s="315"/>
      <c r="K97" s="316"/>
    </row>
    <row r="98" spans="1:11" ht="18.75" customHeight="1">
      <c r="A98" s="263"/>
      <c r="B98" s="256"/>
      <c r="C98" s="83" t="s">
        <v>8</v>
      </c>
      <c r="D98" s="152">
        <f t="shared" ref="D98:I98" si="10">ROUND(D85*(D$88/100+D$89/100*(1-D93/100)),2)</f>
        <v>8.24</v>
      </c>
      <c r="E98" s="152">
        <f t="shared" si="10"/>
        <v>8.2899999999999991</v>
      </c>
      <c r="F98" s="152">
        <f t="shared" si="10"/>
        <v>8.42</v>
      </c>
      <c r="G98" s="152">
        <f t="shared" si="10"/>
        <v>8.5500000000000007</v>
      </c>
      <c r="H98" s="152">
        <f t="shared" si="10"/>
        <v>8.61</v>
      </c>
      <c r="I98" s="152">
        <f t="shared" si="10"/>
        <v>8.61</v>
      </c>
      <c r="J98" s="315"/>
      <c r="K98" s="316"/>
    </row>
    <row r="99" spans="1:11" ht="18.75" customHeight="1">
      <c r="A99" s="265"/>
      <c r="B99" s="266"/>
      <c r="C99" s="90" t="s">
        <v>9</v>
      </c>
      <c r="D99" s="153">
        <f t="shared" ref="D99:I99" si="11">ROUND(D86*(D$88/100+D$89/100*(1-D94/100)),2)</f>
        <v>0.69</v>
      </c>
      <c r="E99" s="153">
        <f t="shared" si="11"/>
        <v>0.69</v>
      </c>
      <c r="F99" s="153">
        <f t="shared" si="11"/>
        <v>0.7</v>
      </c>
      <c r="G99" s="153">
        <f t="shared" si="11"/>
        <v>0.71</v>
      </c>
      <c r="H99" s="153">
        <f t="shared" si="11"/>
        <v>0.72</v>
      </c>
      <c r="I99" s="153">
        <f t="shared" si="11"/>
        <v>0.72</v>
      </c>
      <c r="J99" s="317"/>
      <c r="K99" s="318"/>
    </row>
  </sheetData>
  <mergeCells count="142">
    <mergeCell ref="J78:K78"/>
    <mergeCell ref="J77:K77"/>
    <mergeCell ref="J76:K76"/>
    <mergeCell ref="J75:K75"/>
    <mergeCell ref="J74:K74"/>
    <mergeCell ref="J73:K73"/>
    <mergeCell ref="F74:G74"/>
    <mergeCell ref="H74:I74"/>
    <mergeCell ref="J71:K71"/>
    <mergeCell ref="F72:G72"/>
    <mergeCell ref="H72:I72"/>
    <mergeCell ref="J72:K72"/>
    <mergeCell ref="J90:K94"/>
    <mergeCell ref="J95:K99"/>
    <mergeCell ref="A81:C81"/>
    <mergeCell ref="A89:C89"/>
    <mergeCell ref="J81:K81"/>
    <mergeCell ref="J82:K86"/>
    <mergeCell ref="J87:K87"/>
    <mergeCell ref="J88:K88"/>
    <mergeCell ref="J89:K89"/>
    <mergeCell ref="F65:G65"/>
    <mergeCell ref="F71:G71"/>
    <mergeCell ref="H71:I71"/>
    <mergeCell ref="H70:I70"/>
    <mergeCell ref="G33:H33"/>
    <mergeCell ref="F77:G77"/>
    <mergeCell ref="H77:I77"/>
    <mergeCell ref="D78:E78"/>
    <mergeCell ref="F78:G78"/>
    <mergeCell ref="H78:I78"/>
    <mergeCell ref="F75:G75"/>
    <mergeCell ref="H75:I75"/>
    <mergeCell ref="D76:E76"/>
    <mergeCell ref="F76:G76"/>
    <mergeCell ref="H76:I76"/>
    <mergeCell ref="D73:E73"/>
    <mergeCell ref="F73:G73"/>
    <mergeCell ref="H73:I73"/>
    <mergeCell ref="D74:E74"/>
    <mergeCell ref="D72:E72"/>
    <mergeCell ref="H64:I64"/>
    <mergeCell ref="F69:G69"/>
    <mergeCell ref="H69:I69"/>
    <mergeCell ref="A40:D40"/>
    <mergeCell ref="J63:K63"/>
    <mergeCell ref="A41:B42"/>
    <mergeCell ref="A20:A22"/>
    <mergeCell ref="F21:F22"/>
    <mergeCell ref="E21:E22"/>
    <mergeCell ref="D21:D22"/>
    <mergeCell ref="B20:F20"/>
    <mergeCell ref="I32:J32"/>
    <mergeCell ref="H21:I21"/>
    <mergeCell ref="C21:C22"/>
    <mergeCell ref="G32:H32"/>
    <mergeCell ref="A39:D39"/>
    <mergeCell ref="I33:J33"/>
    <mergeCell ref="B58:F58"/>
    <mergeCell ref="B49:F49"/>
    <mergeCell ref="B50:F50"/>
    <mergeCell ref="B51:F51"/>
    <mergeCell ref="B52:F52"/>
    <mergeCell ref="A32:B32"/>
    <mergeCell ref="H63:I63"/>
    <mergeCell ref="B54:F54"/>
    <mergeCell ref="B55:F55"/>
    <mergeCell ref="B57:F57"/>
    <mergeCell ref="B21:B22"/>
    <mergeCell ref="J69:K69"/>
    <mergeCell ref="D70:E70"/>
    <mergeCell ref="F70:G70"/>
    <mergeCell ref="J70:K70"/>
    <mergeCell ref="J67:K67"/>
    <mergeCell ref="D68:E68"/>
    <mergeCell ref="F68:G68"/>
    <mergeCell ref="H68:I68"/>
    <mergeCell ref="J68:K68"/>
    <mergeCell ref="D67:E67"/>
    <mergeCell ref="H67:I67"/>
    <mergeCell ref="F67:G67"/>
    <mergeCell ref="D69:E69"/>
    <mergeCell ref="J65:K65"/>
    <mergeCell ref="D66:E66"/>
    <mergeCell ref="F66:G66"/>
    <mergeCell ref="H66:I66"/>
    <mergeCell ref="J66:K66"/>
    <mergeCell ref="H65:I65"/>
    <mergeCell ref="G20:J20"/>
    <mergeCell ref="K20:K22"/>
    <mergeCell ref="A60:F60"/>
    <mergeCell ref="B59:F59"/>
    <mergeCell ref="A63:C63"/>
    <mergeCell ref="F64:G64"/>
    <mergeCell ref="D63:E63"/>
    <mergeCell ref="F63:G63"/>
    <mergeCell ref="J64:K64"/>
    <mergeCell ref="A43:D43"/>
    <mergeCell ref="C42:D42"/>
    <mergeCell ref="A49:A54"/>
    <mergeCell ref="E32:F32"/>
    <mergeCell ref="C33:D33"/>
    <mergeCell ref="E33:F33"/>
    <mergeCell ref="A48:F48"/>
    <mergeCell ref="J21:J22"/>
    <mergeCell ref="G21:G22"/>
    <mergeCell ref="B69:B73"/>
    <mergeCell ref="B74:B78"/>
    <mergeCell ref="D64:E64"/>
    <mergeCell ref="D71:E71"/>
    <mergeCell ref="D75:E75"/>
    <mergeCell ref="D77:E77"/>
    <mergeCell ref="A82:B86"/>
    <mergeCell ref="A90:B94"/>
    <mergeCell ref="A95:B99"/>
    <mergeCell ref="A64:B68"/>
    <mergeCell ref="A88:C88"/>
    <mergeCell ref="D65:E65"/>
    <mergeCell ref="A87:C87"/>
    <mergeCell ref="A69:A78"/>
    <mergeCell ref="C41:D41"/>
    <mergeCell ref="A55:A58"/>
    <mergeCell ref="A14:A15"/>
    <mergeCell ref="A16:E16"/>
    <mergeCell ref="A9:A13"/>
    <mergeCell ref="C32:D32"/>
    <mergeCell ref="B56:F56"/>
    <mergeCell ref="A33:B33"/>
    <mergeCell ref="A3:E3"/>
    <mergeCell ref="B4:E4"/>
    <mergeCell ref="B5:E5"/>
    <mergeCell ref="B6:E6"/>
    <mergeCell ref="B7:D8"/>
    <mergeCell ref="B9:E9"/>
    <mergeCell ref="B10:E10"/>
    <mergeCell ref="B14:E14"/>
    <mergeCell ref="B53:F53"/>
    <mergeCell ref="A4:A8"/>
    <mergeCell ref="B15:E15"/>
    <mergeCell ref="B11:E11"/>
    <mergeCell ref="B12:E12"/>
    <mergeCell ref="B13:E13"/>
  </mergeCells>
  <phoneticPr fontId="2" type="noConversion"/>
  <pageMargins left="0.55118110236220474" right="0.55118110236220474" top="0.98425196850393704" bottom="0.98425196850393704" header="0.51181102362204722" footer="0.51181102362204722"/>
  <pageSetup paperSize="9" scale="86" orientation="portrait" r:id="rId1"/>
  <headerFooter alignWithMargins="0"/>
  <rowBreaks count="2" manualBreakCount="2">
    <brk id="34" max="10" man="1"/>
    <brk id="6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9"/>
  <sheetViews>
    <sheetView showGridLines="0" showZeros="0" view="pageBreakPreview" topLeftCell="A34" zoomScaleNormal="112" zoomScaleSheetLayoutView="100" workbookViewId="0">
      <selection activeCell="L30" sqref="L30"/>
    </sheetView>
  </sheetViews>
  <sheetFormatPr defaultRowHeight="18" customHeight="1"/>
  <cols>
    <col min="1" max="1" width="7.77734375" style="77" customWidth="1"/>
    <col min="2" max="2" width="1.77734375" style="77" customWidth="1"/>
    <col min="3" max="3" width="10" style="77" customWidth="1"/>
    <col min="4" max="8" width="9.33203125" style="78" customWidth="1"/>
    <col min="9" max="10" width="9.33203125" style="77" customWidth="1"/>
    <col min="11" max="16384" width="8.88671875" style="77"/>
  </cols>
  <sheetData>
    <row r="1" spans="1:10" ht="18" customHeight="1">
      <c r="A1" s="6" t="s">
        <v>45</v>
      </c>
    </row>
    <row r="2" spans="1:10" ht="18" customHeight="1">
      <c r="A2" s="8" t="s">
        <v>201</v>
      </c>
      <c r="B2" s="79"/>
      <c r="C2" s="79"/>
    </row>
    <row r="3" spans="1:10" ht="18" customHeight="1">
      <c r="A3" s="8" t="s">
        <v>202</v>
      </c>
      <c r="B3" s="79"/>
      <c r="C3" s="79"/>
    </row>
    <row r="4" spans="1:10" ht="19.5" customHeight="1" thickBot="1">
      <c r="A4" s="301" t="s">
        <v>46</v>
      </c>
      <c r="B4" s="302"/>
      <c r="C4" s="302"/>
      <c r="D4" s="330"/>
      <c r="E4" s="81">
        <v>2009</v>
      </c>
      <c r="F4" s="81">
        <v>2010</v>
      </c>
      <c r="G4" s="81">
        <v>2011</v>
      </c>
      <c r="H4" s="81">
        <v>2012</v>
      </c>
      <c r="I4" s="81">
        <v>2013</v>
      </c>
      <c r="J4" s="82" t="s">
        <v>73</v>
      </c>
    </row>
    <row r="5" spans="1:10" ht="19.5" customHeight="1" thickTop="1">
      <c r="A5" s="350" t="s">
        <v>203</v>
      </c>
      <c r="B5" s="351"/>
      <c r="C5" s="352"/>
      <c r="D5" s="84" t="s">
        <v>47</v>
      </c>
      <c r="E5" s="182">
        <v>17112</v>
      </c>
      <c r="F5" s="182">
        <v>17622</v>
      </c>
      <c r="G5" s="182">
        <v>17778</v>
      </c>
      <c r="H5" s="182">
        <v>17929</v>
      </c>
      <c r="I5" s="182">
        <v>18630</v>
      </c>
      <c r="J5" s="85"/>
    </row>
    <row r="6" spans="1:10" ht="19.5" customHeight="1">
      <c r="A6" s="294"/>
      <c r="B6" s="353"/>
      <c r="C6" s="295"/>
      <c r="D6" s="84" t="s">
        <v>48</v>
      </c>
      <c r="E6" s="182">
        <v>10063</v>
      </c>
      <c r="F6" s="182">
        <v>10225</v>
      </c>
      <c r="G6" s="182">
        <v>10586</v>
      </c>
      <c r="H6" s="182">
        <v>10932</v>
      </c>
      <c r="I6" s="182">
        <v>11230</v>
      </c>
      <c r="J6" s="85"/>
    </row>
    <row r="7" spans="1:10" ht="19.5" customHeight="1">
      <c r="A7" s="354" t="s">
        <v>204</v>
      </c>
      <c r="B7" s="355"/>
      <c r="C7" s="355"/>
      <c r="D7" s="356"/>
      <c r="E7" s="183">
        <f>ROUND(E6*100/E5,1)</f>
        <v>58.8</v>
      </c>
      <c r="F7" s="183">
        <f>ROUND(F6*100/F5,1)</f>
        <v>58</v>
      </c>
      <c r="G7" s="183">
        <f>ROUND(G6*100/G5,1)</f>
        <v>59.5</v>
      </c>
      <c r="H7" s="183">
        <f>ROUND(H6*100/H5,1)</f>
        <v>61</v>
      </c>
      <c r="I7" s="183">
        <f>ROUND(I6*100/I5,1)</f>
        <v>60.3</v>
      </c>
      <c r="J7" s="86"/>
    </row>
    <row r="8" spans="1:10" ht="19.5" customHeight="1">
      <c r="A8" s="87"/>
      <c r="B8" s="87"/>
      <c r="C8" s="87"/>
      <c r="D8" s="88"/>
      <c r="E8" s="88"/>
      <c r="F8" s="88"/>
      <c r="G8" s="88"/>
      <c r="H8" s="88"/>
      <c r="I8" s="89"/>
    </row>
    <row r="9" spans="1:10" ht="18" customHeight="1">
      <c r="A9" s="8" t="s">
        <v>205</v>
      </c>
      <c r="B9" s="79"/>
      <c r="C9" s="79"/>
    </row>
    <row r="10" spans="1:10" ht="18.95" customHeight="1">
      <c r="A10" s="79" t="s">
        <v>212</v>
      </c>
      <c r="B10" s="79"/>
      <c r="C10" s="79"/>
      <c r="D10" s="80"/>
      <c r="E10" s="80"/>
      <c r="F10" s="80"/>
      <c r="G10" s="80"/>
      <c r="H10" s="80"/>
      <c r="I10" s="69"/>
      <c r="J10" s="69"/>
    </row>
    <row r="11" spans="1:10" ht="19.5" customHeight="1" thickBot="1">
      <c r="A11" s="301" t="s">
        <v>46</v>
      </c>
      <c r="B11" s="302"/>
      <c r="C11" s="302"/>
      <c r="D11" s="330"/>
      <c r="E11" s="81" t="s">
        <v>206</v>
      </c>
      <c r="F11" s="81" t="s">
        <v>207</v>
      </c>
      <c r="G11" s="81" t="s">
        <v>208</v>
      </c>
      <c r="H11" s="81" t="s">
        <v>209</v>
      </c>
      <c r="I11" s="326" t="s">
        <v>210</v>
      </c>
      <c r="J11" s="327"/>
    </row>
    <row r="12" spans="1:10" ht="19.5" customHeight="1" thickTop="1">
      <c r="A12" s="357" t="s">
        <v>49</v>
      </c>
      <c r="B12" s="358"/>
      <c r="C12" s="358"/>
      <c r="D12" s="359"/>
      <c r="E12" s="111" t="s">
        <v>211</v>
      </c>
      <c r="F12" s="112">
        <v>0.3</v>
      </c>
      <c r="G12" s="112">
        <v>0.5</v>
      </c>
      <c r="H12" s="112">
        <v>0.2</v>
      </c>
      <c r="I12" s="328"/>
      <c r="J12" s="329"/>
    </row>
    <row r="13" spans="1:10" ht="19.5" customHeight="1">
      <c r="A13" s="96" t="s">
        <v>213</v>
      </c>
      <c r="B13" s="87"/>
      <c r="C13" s="87"/>
      <c r="D13" s="88"/>
      <c r="E13" s="88"/>
      <c r="F13" s="88"/>
      <c r="G13" s="88"/>
      <c r="H13" s="88"/>
      <c r="I13" s="89"/>
    </row>
    <row r="14" spans="1:10" ht="19.5" customHeight="1">
      <c r="A14" s="96"/>
      <c r="B14" s="87"/>
      <c r="C14" s="87"/>
      <c r="D14" s="88"/>
      <c r="E14" s="88"/>
      <c r="F14" s="88"/>
      <c r="G14" s="88"/>
      <c r="H14" s="88"/>
      <c r="I14" s="89"/>
    </row>
    <row r="15" spans="1:10" ht="19.5" customHeight="1">
      <c r="A15" s="79" t="s">
        <v>214</v>
      </c>
      <c r="B15" s="87"/>
      <c r="C15" s="87"/>
      <c r="D15" s="88"/>
      <c r="E15" s="88"/>
      <c r="F15" s="88"/>
      <c r="G15" s="88"/>
      <c r="H15" s="88"/>
      <c r="I15" s="89"/>
    </row>
    <row r="16" spans="1:10" ht="19.5" customHeight="1" thickBot="1">
      <c r="A16" s="301" t="s">
        <v>46</v>
      </c>
      <c r="B16" s="302"/>
      <c r="C16" s="302"/>
      <c r="D16" s="330"/>
      <c r="E16" s="326" t="s">
        <v>215</v>
      </c>
      <c r="F16" s="334"/>
      <c r="G16" s="326" t="s">
        <v>216</v>
      </c>
      <c r="H16" s="334"/>
      <c r="I16" s="326" t="s">
        <v>217</v>
      </c>
      <c r="J16" s="327"/>
    </row>
    <row r="17" spans="1:10" ht="19.5" customHeight="1" thickTop="1">
      <c r="A17" s="335" t="s">
        <v>221</v>
      </c>
      <c r="B17" s="336"/>
      <c r="C17" s="336"/>
      <c r="D17" s="337"/>
      <c r="E17" s="338">
        <f>13.479+4.775</f>
        <v>18.253999999999998</v>
      </c>
      <c r="F17" s="339"/>
      <c r="G17" s="338">
        <f>1.868+1.202</f>
        <v>3.0700000000000003</v>
      </c>
      <c r="H17" s="339"/>
      <c r="I17" s="338">
        <f>5.45+4.792</f>
        <v>10.242000000000001</v>
      </c>
      <c r="J17" s="343"/>
    </row>
    <row r="18" spans="1:10" ht="19.5" customHeight="1">
      <c r="A18" s="344" t="s">
        <v>222</v>
      </c>
      <c r="B18" s="345"/>
      <c r="C18" s="345"/>
      <c r="D18" s="346"/>
      <c r="E18" s="347">
        <v>30</v>
      </c>
      <c r="F18" s="348"/>
      <c r="G18" s="347">
        <v>70</v>
      </c>
      <c r="H18" s="348"/>
      <c r="I18" s="347">
        <v>20</v>
      </c>
      <c r="J18" s="349"/>
    </row>
    <row r="19" spans="1:10" ht="19.5" customHeight="1">
      <c r="A19" s="331" t="s">
        <v>218</v>
      </c>
      <c r="B19" s="332"/>
      <c r="C19" s="332"/>
      <c r="D19" s="333"/>
      <c r="E19" s="340">
        <f>ROUND((E17*E18+G17*G18+I17*I18)/(E17+G17+I17),2)</f>
        <v>30.65</v>
      </c>
      <c r="F19" s="341"/>
      <c r="G19" s="341"/>
      <c r="H19" s="341"/>
      <c r="I19" s="341"/>
      <c r="J19" s="342"/>
    </row>
    <row r="20" spans="1:10" ht="19.5" customHeight="1">
      <c r="A20" s="87"/>
      <c r="B20" s="87"/>
      <c r="C20" s="87"/>
      <c r="D20" s="88"/>
      <c r="E20" s="88"/>
      <c r="F20" s="88"/>
      <c r="G20" s="88"/>
      <c r="H20" s="88"/>
      <c r="I20" s="89"/>
    </row>
    <row r="21" spans="1:10" ht="18" customHeight="1">
      <c r="A21" s="8" t="s">
        <v>219</v>
      </c>
      <c r="B21" s="79"/>
      <c r="C21" s="79"/>
    </row>
    <row r="22" spans="1:10" ht="20.45" customHeight="1">
      <c r="A22" s="79"/>
      <c r="B22" s="79"/>
      <c r="C22" s="79"/>
      <c r="J22" s="69" t="s">
        <v>114</v>
      </c>
    </row>
    <row r="23" spans="1:10" ht="19.5" customHeight="1" thickBot="1">
      <c r="A23" s="278" t="s">
        <v>46</v>
      </c>
      <c r="B23" s="279"/>
      <c r="C23" s="279"/>
      <c r="D23" s="279"/>
      <c r="E23" s="81">
        <v>2005</v>
      </c>
      <c r="F23" s="81">
        <v>2010</v>
      </c>
      <c r="G23" s="81">
        <v>2015</v>
      </c>
      <c r="H23" s="81">
        <v>2020</v>
      </c>
      <c r="I23" s="81">
        <v>2025</v>
      </c>
      <c r="J23" s="82" t="s">
        <v>73</v>
      </c>
    </row>
    <row r="24" spans="1:10" ht="19.5" customHeight="1" thickTop="1">
      <c r="A24" s="360" t="s">
        <v>220</v>
      </c>
      <c r="B24" s="361"/>
      <c r="C24" s="361"/>
      <c r="D24" s="361"/>
      <c r="E24" s="112">
        <v>63</v>
      </c>
      <c r="F24" s="112">
        <v>63</v>
      </c>
      <c r="G24" s="112">
        <v>63</v>
      </c>
      <c r="H24" s="112">
        <v>63</v>
      </c>
      <c r="I24" s="112">
        <v>63</v>
      </c>
      <c r="J24" s="115"/>
    </row>
    <row r="25" spans="1:10" ht="18.95" customHeight="1">
      <c r="A25" s="79"/>
      <c r="B25" s="79"/>
      <c r="C25" s="79"/>
      <c r="D25" s="80"/>
      <c r="E25" s="80"/>
      <c r="F25" s="80"/>
      <c r="G25" s="80"/>
      <c r="H25" s="80"/>
      <c r="I25" s="69"/>
      <c r="J25" s="69"/>
    </row>
    <row r="26" spans="1:10" ht="18" customHeight="1">
      <c r="A26" s="8" t="s">
        <v>223</v>
      </c>
      <c r="B26" s="79"/>
      <c r="C26" s="79"/>
    </row>
    <row r="27" spans="1:10" ht="19.5" customHeight="1" thickBot="1">
      <c r="A27" s="301" t="s">
        <v>46</v>
      </c>
      <c r="B27" s="302"/>
      <c r="C27" s="302"/>
      <c r="D27" s="330"/>
      <c r="E27" s="81">
        <v>2013</v>
      </c>
      <c r="F27" s="81">
        <v>2015</v>
      </c>
      <c r="G27" s="81">
        <v>2020</v>
      </c>
      <c r="H27" s="81">
        <v>2025</v>
      </c>
      <c r="I27" s="81">
        <v>2030</v>
      </c>
      <c r="J27" s="82">
        <v>2035</v>
      </c>
    </row>
    <row r="28" spans="1:10" ht="19.5" customHeight="1" thickTop="1">
      <c r="A28" s="331" t="s">
        <v>224</v>
      </c>
      <c r="B28" s="332"/>
      <c r="C28" s="332"/>
      <c r="D28" s="333"/>
      <c r="E28" s="184">
        <v>60</v>
      </c>
      <c r="F28" s="184">
        <f>$E$28</f>
        <v>60</v>
      </c>
      <c r="G28" s="184">
        <f>$E$28</f>
        <v>60</v>
      </c>
      <c r="H28" s="184">
        <f>$E$28</f>
        <v>60</v>
      </c>
      <c r="I28" s="184">
        <f>$E$28</f>
        <v>60</v>
      </c>
      <c r="J28" s="185">
        <f>$E$28</f>
        <v>60</v>
      </c>
    </row>
    <row r="29" spans="1:10" ht="19.5" customHeight="1">
      <c r="A29" s="113"/>
      <c r="B29" s="113"/>
      <c r="C29" s="113"/>
      <c r="D29" s="113"/>
      <c r="E29" s="114"/>
      <c r="F29" s="114"/>
      <c r="G29" s="114"/>
      <c r="H29" s="114"/>
      <c r="I29" s="114"/>
      <c r="J29" s="114"/>
    </row>
    <row r="30" spans="1:10" ht="18" customHeight="1">
      <c r="A30" s="8" t="s">
        <v>140</v>
      </c>
      <c r="B30" s="79"/>
      <c r="C30" s="79"/>
    </row>
    <row r="31" spans="1:10" ht="20.45" customHeight="1">
      <c r="A31" s="79"/>
      <c r="B31" s="79"/>
      <c r="C31" s="79"/>
      <c r="J31" s="69" t="s">
        <v>190</v>
      </c>
    </row>
    <row r="32" spans="1:10" ht="20.45" customHeight="1" thickBot="1">
      <c r="A32" s="278" t="s">
        <v>137</v>
      </c>
      <c r="B32" s="279"/>
      <c r="C32" s="279"/>
      <c r="D32" s="279"/>
      <c r="E32" s="81">
        <v>2013</v>
      </c>
      <c r="F32" s="81">
        <v>2015</v>
      </c>
      <c r="G32" s="81">
        <v>2020</v>
      </c>
      <c r="H32" s="81">
        <v>2025</v>
      </c>
      <c r="I32" s="81">
        <v>2030</v>
      </c>
      <c r="J32" s="82">
        <v>2035</v>
      </c>
    </row>
    <row r="33" spans="1:10" ht="20.45" customHeight="1" thickTop="1">
      <c r="A33" s="364" t="s">
        <v>142</v>
      </c>
      <c r="B33" s="365"/>
      <c r="C33" s="365"/>
      <c r="D33" s="74" t="s">
        <v>50</v>
      </c>
      <c r="E33" s="151">
        <f>'생활(가정잡배수부하량)'!D39</f>
        <v>32.5</v>
      </c>
      <c r="F33" s="151">
        <f>'생활(가정잡배수부하량)'!E39</f>
        <v>32.5</v>
      </c>
      <c r="G33" s="151">
        <f>'생활(가정잡배수부하량)'!F39</f>
        <v>32.5</v>
      </c>
      <c r="H33" s="151">
        <f>'생활(가정잡배수부하량)'!G39</f>
        <v>32.5</v>
      </c>
      <c r="I33" s="151">
        <f>'생활(가정잡배수부하량)'!H39</f>
        <v>32.5</v>
      </c>
      <c r="J33" s="179">
        <f>'생활(가정잡배수부하량)'!I39</f>
        <v>32.5</v>
      </c>
    </row>
    <row r="34" spans="1:10" ht="20.45" customHeight="1">
      <c r="A34" s="366"/>
      <c r="B34" s="367"/>
      <c r="C34" s="367"/>
      <c r="D34" s="75" t="s">
        <v>51</v>
      </c>
      <c r="E34" s="151">
        <f>'생활(가정잡배수부하량)'!D40</f>
        <v>19.7</v>
      </c>
      <c r="F34" s="151">
        <f>'생활(가정잡배수부하량)'!E40</f>
        <v>19.7</v>
      </c>
      <c r="G34" s="151">
        <f>'생활(가정잡배수부하량)'!F40</f>
        <v>19.7</v>
      </c>
      <c r="H34" s="151">
        <f>'생활(가정잡배수부하량)'!G40</f>
        <v>19.7</v>
      </c>
      <c r="I34" s="151">
        <f>'생활(가정잡배수부하량)'!H40</f>
        <v>19.7</v>
      </c>
      <c r="J34" s="179">
        <f>'생활(가정잡배수부하량)'!I40</f>
        <v>19.7</v>
      </c>
    </row>
    <row r="35" spans="1:10" ht="20.45" customHeight="1">
      <c r="A35" s="366"/>
      <c r="B35" s="367"/>
      <c r="C35" s="367"/>
      <c r="D35" s="75" t="s">
        <v>52</v>
      </c>
      <c r="E35" s="151">
        <f>'생활(가정잡배수부하량)'!D41</f>
        <v>19.8</v>
      </c>
      <c r="F35" s="151">
        <f>'생활(가정잡배수부하량)'!E41</f>
        <v>19.8</v>
      </c>
      <c r="G35" s="151">
        <f>'생활(가정잡배수부하량)'!F41</f>
        <v>19.8</v>
      </c>
      <c r="H35" s="151">
        <f>'생활(가정잡배수부하량)'!G41</f>
        <v>19.8</v>
      </c>
      <c r="I35" s="151">
        <f>'생활(가정잡배수부하량)'!H41</f>
        <v>19.8</v>
      </c>
      <c r="J35" s="179">
        <f>'생활(가정잡배수부하량)'!I41</f>
        <v>19.8</v>
      </c>
    </row>
    <row r="36" spans="1:10" ht="20.45" customHeight="1">
      <c r="A36" s="366"/>
      <c r="B36" s="367"/>
      <c r="C36" s="367"/>
      <c r="D36" s="75" t="s">
        <v>53</v>
      </c>
      <c r="E36" s="151">
        <f>'생활(가정잡배수부하량)'!D42</f>
        <v>1.89</v>
      </c>
      <c r="F36" s="151">
        <f>'생활(가정잡배수부하량)'!E42</f>
        <v>1.89</v>
      </c>
      <c r="G36" s="151">
        <f>'생활(가정잡배수부하량)'!F42</f>
        <v>1.89</v>
      </c>
      <c r="H36" s="151">
        <f>'생활(가정잡배수부하량)'!G42</f>
        <v>1.89</v>
      </c>
      <c r="I36" s="151">
        <f>'생활(가정잡배수부하량)'!H42</f>
        <v>1.89</v>
      </c>
      <c r="J36" s="179">
        <f>'생활(가정잡배수부하량)'!I42</f>
        <v>1.89</v>
      </c>
    </row>
    <row r="37" spans="1:10" ht="20.45" customHeight="1">
      <c r="A37" s="366"/>
      <c r="B37" s="367"/>
      <c r="C37" s="367"/>
      <c r="D37" s="75" t="s">
        <v>54</v>
      </c>
      <c r="E37" s="151">
        <f>'생활(가정잡배수부하량)'!D43</f>
        <v>0.48</v>
      </c>
      <c r="F37" s="151">
        <f>'생활(가정잡배수부하량)'!E43</f>
        <v>0.48</v>
      </c>
      <c r="G37" s="151">
        <f>'생활(가정잡배수부하량)'!F43</f>
        <v>0.48</v>
      </c>
      <c r="H37" s="151">
        <f>'생활(가정잡배수부하량)'!G43</f>
        <v>0.48</v>
      </c>
      <c r="I37" s="151">
        <f>'생활(가정잡배수부하량)'!H43</f>
        <v>0.48</v>
      </c>
      <c r="J37" s="179">
        <f>'생활(가정잡배수부하량)'!I43</f>
        <v>0.48</v>
      </c>
    </row>
    <row r="38" spans="1:10" ht="20.45" customHeight="1">
      <c r="A38" s="366" t="s">
        <v>143</v>
      </c>
      <c r="B38" s="367"/>
      <c r="C38" s="367"/>
      <c r="D38" s="75" t="s">
        <v>50</v>
      </c>
      <c r="E38" s="152">
        <f>'생활(분뇨부하량)'!D95</f>
        <v>14.99</v>
      </c>
      <c r="F38" s="152">
        <f>'생활(분뇨부하량)'!E95</f>
        <v>15.31</v>
      </c>
      <c r="G38" s="152">
        <f>'생활(분뇨부하량)'!F95</f>
        <v>16.190000000000001</v>
      </c>
      <c r="H38" s="152">
        <f>'생활(분뇨부하량)'!G95</f>
        <v>17.059999999999999</v>
      </c>
      <c r="I38" s="152">
        <f>'생활(분뇨부하량)'!H95</f>
        <v>17.5</v>
      </c>
      <c r="J38" s="180">
        <f>'생활(분뇨부하량)'!I95</f>
        <v>17.5</v>
      </c>
    </row>
    <row r="39" spans="1:10" ht="20.45" customHeight="1">
      <c r="A39" s="366"/>
      <c r="B39" s="367"/>
      <c r="C39" s="367"/>
      <c r="D39" s="75" t="s">
        <v>51</v>
      </c>
      <c r="E39" s="152">
        <f>'생활(분뇨부하량)'!D96</f>
        <v>12.85</v>
      </c>
      <c r="F39" s="152">
        <f>'생활(분뇨부하량)'!E96</f>
        <v>13.13</v>
      </c>
      <c r="G39" s="152">
        <f>'생활(분뇨부하량)'!F96</f>
        <v>13.88</v>
      </c>
      <c r="H39" s="152">
        <f>'생활(분뇨부하량)'!G96</f>
        <v>14.63</v>
      </c>
      <c r="I39" s="152">
        <f>'생활(분뇨부하량)'!H96</f>
        <v>15</v>
      </c>
      <c r="J39" s="180">
        <f>'생활(분뇨부하량)'!I96</f>
        <v>15</v>
      </c>
    </row>
    <row r="40" spans="1:10" ht="20.45" customHeight="1">
      <c r="A40" s="366"/>
      <c r="B40" s="367"/>
      <c r="C40" s="367"/>
      <c r="D40" s="75" t="s">
        <v>52</v>
      </c>
      <c r="E40" s="152">
        <f>'생활(분뇨부하량)'!D97</f>
        <v>25.7</v>
      </c>
      <c r="F40" s="152">
        <f>'생활(분뇨부하량)'!E97</f>
        <v>26.25</v>
      </c>
      <c r="G40" s="152">
        <f>'생활(분뇨부하량)'!F97</f>
        <v>27.75</v>
      </c>
      <c r="H40" s="152">
        <f>'생활(분뇨부하량)'!G97</f>
        <v>29.25</v>
      </c>
      <c r="I40" s="152">
        <f>'생활(분뇨부하량)'!H97</f>
        <v>30</v>
      </c>
      <c r="J40" s="180">
        <f>'생활(분뇨부하량)'!I97</f>
        <v>30</v>
      </c>
    </row>
    <row r="41" spans="1:10" ht="20.45" customHeight="1">
      <c r="A41" s="366"/>
      <c r="B41" s="367"/>
      <c r="C41" s="367"/>
      <c r="D41" s="75" t="s">
        <v>53</v>
      </c>
      <c r="E41" s="152">
        <f>'생활(분뇨부하량)'!D98</f>
        <v>8.24</v>
      </c>
      <c r="F41" s="152">
        <f>'생활(분뇨부하량)'!E98</f>
        <v>8.2899999999999991</v>
      </c>
      <c r="G41" s="152">
        <f>'생활(분뇨부하량)'!F98</f>
        <v>8.42</v>
      </c>
      <c r="H41" s="152">
        <f>'생활(분뇨부하량)'!G98</f>
        <v>8.5500000000000007</v>
      </c>
      <c r="I41" s="152">
        <f>'생활(분뇨부하량)'!H98</f>
        <v>8.61</v>
      </c>
      <c r="J41" s="180">
        <f>'생활(분뇨부하량)'!I98</f>
        <v>8.61</v>
      </c>
    </row>
    <row r="42" spans="1:10" ht="20.45" customHeight="1">
      <c r="A42" s="366"/>
      <c r="B42" s="367"/>
      <c r="C42" s="367"/>
      <c r="D42" s="75" t="s">
        <v>54</v>
      </c>
      <c r="E42" s="152">
        <f>'생활(분뇨부하량)'!D99</f>
        <v>0.69</v>
      </c>
      <c r="F42" s="152">
        <f>'생활(분뇨부하량)'!E99</f>
        <v>0.69</v>
      </c>
      <c r="G42" s="152">
        <f>'생활(분뇨부하량)'!F99</f>
        <v>0.7</v>
      </c>
      <c r="H42" s="152">
        <f>'생활(분뇨부하량)'!G99</f>
        <v>0.71</v>
      </c>
      <c r="I42" s="152">
        <f>'생활(분뇨부하량)'!H99</f>
        <v>0.72</v>
      </c>
      <c r="J42" s="180">
        <f>'생활(분뇨부하량)'!I99</f>
        <v>0.72</v>
      </c>
    </row>
    <row r="43" spans="1:10" ht="20.45" customHeight="1">
      <c r="A43" s="362" t="s">
        <v>138</v>
      </c>
      <c r="B43" s="363"/>
      <c r="C43" s="363"/>
      <c r="D43" s="363"/>
      <c r="E43" s="152">
        <f t="shared" ref="E43:J43" si="0">E28</f>
        <v>60</v>
      </c>
      <c r="F43" s="152">
        <f t="shared" si="0"/>
        <v>60</v>
      </c>
      <c r="G43" s="152">
        <f t="shared" si="0"/>
        <v>60</v>
      </c>
      <c r="H43" s="152">
        <f t="shared" si="0"/>
        <v>60</v>
      </c>
      <c r="I43" s="152">
        <f t="shared" si="0"/>
        <v>60</v>
      </c>
      <c r="J43" s="180">
        <f t="shared" si="0"/>
        <v>60</v>
      </c>
    </row>
    <row r="44" spans="1:10" ht="20.45" customHeight="1">
      <c r="A44" s="263" t="s">
        <v>144</v>
      </c>
      <c r="B44" s="256"/>
      <c r="C44" s="256"/>
      <c r="D44" s="83" t="s">
        <v>50</v>
      </c>
      <c r="E44" s="152">
        <f>ROUND((E33+E38)*E$43/100,2)</f>
        <v>28.49</v>
      </c>
      <c r="F44" s="152">
        <f t="shared" ref="E44:I46" si="1">ROUND((F33+F38)*F$43/100,2)</f>
        <v>28.69</v>
      </c>
      <c r="G44" s="152">
        <f t="shared" si="1"/>
        <v>29.21</v>
      </c>
      <c r="H44" s="152">
        <f t="shared" si="1"/>
        <v>29.74</v>
      </c>
      <c r="I44" s="152">
        <f t="shared" si="1"/>
        <v>30</v>
      </c>
      <c r="J44" s="180">
        <f>ROUND((J33+J38)*J$43/100,2)</f>
        <v>30</v>
      </c>
    </row>
    <row r="45" spans="1:10" ht="20.45" customHeight="1">
      <c r="A45" s="263"/>
      <c r="B45" s="256"/>
      <c r="C45" s="256"/>
      <c r="D45" s="83" t="s">
        <v>51</v>
      </c>
      <c r="E45" s="152">
        <f t="shared" si="1"/>
        <v>19.53</v>
      </c>
      <c r="F45" s="152">
        <f t="shared" si="1"/>
        <v>19.7</v>
      </c>
      <c r="G45" s="152">
        <f t="shared" si="1"/>
        <v>20.149999999999999</v>
      </c>
      <c r="H45" s="152">
        <f t="shared" si="1"/>
        <v>20.6</v>
      </c>
      <c r="I45" s="152">
        <f t="shared" si="1"/>
        <v>20.82</v>
      </c>
      <c r="J45" s="180">
        <f>ROUND((J34+J39)*J$43/100,2)</f>
        <v>20.82</v>
      </c>
    </row>
    <row r="46" spans="1:10" ht="20.45" customHeight="1">
      <c r="A46" s="263"/>
      <c r="B46" s="256"/>
      <c r="C46" s="256"/>
      <c r="D46" s="83" t="s">
        <v>52</v>
      </c>
      <c r="E46" s="152">
        <f t="shared" si="1"/>
        <v>27.3</v>
      </c>
      <c r="F46" s="152">
        <f t="shared" si="1"/>
        <v>27.63</v>
      </c>
      <c r="G46" s="152">
        <f t="shared" si="1"/>
        <v>28.53</v>
      </c>
      <c r="H46" s="152">
        <f t="shared" si="1"/>
        <v>29.43</v>
      </c>
      <c r="I46" s="152">
        <f t="shared" si="1"/>
        <v>29.88</v>
      </c>
      <c r="J46" s="180">
        <f>ROUND((J35+J40)*J$43/100,2)</f>
        <v>29.88</v>
      </c>
    </row>
    <row r="47" spans="1:10" ht="20.45" customHeight="1">
      <c r="A47" s="263"/>
      <c r="B47" s="256"/>
      <c r="C47" s="256"/>
      <c r="D47" s="83" t="s">
        <v>53</v>
      </c>
      <c r="E47" s="152">
        <f t="shared" ref="E47:I48" si="2">ROUND((E36+E41)*E$43/100,2)</f>
        <v>6.08</v>
      </c>
      <c r="F47" s="152">
        <f t="shared" si="2"/>
        <v>6.11</v>
      </c>
      <c r="G47" s="152">
        <f t="shared" si="2"/>
        <v>6.19</v>
      </c>
      <c r="H47" s="152">
        <f t="shared" si="2"/>
        <v>6.26</v>
      </c>
      <c r="I47" s="152">
        <f t="shared" si="2"/>
        <v>6.3</v>
      </c>
      <c r="J47" s="180">
        <f>ROUND((J36+J41)*J$43/100,2)</f>
        <v>6.3</v>
      </c>
    </row>
    <row r="48" spans="1:10" ht="20.45" customHeight="1">
      <c r="A48" s="265"/>
      <c r="B48" s="266"/>
      <c r="C48" s="266"/>
      <c r="D48" s="90" t="s">
        <v>54</v>
      </c>
      <c r="E48" s="153">
        <f t="shared" si="2"/>
        <v>0.7</v>
      </c>
      <c r="F48" s="153">
        <f t="shared" si="2"/>
        <v>0.7</v>
      </c>
      <c r="G48" s="153">
        <f t="shared" si="2"/>
        <v>0.71</v>
      </c>
      <c r="H48" s="153">
        <f t="shared" si="2"/>
        <v>0.71</v>
      </c>
      <c r="I48" s="153">
        <f t="shared" si="2"/>
        <v>0.72</v>
      </c>
      <c r="J48" s="181">
        <f>ROUND((J37+J42)*J$43/100,2)</f>
        <v>0.72</v>
      </c>
    </row>
    <row r="49" spans="1:9" ht="20.45" customHeight="1">
      <c r="A49" s="91" t="s">
        <v>55</v>
      </c>
      <c r="B49" s="91"/>
      <c r="C49" s="91"/>
      <c r="D49" s="92"/>
      <c r="E49" s="93"/>
      <c r="F49" s="93"/>
      <c r="G49" s="93"/>
      <c r="H49" s="93"/>
      <c r="I49" s="93"/>
    </row>
  </sheetData>
  <mergeCells count="30">
    <mergeCell ref="A32:D32"/>
    <mergeCell ref="A43:D43"/>
    <mergeCell ref="A44:C48"/>
    <mergeCell ref="A33:C37"/>
    <mergeCell ref="A38:C42"/>
    <mergeCell ref="A28:D28"/>
    <mergeCell ref="A4:D4"/>
    <mergeCell ref="A5:C6"/>
    <mergeCell ref="A7:D7"/>
    <mergeCell ref="A12:D12"/>
    <mergeCell ref="A11:D11"/>
    <mergeCell ref="A23:D23"/>
    <mergeCell ref="A24:D24"/>
    <mergeCell ref="A27:D27"/>
    <mergeCell ref="I11:J11"/>
    <mergeCell ref="I12:J12"/>
    <mergeCell ref="A16:D16"/>
    <mergeCell ref="I16:J16"/>
    <mergeCell ref="A19:D19"/>
    <mergeCell ref="E16:F16"/>
    <mergeCell ref="G16:H16"/>
    <mergeCell ref="A17:D17"/>
    <mergeCell ref="E17:F17"/>
    <mergeCell ref="E19:J19"/>
    <mergeCell ref="G17:H17"/>
    <mergeCell ref="I17:J17"/>
    <mergeCell ref="A18:D18"/>
    <mergeCell ref="E18:F18"/>
    <mergeCell ref="G18:H18"/>
    <mergeCell ref="I18:J18"/>
  </mergeCells>
  <phoneticPr fontId="2" type="noConversion"/>
  <pageMargins left="0.55118110236220474" right="0.55118110236220474" top="0.98425196850393704" bottom="0.98425196850393704" header="0.51181102362204722" footer="0.51181102362204722"/>
  <pageSetup paperSize="9" scale="93" orientation="portrait" r:id="rId1"/>
  <headerFooter alignWithMargins="0"/>
  <rowBreaks count="1" manualBreakCount="1">
    <brk id="2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showZeros="0" view="pageBreakPreview" zoomScaleNormal="100" zoomScaleSheetLayoutView="100" workbookViewId="0">
      <selection activeCell="L30" sqref="L30"/>
    </sheetView>
  </sheetViews>
  <sheetFormatPr defaultColWidth="10.5546875" defaultRowHeight="20.100000000000001" customHeight="1"/>
  <cols>
    <col min="1" max="1" width="11.33203125" style="33" customWidth="1"/>
    <col min="2" max="2" width="10.33203125" style="33" customWidth="1"/>
    <col min="3" max="6" width="9.33203125" style="33" customWidth="1"/>
    <col min="7" max="8" width="9.33203125" style="68" customWidth="1"/>
    <col min="9" max="16384" width="10.5546875" style="33"/>
  </cols>
  <sheetData>
    <row r="1" spans="1:8" ht="20.100000000000001" customHeight="1">
      <c r="A1" s="6" t="s">
        <v>145</v>
      </c>
    </row>
    <row r="2" spans="1:8" ht="20.100000000000001" customHeight="1">
      <c r="A2" s="6"/>
      <c r="H2" s="69" t="s">
        <v>190</v>
      </c>
    </row>
    <row r="3" spans="1:8" s="73" customFormat="1" ht="20.100000000000001" customHeight="1" thickBot="1">
      <c r="A3" s="70" t="s">
        <v>146</v>
      </c>
      <c r="B3" s="71" t="s">
        <v>147</v>
      </c>
      <c r="C3" s="19">
        <v>2013</v>
      </c>
      <c r="D3" s="19">
        <v>2015</v>
      </c>
      <c r="E3" s="19">
        <v>2020</v>
      </c>
      <c r="F3" s="19">
        <v>2025</v>
      </c>
      <c r="G3" s="19">
        <v>2030</v>
      </c>
      <c r="H3" s="72">
        <v>2035</v>
      </c>
    </row>
    <row r="4" spans="1:8" s="73" customFormat="1" ht="20.100000000000001" customHeight="1" thickTop="1">
      <c r="A4" s="368" t="s">
        <v>148</v>
      </c>
      <c r="B4" s="75" t="s">
        <v>5</v>
      </c>
      <c r="C4" s="186">
        <f>'생활(가정잡배수부하량)'!D39</f>
        <v>32.5</v>
      </c>
      <c r="D4" s="186">
        <f>'생활(가정잡배수부하량)'!E39</f>
        <v>32.5</v>
      </c>
      <c r="E4" s="186">
        <f>'생활(가정잡배수부하량)'!F39</f>
        <v>32.5</v>
      </c>
      <c r="F4" s="186">
        <f>'생활(가정잡배수부하량)'!G39</f>
        <v>32.5</v>
      </c>
      <c r="G4" s="186">
        <f>'생활(가정잡배수부하량)'!H39</f>
        <v>32.5</v>
      </c>
      <c r="H4" s="187">
        <f>'생활(가정잡배수부하량)'!I39</f>
        <v>32.5</v>
      </c>
    </row>
    <row r="5" spans="1:8" s="73" customFormat="1" ht="20.100000000000001" customHeight="1">
      <c r="A5" s="369"/>
      <c r="B5" s="75" t="s">
        <v>6</v>
      </c>
      <c r="C5" s="186">
        <f>'생활(가정잡배수부하량)'!D40</f>
        <v>19.7</v>
      </c>
      <c r="D5" s="186">
        <f>'생활(가정잡배수부하량)'!E40</f>
        <v>19.7</v>
      </c>
      <c r="E5" s="186">
        <f>'생활(가정잡배수부하량)'!F40</f>
        <v>19.7</v>
      </c>
      <c r="F5" s="186">
        <f>'생활(가정잡배수부하량)'!G40</f>
        <v>19.7</v>
      </c>
      <c r="G5" s="186">
        <f>'생활(가정잡배수부하량)'!H40</f>
        <v>19.7</v>
      </c>
      <c r="H5" s="187">
        <f>'생활(가정잡배수부하량)'!I40</f>
        <v>19.7</v>
      </c>
    </row>
    <row r="6" spans="1:8" s="73" customFormat="1" ht="20.100000000000001" customHeight="1">
      <c r="A6" s="369"/>
      <c r="B6" s="75" t="s">
        <v>7</v>
      </c>
      <c r="C6" s="186">
        <f>'생활(가정잡배수부하량)'!D41</f>
        <v>19.8</v>
      </c>
      <c r="D6" s="186">
        <f>'생활(가정잡배수부하량)'!E41</f>
        <v>19.8</v>
      </c>
      <c r="E6" s="186">
        <f>'생활(가정잡배수부하량)'!F41</f>
        <v>19.8</v>
      </c>
      <c r="F6" s="186">
        <f>'생활(가정잡배수부하량)'!G41</f>
        <v>19.8</v>
      </c>
      <c r="G6" s="186">
        <f>'생활(가정잡배수부하량)'!H41</f>
        <v>19.8</v>
      </c>
      <c r="H6" s="187">
        <f>'생활(가정잡배수부하량)'!I41</f>
        <v>19.8</v>
      </c>
    </row>
    <row r="7" spans="1:8" s="73" customFormat="1" ht="20.100000000000001" customHeight="1">
      <c r="A7" s="369"/>
      <c r="B7" s="75" t="s">
        <v>8</v>
      </c>
      <c r="C7" s="186">
        <f>'생활(가정잡배수부하량)'!D42</f>
        <v>1.89</v>
      </c>
      <c r="D7" s="186">
        <f>'생활(가정잡배수부하량)'!E42</f>
        <v>1.89</v>
      </c>
      <c r="E7" s="186">
        <f>'생활(가정잡배수부하량)'!F42</f>
        <v>1.89</v>
      </c>
      <c r="F7" s="186">
        <f>'생활(가정잡배수부하량)'!G42</f>
        <v>1.89</v>
      </c>
      <c r="G7" s="186">
        <f>'생활(가정잡배수부하량)'!H42</f>
        <v>1.89</v>
      </c>
      <c r="H7" s="187">
        <f>'생활(가정잡배수부하량)'!I42</f>
        <v>1.89</v>
      </c>
    </row>
    <row r="8" spans="1:8" s="73" customFormat="1" ht="20.100000000000001" customHeight="1">
      <c r="A8" s="364"/>
      <c r="B8" s="75" t="s">
        <v>9</v>
      </c>
      <c r="C8" s="186">
        <f>'생활(가정잡배수부하량)'!D43</f>
        <v>0.48</v>
      </c>
      <c r="D8" s="186">
        <f>'생활(가정잡배수부하량)'!E43</f>
        <v>0.48</v>
      </c>
      <c r="E8" s="186">
        <f>'생활(가정잡배수부하량)'!F43</f>
        <v>0.48</v>
      </c>
      <c r="F8" s="186">
        <f>'생활(가정잡배수부하량)'!G43</f>
        <v>0.48</v>
      </c>
      <c r="G8" s="186">
        <f>'생활(가정잡배수부하량)'!H43</f>
        <v>0.48</v>
      </c>
      <c r="H8" s="187">
        <f>'생활(가정잡배수부하량)'!I43</f>
        <v>0.48</v>
      </c>
    </row>
    <row r="9" spans="1:8" s="73" customFormat="1" ht="20.100000000000001" customHeight="1">
      <c r="A9" s="368" t="s">
        <v>149</v>
      </c>
      <c r="B9" s="75" t="s">
        <v>5</v>
      </c>
      <c r="C9" s="186">
        <f>'생활(분뇨부하량)'!D95</f>
        <v>14.99</v>
      </c>
      <c r="D9" s="186">
        <f>'생활(분뇨부하량)'!E95</f>
        <v>15.31</v>
      </c>
      <c r="E9" s="186">
        <f>'생활(분뇨부하량)'!F95</f>
        <v>16.190000000000001</v>
      </c>
      <c r="F9" s="186">
        <f>'생활(분뇨부하량)'!G95</f>
        <v>17.059999999999999</v>
      </c>
      <c r="G9" s="186">
        <f>'생활(분뇨부하량)'!H95</f>
        <v>17.5</v>
      </c>
      <c r="H9" s="187">
        <f>'생활(분뇨부하량)'!I95</f>
        <v>17.5</v>
      </c>
    </row>
    <row r="10" spans="1:8" s="73" customFormat="1" ht="20.100000000000001" customHeight="1">
      <c r="A10" s="369"/>
      <c r="B10" s="75" t="s">
        <v>6</v>
      </c>
      <c r="C10" s="186">
        <f>'생활(분뇨부하량)'!D96</f>
        <v>12.85</v>
      </c>
      <c r="D10" s="186">
        <f>'생활(분뇨부하량)'!E96</f>
        <v>13.13</v>
      </c>
      <c r="E10" s="186">
        <f>'생활(분뇨부하량)'!F96</f>
        <v>13.88</v>
      </c>
      <c r="F10" s="186">
        <f>'생활(분뇨부하량)'!G96</f>
        <v>14.63</v>
      </c>
      <c r="G10" s="186">
        <f>'생활(분뇨부하량)'!H96</f>
        <v>15</v>
      </c>
      <c r="H10" s="187">
        <f>'생활(분뇨부하량)'!I96</f>
        <v>15</v>
      </c>
    </row>
    <row r="11" spans="1:8" s="73" customFormat="1" ht="20.100000000000001" customHeight="1">
      <c r="A11" s="369"/>
      <c r="B11" s="75" t="s">
        <v>7</v>
      </c>
      <c r="C11" s="186">
        <f>'생활(분뇨부하량)'!D97</f>
        <v>25.7</v>
      </c>
      <c r="D11" s="186">
        <f>'생활(분뇨부하량)'!E97</f>
        <v>26.25</v>
      </c>
      <c r="E11" s="186">
        <f>'생활(분뇨부하량)'!F97</f>
        <v>27.75</v>
      </c>
      <c r="F11" s="186">
        <f>'생활(분뇨부하량)'!G97</f>
        <v>29.25</v>
      </c>
      <c r="G11" s="186">
        <f>'생활(분뇨부하량)'!H97</f>
        <v>30</v>
      </c>
      <c r="H11" s="187">
        <f>'생활(분뇨부하량)'!I97</f>
        <v>30</v>
      </c>
    </row>
    <row r="12" spans="1:8" s="73" customFormat="1" ht="20.100000000000001" customHeight="1">
      <c r="A12" s="369"/>
      <c r="B12" s="75" t="s">
        <v>8</v>
      </c>
      <c r="C12" s="186">
        <f>'생활(분뇨부하량)'!D98</f>
        <v>8.24</v>
      </c>
      <c r="D12" s="186">
        <f>'생활(분뇨부하량)'!E98</f>
        <v>8.2899999999999991</v>
      </c>
      <c r="E12" s="186">
        <f>'생활(분뇨부하량)'!F98</f>
        <v>8.42</v>
      </c>
      <c r="F12" s="186">
        <f>'생활(분뇨부하량)'!G98</f>
        <v>8.5500000000000007</v>
      </c>
      <c r="G12" s="186">
        <f>'생활(분뇨부하량)'!H98</f>
        <v>8.61</v>
      </c>
      <c r="H12" s="187">
        <f>'생활(분뇨부하량)'!I98</f>
        <v>8.61</v>
      </c>
    </row>
    <row r="13" spans="1:8" s="73" customFormat="1" ht="20.100000000000001" customHeight="1">
      <c r="A13" s="364"/>
      <c r="B13" s="75" t="s">
        <v>9</v>
      </c>
      <c r="C13" s="186">
        <f>'생활(분뇨부하량)'!D99</f>
        <v>0.69</v>
      </c>
      <c r="D13" s="186">
        <f>'생활(분뇨부하량)'!E99</f>
        <v>0.69</v>
      </c>
      <c r="E13" s="186">
        <f>'생활(분뇨부하량)'!F99</f>
        <v>0.7</v>
      </c>
      <c r="F13" s="186">
        <f>'생활(분뇨부하량)'!G99</f>
        <v>0.71</v>
      </c>
      <c r="G13" s="186">
        <f>'생활(분뇨부하량)'!H99</f>
        <v>0.72</v>
      </c>
      <c r="H13" s="187">
        <f>'생활(분뇨부하량)'!I99</f>
        <v>0.72</v>
      </c>
    </row>
    <row r="14" spans="1:8" s="73" customFormat="1" ht="20.100000000000001" customHeight="1">
      <c r="A14" s="368" t="s">
        <v>150</v>
      </c>
      <c r="B14" s="75" t="s">
        <v>5</v>
      </c>
      <c r="C14" s="186">
        <f>영업오수부하량!E44</f>
        <v>28.49</v>
      </c>
      <c r="D14" s="186">
        <f>영업오수부하량!F44</f>
        <v>28.69</v>
      </c>
      <c r="E14" s="186">
        <f>영업오수부하량!G44</f>
        <v>29.21</v>
      </c>
      <c r="F14" s="186">
        <f>영업오수부하량!H44</f>
        <v>29.74</v>
      </c>
      <c r="G14" s="186">
        <f>영업오수부하량!I44</f>
        <v>30</v>
      </c>
      <c r="H14" s="187">
        <f>영업오수부하량!J44</f>
        <v>30</v>
      </c>
    </row>
    <row r="15" spans="1:8" s="73" customFormat="1" ht="20.100000000000001" customHeight="1">
      <c r="A15" s="369"/>
      <c r="B15" s="75" t="s">
        <v>6</v>
      </c>
      <c r="C15" s="186">
        <f>영업오수부하량!E45</f>
        <v>19.53</v>
      </c>
      <c r="D15" s="186">
        <f>영업오수부하량!F45</f>
        <v>19.7</v>
      </c>
      <c r="E15" s="186">
        <f>영업오수부하량!G45</f>
        <v>20.149999999999999</v>
      </c>
      <c r="F15" s="186">
        <f>영업오수부하량!H45</f>
        <v>20.6</v>
      </c>
      <c r="G15" s="186">
        <f>영업오수부하량!I45</f>
        <v>20.82</v>
      </c>
      <c r="H15" s="187">
        <f>영업오수부하량!J45</f>
        <v>20.82</v>
      </c>
    </row>
    <row r="16" spans="1:8" s="73" customFormat="1" ht="20.100000000000001" customHeight="1">
      <c r="A16" s="369"/>
      <c r="B16" s="75" t="s">
        <v>7</v>
      </c>
      <c r="C16" s="186">
        <f>영업오수부하량!E46</f>
        <v>27.3</v>
      </c>
      <c r="D16" s="186">
        <f>영업오수부하량!F46</f>
        <v>27.63</v>
      </c>
      <c r="E16" s="186">
        <f>영업오수부하량!G46</f>
        <v>28.53</v>
      </c>
      <c r="F16" s="186">
        <f>영업오수부하량!H46</f>
        <v>29.43</v>
      </c>
      <c r="G16" s="186">
        <f>영업오수부하량!I46</f>
        <v>29.88</v>
      </c>
      <c r="H16" s="187">
        <f>영업오수부하량!J46</f>
        <v>29.88</v>
      </c>
    </row>
    <row r="17" spans="1:8" s="73" customFormat="1" ht="20.100000000000001" customHeight="1">
      <c r="A17" s="369"/>
      <c r="B17" s="75" t="s">
        <v>8</v>
      </c>
      <c r="C17" s="186">
        <f>영업오수부하량!E47</f>
        <v>6.08</v>
      </c>
      <c r="D17" s="186">
        <f>영업오수부하량!F47</f>
        <v>6.11</v>
      </c>
      <c r="E17" s="186">
        <f>영업오수부하량!G47</f>
        <v>6.19</v>
      </c>
      <c r="F17" s="186">
        <f>영업오수부하량!H47</f>
        <v>6.26</v>
      </c>
      <c r="G17" s="186">
        <f>영업오수부하량!I47</f>
        <v>6.3</v>
      </c>
      <c r="H17" s="187">
        <f>영업오수부하량!J47</f>
        <v>6.3</v>
      </c>
    </row>
    <row r="18" spans="1:8" s="73" customFormat="1" ht="20.100000000000001" customHeight="1">
      <c r="A18" s="369"/>
      <c r="B18" s="119" t="s">
        <v>9</v>
      </c>
      <c r="C18" s="188">
        <f>영업오수부하량!E48</f>
        <v>0.7</v>
      </c>
      <c r="D18" s="188">
        <f>영업오수부하량!F48</f>
        <v>0.7</v>
      </c>
      <c r="E18" s="188">
        <f>영업오수부하량!G48</f>
        <v>0.71</v>
      </c>
      <c r="F18" s="188">
        <f>영업오수부하량!H48</f>
        <v>0.71</v>
      </c>
      <c r="G18" s="188">
        <f>영업오수부하량!I48</f>
        <v>0.72</v>
      </c>
      <c r="H18" s="189">
        <f>영업오수부하량!J48</f>
        <v>0.72</v>
      </c>
    </row>
    <row r="19" spans="1:8" s="73" customFormat="1" ht="20.100000000000001" customHeight="1">
      <c r="A19" s="368" t="s">
        <v>225</v>
      </c>
      <c r="B19" s="75" t="s">
        <v>5</v>
      </c>
      <c r="C19" s="186">
        <f t="shared" ref="C19:H23" si="0">C4+C9+C14</f>
        <v>75.98</v>
      </c>
      <c r="D19" s="186">
        <f t="shared" si="0"/>
        <v>76.5</v>
      </c>
      <c r="E19" s="186">
        <f t="shared" si="0"/>
        <v>77.900000000000006</v>
      </c>
      <c r="F19" s="186">
        <f t="shared" si="0"/>
        <v>79.3</v>
      </c>
      <c r="G19" s="186">
        <f t="shared" si="0"/>
        <v>80</v>
      </c>
      <c r="H19" s="187">
        <f t="shared" si="0"/>
        <v>80</v>
      </c>
    </row>
    <row r="20" spans="1:8" s="73" customFormat="1" ht="20.100000000000001" customHeight="1">
      <c r="A20" s="369"/>
      <c r="B20" s="75" t="s">
        <v>6</v>
      </c>
      <c r="C20" s="190">
        <f t="shared" si="0"/>
        <v>52.08</v>
      </c>
      <c r="D20" s="190">
        <f t="shared" si="0"/>
        <v>52.53</v>
      </c>
      <c r="E20" s="190">
        <f t="shared" si="0"/>
        <v>53.73</v>
      </c>
      <c r="F20" s="190">
        <f t="shared" si="0"/>
        <v>54.93</v>
      </c>
      <c r="G20" s="190">
        <f t="shared" si="0"/>
        <v>55.52</v>
      </c>
      <c r="H20" s="191">
        <f t="shared" si="0"/>
        <v>55.52</v>
      </c>
    </row>
    <row r="21" spans="1:8" s="73" customFormat="1" ht="20.100000000000001" customHeight="1">
      <c r="A21" s="369"/>
      <c r="B21" s="75" t="s">
        <v>7</v>
      </c>
      <c r="C21" s="190">
        <f t="shared" si="0"/>
        <v>72.8</v>
      </c>
      <c r="D21" s="190">
        <f t="shared" si="0"/>
        <v>73.679999999999993</v>
      </c>
      <c r="E21" s="190">
        <f t="shared" si="0"/>
        <v>76.08</v>
      </c>
      <c r="F21" s="190">
        <f t="shared" si="0"/>
        <v>78.47999999999999</v>
      </c>
      <c r="G21" s="190">
        <f t="shared" si="0"/>
        <v>79.679999999999993</v>
      </c>
      <c r="H21" s="191">
        <f t="shared" si="0"/>
        <v>79.679999999999993</v>
      </c>
    </row>
    <row r="22" spans="1:8" s="73" customFormat="1" ht="20.100000000000001" customHeight="1">
      <c r="A22" s="369"/>
      <c r="B22" s="75" t="s">
        <v>8</v>
      </c>
      <c r="C22" s="190">
        <f t="shared" si="0"/>
        <v>16.21</v>
      </c>
      <c r="D22" s="190">
        <f t="shared" si="0"/>
        <v>16.29</v>
      </c>
      <c r="E22" s="190">
        <f t="shared" si="0"/>
        <v>16.5</v>
      </c>
      <c r="F22" s="190">
        <f t="shared" si="0"/>
        <v>16.700000000000003</v>
      </c>
      <c r="G22" s="190">
        <f t="shared" si="0"/>
        <v>16.8</v>
      </c>
      <c r="H22" s="191">
        <f t="shared" si="0"/>
        <v>16.8</v>
      </c>
    </row>
    <row r="23" spans="1:8" s="73" customFormat="1" ht="20.100000000000001" customHeight="1">
      <c r="A23" s="370"/>
      <c r="B23" s="76" t="s">
        <v>9</v>
      </c>
      <c r="C23" s="192">
        <f t="shared" si="0"/>
        <v>1.8699999999999999</v>
      </c>
      <c r="D23" s="192">
        <f t="shared" si="0"/>
        <v>1.8699999999999999</v>
      </c>
      <c r="E23" s="192">
        <f t="shared" si="0"/>
        <v>1.89</v>
      </c>
      <c r="F23" s="192">
        <f t="shared" si="0"/>
        <v>1.9</v>
      </c>
      <c r="G23" s="192">
        <f t="shared" si="0"/>
        <v>1.92</v>
      </c>
      <c r="H23" s="193">
        <f t="shared" si="0"/>
        <v>1.92</v>
      </c>
    </row>
  </sheetData>
  <mergeCells count="4">
    <mergeCell ref="A14:A18"/>
    <mergeCell ref="A19:A23"/>
    <mergeCell ref="A4:A8"/>
    <mergeCell ref="A9:A13"/>
  </mergeCells>
  <phoneticPr fontId="2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showZeros="0" view="pageBreakPreview" topLeftCell="A31" zoomScaleNormal="100" zoomScaleSheetLayoutView="100" workbookViewId="0">
      <selection activeCell="L30" sqref="L30"/>
    </sheetView>
  </sheetViews>
  <sheetFormatPr defaultColWidth="7.88671875" defaultRowHeight="20.25" customHeight="1"/>
  <cols>
    <col min="1" max="9" width="8.77734375" style="24" customWidth="1"/>
    <col min="10" max="10" width="7.88671875" style="39" customWidth="1"/>
    <col min="11" max="16384" width="7.88671875" style="24"/>
  </cols>
  <sheetData>
    <row r="1" spans="1:9" ht="18.75" customHeight="1">
      <c r="A1" s="9" t="s">
        <v>105</v>
      </c>
    </row>
    <row r="2" spans="1:9" ht="18.75" customHeight="1">
      <c r="A2" s="24" t="s">
        <v>157</v>
      </c>
      <c r="B2" s="40"/>
      <c r="C2" s="41"/>
      <c r="D2" s="41"/>
      <c r="E2" s="42"/>
      <c r="F2" s="42"/>
      <c r="G2" s="42"/>
      <c r="H2" s="42"/>
      <c r="I2" s="42"/>
    </row>
    <row r="3" spans="1:9" ht="18.75" customHeight="1">
      <c r="A3" s="24" t="s">
        <v>151</v>
      </c>
      <c r="B3" s="40"/>
      <c r="C3" s="41"/>
      <c r="D3" s="41"/>
      <c r="E3" s="42"/>
      <c r="F3" s="42"/>
      <c r="G3" s="42"/>
      <c r="H3" s="42"/>
      <c r="I3" s="42"/>
    </row>
    <row r="4" spans="1:9" ht="18.75" customHeight="1">
      <c r="A4" s="24" t="s">
        <v>171</v>
      </c>
      <c r="B4" s="40"/>
      <c r="C4" s="41"/>
      <c r="D4" s="41"/>
      <c r="E4" s="42"/>
      <c r="F4" s="42"/>
      <c r="G4" s="42"/>
      <c r="H4" s="42"/>
      <c r="I4" s="42"/>
    </row>
    <row r="5" spans="1:9" ht="18.75" customHeight="1" thickBot="1">
      <c r="A5" s="395" t="s">
        <v>10</v>
      </c>
      <c r="B5" s="371"/>
      <c r="C5" s="371"/>
      <c r="D5" s="371" t="s">
        <v>158</v>
      </c>
      <c r="E5" s="371"/>
      <c r="F5" s="371" t="s">
        <v>159</v>
      </c>
      <c r="G5" s="371"/>
      <c r="H5" s="371" t="s">
        <v>160</v>
      </c>
      <c r="I5" s="372"/>
    </row>
    <row r="6" spans="1:9" ht="52.5" customHeight="1" thickTop="1">
      <c r="A6" s="409" t="s">
        <v>161</v>
      </c>
      <c r="B6" s="410"/>
      <c r="C6" s="410"/>
      <c r="D6" s="412" t="s">
        <v>172</v>
      </c>
      <c r="E6" s="412"/>
      <c r="F6" s="412" t="s">
        <v>173</v>
      </c>
      <c r="G6" s="410"/>
      <c r="H6" s="410"/>
      <c r="I6" s="411"/>
    </row>
    <row r="7" spans="1:9" ht="18.75" customHeight="1">
      <c r="A7" s="43"/>
      <c r="B7" s="44"/>
      <c r="C7" s="45"/>
      <c r="D7" s="44"/>
      <c r="E7" s="45"/>
      <c r="F7" s="44"/>
      <c r="G7" s="44"/>
      <c r="H7" s="44"/>
      <c r="I7" s="44"/>
    </row>
    <row r="8" spans="1:9" ht="18.75" customHeight="1">
      <c r="A8" s="24" t="s">
        <v>152</v>
      </c>
      <c r="B8" s="40"/>
      <c r="C8" s="41"/>
      <c r="D8" s="41"/>
      <c r="E8" s="46"/>
      <c r="F8" s="46"/>
      <c r="G8" s="46"/>
      <c r="H8" s="46"/>
      <c r="I8" s="46"/>
    </row>
    <row r="9" spans="1:9" ht="18.75" customHeight="1">
      <c r="A9" s="24" t="s">
        <v>37</v>
      </c>
      <c r="B9" s="40"/>
      <c r="C9" s="41"/>
      <c r="D9" s="41"/>
      <c r="E9" s="46"/>
      <c r="F9" s="46"/>
      <c r="G9" s="46"/>
      <c r="H9" s="46"/>
      <c r="I9" s="47" t="s">
        <v>39</v>
      </c>
    </row>
    <row r="10" spans="1:9" ht="18.75" customHeight="1">
      <c r="A10" s="381" t="s">
        <v>10</v>
      </c>
      <c r="B10" s="379"/>
      <c r="C10" s="379"/>
      <c r="D10" s="378" t="s">
        <v>30</v>
      </c>
      <c r="E10" s="379"/>
      <c r="F10" s="379"/>
      <c r="G10" s="378" t="s">
        <v>31</v>
      </c>
      <c r="H10" s="379"/>
      <c r="I10" s="389"/>
    </row>
    <row r="11" spans="1:9" ht="18.75" customHeight="1" thickBot="1">
      <c r="A11" s="382"/>
      <c r="B11" s="374"/>
      <c r="C11" s="374"/>
      <c r="D11" s="48" t="s">
        <v>0</v>
      </c>
      <c r="E11" s="49" t="s">
        <v>1</v>
      </c>
      <c r="F11" s="49" t="s">
        <v>2</v>
      </c>
      <c r="G11" s="48" t="s">
        <v>0</v>
      </c>
      <c r="H11" s="49" t="s">
        <v>1</v>
      </c>
      <c r="I11" s="50" t="s">
        <v>2</v>
      </c>
    </row>
    <row r="12" spans="1:9" ht="18.75" customHeight="1" thickTop="1">
      <c r="A12" s="383" t="s">
        <v>14</v>
      </c>
      <c r="B12" s="384"/>
      <c r="C12" s="384"/>
      <c r="D12" s="51" t="s">
        <v>16</v>
      </c>
      <c r="E12" s="51" t="s">
        <v>17</v>
      </c>
      <c r="F12" s="51" t="s">
        <v>16</v>
      </c>
      <c r="G12" s="51" t="s">
        <v>17</v>
      </c>
      <c r="H12" s="51" t="s">
        <v>18</v>
      </c>
      <c r="I12" s="52" t="s">
        <v>17</v>
      </c>
    </row>
    <row r="13" spans="1:9" ht="18.75" customHeight="1">
      <c r="A13" s="385" t="s">
        <v>19</v>
      </c>
      <c r="B13" s="386"/>
      <c r="C13" s="386"/>
      <c r="D13" s="53" t="s">
        <v>20</v>
      </c>
      <c r="E13" s="53" t="s">
        <v>21</v>
      </c>
      <c r="F13" s="53" t="s">
        <v>20</v>
      </c>
      <c r="G13" s="53" t="s">
        <v>22</v>
      </c>
      <c r="H13" s="53" t="s">
        <v>23</v>
      </c>
      <c r="I13" s="54" t="s">
        <v>22</v>
      </c>
    </row>
    <row r="14" spans="1:9" ht="18.75" customHeight="1">
      <c r="A14" s="385" t="s">
        <v>24</v>
      </c>
      <c r="B14" s="386"/>
      <c r="C14" s="386"/>
      <c r="D14" s="53" t="s">
        <v>22</v>
      </c>
      <c r="E14" s="53" t="s">
        <v>23</v>
      </c>
      <c r="F14" s="53" t="s">
        <v>22</v>
      </c>
      <c r="G14" s="53" t="s">
        <v>25</v>
      </c>
      <c r="H14" s="53" t="s">
        <v>26</v>
      </c>
      <c r="I14" s="54" t="s">
        <v>25</v>
      </c>
    </row>
    <row r="15" spans="1:9" ht="18.75" customHeight="1">
      <c r="A15" s="387" t="s">
        <v>27</v>
      </c>
      <c r="B15" s="388"/>
      <c r="C15" s="388"/>
      <c r="D15" s="55" t="s">
        <v>16</v>
      </c>
      <c r="E15" s="55" t="s">
        <v>17</v>
      </c>
      <c r="F15" s="55" t="s">
        <v>16</v>
      </c>
      <c r="G15" s="55" t="s">
        <v>16</v>
      </c>
      <c r="H15" s="55" t="s">
        <v>28</v>
      </c>
      <c r="I15" s="56" t="s">
        <v>16</v>
      </c>
    </row>
    <row r="16" spans="1:9" ht="18.75" customHeight="1">
      <c r="A16" s="57"/>
      <c r="B16" s="40"/>
      <c r="C16" s="41"/>
      <c r="D16" s="41"/>
      <c r="E16" s="46"/>
      <c r="F16" s="46"/>
      <c r="G16" s="46"/>
      <c r="H16" s="46"/>
      <c r="I16" s="46"/>
    </row>
    <row r="17" spans="1:9" ht="18.75" customHeight="1">
      <c r="A17" s="24" t="s">
        <v>153</v>
      </c>
      <c r="B17" s="40"/>
      <c r="C17" s="41"/>
      <c r="D17" s="41"/>
      <c r="E17" s="46"/>
      <c r="F17" s="46"/>
      <c r="G17" s="46"/>
      <c r="H17" s="46"/>
      <c r="I17" s="47" t="s">
        <v>39</v>
      </c>
    </row>
    <row r="18" spans="1:9" ht="18.75" customHeight="1">
      <c r="A18" s="381" t="s">
        <v>29</v>
      </c>
      <c r="B18" s="379" t="s">
        <v>35</v>
      </c>
      <c r="C18" s="379"/>
      <c r="D18" s="379"/>
      <c r="E18" s="379"/>
      <c r="F18" s="379" t="s">
        <v>36</v>
      </c>
      <c r="G18" s="379"/>
      <c r="H18" s="379"/>
      <c r="I18" s="389"/>
    </row>
    <row r="19" spans="1:9" ht="18.75" customHeight="1" thickBot="1">
      <c r="A19" s="382"/>
      <c r="B19" s="374" t="s">
        <v>11</v>
      </c>
      <c r="C19" s="374"/>
      <c r="D19" s="374" t="s">
        <v>12</v>
      </c>
      <c r="E19" s="374"/>
      <c r="F19" s="374" t="s">
        <v>11</v>
      </c>
      <c r="G19" s="374"/>
      <c r="H19" s="374" t="s">
        <v>12</v>
      </c>
      <c r="I19" s="375"/>
    </row>
    <row r="20" spans="1:9" ht="18.75" customHeight="1" thickTop="1">
      <c r="A20" s="58" t="s">
        <v>15</v>
      </c>
      <c r="B20" s="380">
        <v>30</v>
      </c>
      <c r="C20" s="380"/>
      <c r="D20" s="380">
        <v>4</v>
      </c>
      <c r="E20" s="380"/>
      <c r="F20" s="380">
        <v>30</v>
      </c>
      <c r="G20" s="380"/>
      <c r="H20" s="380">
        <v>4</v>
      </c>
      <c r="I20" s="397"/>
    </row>
    <row r="21" spans="1:9" ht="18.75" customHeight="1">
      <c r="A21" s="59" t="s">
        <v>32</v>
      </c>
      <c r="B21" s="373">
        <v>60</v>
      </c>
      <c r="C21" s="373"/>
      <c r="D21" s="373">
        <v>8</v>
      </c>
      <c r="E21" s="373"/>
      <c r="F21" s="373">
        <v>60</v>
      </c>
      <c r="G21" s="373"/>
      <c r="H21" s="373">
        <v>8</v>
      </c>
      <c r="I21" s="376"/>
    </row>
    <row r="22" spans="1:9" ht="18.75" customHeight="1">
      <c r="A22" s="59" t="s">
        <v>33</v>
      </c>
      <c r="B22" s="373">
        <v>60</v>
      </c>
      <c r="C22" s="373"/>
      <c r="D22" s="373">
        <v>8</v>
      </c>
      <c r="E22" s="373"/>
      <c r="F22" s="373">
        <v>60</v>
      </c>
      <c r="G22" s="373"/>
      <c r="H22" s="373">
        <v>8</v>
      </c>
      <c r="I22" s="376"/>
    </row>
    <row r="23" spans="1:9" ht="18.75" customHeight="1">
      <c r="A23" s="60" t="s">
        <v>34</v>
      </c>
      <c r="B23" s="377">
        <v>60</v>
      </c>
      <c r="C23" s="377"/>
      <c r="D23" s="377">
        <v>8</v>
      </c>
      <c r="E23" s="377"/>
      <c r="F23" s="377">
        <v>60</v>
      </c>
      <c r="G23" s="377"/>
      <c r="H23" s="377">
        <v>8</v>
      </c>
      <c r="I23" s="394"/>
    </row>
    <row r="24" spans="1:9" ht="18.75" customHeight="1">
      <c r="A24" s="44"/>
      <c r="B24" s="44"/>
      <c r="C24" s="44"/>
      <c r="D24" s="44"/>
      <c r="E24" s="44"/>
      <c r="F24" s="44"/>
      <c r="G24" s="44"/>
      <c r="H24" s="44"/>
      <c r="I24" s="44"/>
    </row>
    <row r="25" spans="1:9" ht="18.75" customHeight="1">
      <c r="A25" s="24" t="s">
        <v>154</v>
      </c>
      <c r="B25" s="40"/>
      <c r="C25" s="41"/>
      <c r="D25" s="41"/>
      <c r="E25" s="46"/>
      <c r="F25" s="46"/>
      <c r="G25" s="46"/>
      <c r="H25" s="46"/>
      <c r="I25" s="47"/>
    </row>
    <row r="26" spans="1:9" ht="18.75" customHeight="1">
      <c r="A26" s="24" t="s">
        <v>181</v>
      </c>
      <c r="B26" s="40"/>
      <c r="C26" s="41"/>
      <c r="D26" s="41"/>
      <c r="E26" s="46"/>
      <c r="F26" s="46"/>
      <c r="G26" s="46"/>
      <c r="H26" s="46"/>
      <c r="I26" s="47"/>
    </row>
    <row r="27" spans="1:9" ht="18.75" customHeight="1">
      <c r="A27" s="61" t="s">
        <v>166</v>
      </c>
      <c r="B27" s="40"/>
      <c r="C27" s="41"/>
      <c r="D27" s="41"/>
      <c r="E27" s="46"/>
      <c r="F27" s="46"/>
      <c r="G27" s="46"/>
      <c r="H27" s="46"/>
      <c r="I27" s="47"/>
    </row>
    <row r="28" spans="1:9" ht="18.75" customHeight="1">
      <c r="B28" s="40"/>
      <c r="C28" s="41"/>
      <c r="D28" s="41"/>
      <c r="E28" s="46"/>
      <c r="F28" s="46"/>
      <c r="G28" s="46"/>
      <c r="H28" s="46"/>
      <c r="I28" s="47" t="s">
        <v>155</v>
      </c>
    </row>
    <row r="29" spans="1:9" ht="18.75" customHeight="1" thickBot="1">
      <c r="A29" s="395" t="s">
        <v>156</v>
      </c>
      <c r="B29" s="371"/>
      <c r="C29" s="62" t="s">
        <v>0</v>
      </c>
      <c r="D29" s="62" t="s">
        <v>1</v>
      </c>
      <c r="E29" s="62" t="s">
        <v>2</v>
      </c>
      <c r="F29" s="62" t="s">
        <v>3</v>
      </c>
      <c r="G29" s="62" t="s">
        <v>4</v>
      </c>
      <c r="H29" s="371" t="s">
        <v>73</v>
      </c>
      <c r="I29" s="372"/>
    </row>
    <row r="30" spans="1:9" ht="26.25" customHeight="1" thickTop="1">
      <c r="A30" s="396" t="s">
        <v>177</v>
      </c>
      <c r="B30" s="380"/>
      <c r="C30" s="63">
        <v>250</v>
      </c>
      <c r="D30" s="63">
        <v>300</v>
      </c>
      <c r="E30" s="63">
        <v>250</v>
      </c>
      <c r="F30" s="63">
        <v>60</v>
      </c>
      <c r="G30" s="63">
        <v>8</v>
      </c>
      <c r="H30" s="380" t="s">
        <v>162</v>
      </c>
      <c r="I30" s="397"/>
    </row>
    <row r="31" spans="1:9" ht="26.25" customHeight="1">
      <c r="A31" s="409" t="s">
        <v>178</v>
      </c>
      <c r="B31" s="410"/>
      <c r="C31" s="64">
        <v>250</v>
      </c>
      <c r="D31" s="64">
        <v>300</v>
      </c>
      <c r="E31" s="64">
        <v>250</v>
      </c>
      <c r="F31" s="64">
        <v>60</v>
      </c>
      <c r="G31" s="64">
        <v>8</v>
      </c>
      <c r="H31" s="410" t="s">
        <v>162</v>
      </c>
      <c r="I31" s="411"/>
    </row>
    <row r="32" spans="1:9" ht="18.75" customHeight="1">
      <c r="A32" s="44"/>
      <c r="B32" s="44"/>
      <c r="C32" s="41"/>
      <c r="D32" s="41"/>
      <c r="E32" s="46"/>
      <c r="F32" s="46"/>
      <c r="G32" s="46"/>
      <c r="H32" s="46"/>
      <c r="I32" s="46"/>
    </row>
    <row r="33" spans="1:9" ht="18.75" customHeight="1">
      <c r="A33" s="24" t="s">
        <v>174</v>
      </c>
      <c r="B33" s="40"/>
      <c r="C33" s="41"/>
      <c r="D33" s="41"/>
      <c r="E33" s="46"/>
      <c r="F33" s="46"/>
      <c r="G33" s="46"/>
      <c r="H33" s="46"/>
      <c r="I33" s="47" t="s">
        <v>155</v>
      </c>
    </row>
    <row r="34" spans="1:9" ht="18.75" customHeight="1" thickBot="1">
      <c r="A34" s="395" t="s">
        <v>156</v>
      </c>
      <c r="B34" s="371"/>
      <c r="C34" s="62" t="s">
        <v>0</v>
      </c>
      <c r="D34" s="62" t="s">
        <v>1</v>
      </c>
      <c r="E34" s="62" t="s">
        <v>2</v>
      </c>
      <c r="F34" s="62" t="s">
        <v>3</v>
      </c>
      <c r="G34" s="62" t="s">
        <v>4</v>
      </c>
      <c r="H34" s="371" t="s">
        <v>73</v>
      </c>
      <c r="I34" s="372"/>
    </row>
    <row r="35" spans="1:9" ht="18.75" customHeight="1" thickTop="1">
      <c r="A35" s="413">
        <v>2010</v>
      </c>
      <c r="B35" s="414"/>
      <c r="C35" s="63">
        <v>132.15</v>
      </c>
      <c r="D35" s="63">
        <v>126.39</v>
      </c>
      <c r="E35" s="63">
        <v>145.61000000000001</v>
      </c>
      <c r="F35" s="63">
        <v>36.79</v>
      </c>
      <c r="G35" s="63">
        <v>4.5999999999999996</v>
      </c>
      <c r="H35" s="380"/>
      <c r="I35" s="397"/>
    </row>
    <row r="36" spans="1:9" ht="18.75" customHeight="1">
      <c r="A36" s="415">
        <v>2011</v>
      </c>
      <c r="B36" s="416"/>
      <c r="C36" s="63">
        <v>133.57</v>
      </c>
      <c r="D36" s="63">
        <v>119.22</v>
      </c>
      <c r="E36" s="63">
        <v>144.12</v>
      </c>
      <c r="F36" s="63">
        <v>32.840000000000003</v>
      </c>
      <c r="G36" s="63">
        <v>3.51</v>
      </c>
      <c r="H36" s="407"/>
      <c r="I36" s="408"/>
    </row>
    <row r="37" spans="1:9" ht="18.75" customHeight="1">
      <c r="A37" s="405">
        <v>2012</v>
      </c>
      <c r="B37" s="406"/>
      <c r="C37" s="63">
        <v>137.08000000000001</v>
      </c>
      <c r="D37" s="63">
        <v>102.94</v>
      </c>
      <c r="E37" s="63">
        <v>135.52000000000001</v>
      </c>
      <c r="F37" s="63">
        <v>31.61</v>
      </c>
      <c r="G37" s="63">
        <v>3.32</v>
      </c>
      <c r="H37" s="407"/>
      <c r="I37" s="408"/>
    </row>
    <row r="38" spans="1:9" ht="18.75" customHeight="1">
      <c r="A38" s="405">
        <v>2013</v>
      </c>
      <c r="B38" s="406"/>
      <c r="C38" s="63">
        <v>146.28</v>
      </c>
      <c r="D38" s="63">
        <v>106.44</v>
      </c>
      <c r="E38" s="63">
        <v>138.44999999999999</v>
      </c>
      <c r="F38" s="63">
        <v>30.41</v>
      </c>
      <c r="G38" s="63">
        <v>3.41</v>
      </c>
      <c r="H38" s="407"/>
      <c r="I38" s="408"/>
    </row>
    <row r="39" spans="1:9" ht="18.75" customHeight="1">
      <c r="A39" s="405">
        <v>2014</v>
      </c>
      <c r="B39" s="406"/>
      <c r="C39" s="63">
        <v>138.24</v>
      </c>
      <c r="D39" s="63">
        <v>94.56</v>
      </c>
      <c r="E39" s="63">
        <v>123.81</v>
      </c>
      <c r="F39" s="63">
        <v>27.13</v>
      </c>
      <c r="G39" s="63">
        <v>2.88</v>
      </c>
      <c r="H39" s="407"/>
      <c r="I39" s="408"/>
    </row>
    <row r="40" spans="1:9" ht="18.75" customHeight="1">
      <c r="A40" s="401" t="s">
        <v>170</v>
      </c>
      <c r="B40" s="402"/>
      <c r="C40" s="65">
        <f>ROUND(AVERAGE(C35:C39),2)</f>
        <v>137.46</v>
      </c>
      <c r="D40" s="65">
        <f>ROUND(AVERAGE(D35:D39),2)</f>
        <v>109.91</v>
      </c>
      <c r="E40" s="65">
        <f>ROUND(AVERAGE(E35:E39),2)</f>
        <v>137.5</v>
      </c>
      <c r="F40" s="65">
        <f>ROUND(AVERAGE(F35:F39),2)</f>
        <v>31.76</v>
      </c>
      <c r="G40" s="65">
        <f>ROUND(AVERAGE(G35:G39),2)</f>
        <v>3.54</v>
      </c>
      <c r="H40" s="403"/>
      <c r="I40" s="404"/>
    </row>
    <row r="41" spans="1:9" ht="18.75" customHeight="1">
      <c r="A41" s="44"/>
      <c r="B41" s="44"/>
      <c r="C41" s="41"/>
      <c r="D41" s="41"/>
      <c r="E41" s="46"/>
      <c r="F41" s="46"/>
      <c r="G41" s="46"/>
      <c r="H41" s="46"/>
      <c r="I41" s="46"/>
    </row>
    <row r="42" spans="1:9" ht="18.75" customHeight="1">
      <c r="A42" s="24" t="s">
        <v>175</v>
      </c>
      <c r="B42" s="40"/>
      <c r="C42" s="41"/>
      <c r="D42" s="41"/>
      <c r="E42" s="46"/>
      <c r="F42" s="46"/>
      <c r="G42" s="46"/>
      <c r="H42" s="46"/>
      <c r="I42" s="47" t="s">
        <v>155</v>
      </c>
    </row>
    <row r="43" spans="1:9" ht="18.75" customHeight="1" thickBot="1">
      <c r="A43" s="395" t="s">
        <v>156</v>
      </c>
      <c r="B43" s="371"/>
      <c r="C43" s="62" t="s">
        <v>0</v>
      </c>
      <c r="D43" s="62" t="s">
        <v>1</v>
      </c>
      <c r="E43" s="62" t="s">
        <v>2</v>
      </c>
      <c r="F43" s="62" t="s">
        <v>3</v>
      </c>
      <c r="G43" s="62" t="s">
        <v>4</v>
      </c>
      <c r="H43" s="371" t="s">
        <v>73</v>
      </c>
      <c r="I43" s="372"/>
    </row>
    <row r="44" spans="1:9" ht="26.25" customHeight="1" thickTop="1">
      <c r="A44" s="398" t="s">
        <v>169</v>
      </c>
      <c r="B44" s="377"/>
      <c r="C44" s="66">
        <v>120</v>
      </c>
      <c r="D44" s="66">
        <v>130</v>
      </c>
      <c r="E44" s="66">
        <v>120</v>
      </c>
      <c r="F44" s="66">
        <v>30</v>
      </c>
      <c r="G44" s="66">
        <v>4</v>
      </c>
      <c r="H44" s="399"/>
      <c r="I44" s="400"/>
    </row>
    <row r="45" spans="1:9" ht="18.75" customHeight="1">
      <c r="A45" s="44"/>
      <c r="B45" s="44"/>
      <c r="C45" s="41"/>
      <c r="D45" s="41"/>
      <c r="E45" s="46"/>
      <c r="F45" s="46"/>
      <c r="G45" s="46"/>
      <c r="H45" s="46"/>
      <c r="I45" s="46"/>
    </row>
    <row r="46" spans="1:9" ht="18.75" customHeight="1">
      <c r="A46" s="24" t="s">
        <v>176</v>
      </c>
      <c r="B46" s="40"/>
      <c r="C46" s="41"/>
      <c r="D46" s="41"/>
      <c r="E46" s="46"/>
      <c r="F46" s="46"/>
      <c r="G46" s="46"/>
      <c r="H46" s="46"/>
      <c r="I46" s="47"/>
    </row>
    <row r="47" spans="1:9" ht="18.75" customHeight="1">
      <c r="A47" s="61" t="s">
        <v>179</v>
      </c>
      <c r="B47" s="40"/>
      <c r="C47" s="41"/>
      <c r="D47" s="41"/>
      <c r="E47" s="46"/>
      <c r="F47" s="46"/>
      <c r="G47" s="46"/>
      <c r="H47" s="46"/>
      <c r="I47" s="47"/>
    </row>
    <row r="48" spans="1:9" ht="18.75" customHeight="1">
      <c r="A48" s="24" t="s">
        <v>180</v>
      </c>
      <c r="B48" s="40"/>
      <c r="C48" s="41"/>
      <c r="D48" s="41"/>
      <c r="E48" s="46"/>
      <c r="F48" s="46"/>
      <c r="G48" s="46"/>
      <c r="H48" s="46"/>
      <c r="I48" s="47"/>
    </row>
    <row r="49" spans="1:9" ht="18.75" customHeight="1">
      <c r="A49" s="61" t="s">
        <v>167</v>
      </c>
      <c r="B49" s="40"/>
      <c r="C49" s="41"/>
      <c r="D49" s="41"/>
      <c r="E49" s="46"/>
      <c r="F49" s="46"/>
      <c r="G49" s="46"/>
      <c r="H49" s="46"/>
      <c r="I49" s="47"/>
    </row>
    <row r="50" spans="1:9" ht="18.75" customHeight="1">
      <c r="A50" s="24" t="s">
        <v>168</v>
      </c>
      <c r="B50" s="40"/>
      <c r="C50" s="41"/>
      <c r="D50" s="41"/>
      <c r="E50" s="46"/>
      <c r="F50" s="46"/>
      <c r="G50" s="46"/>
      <c r="H50" s="46"/>
      <c r="I50" s="47"/>
    </row>
    <row r="51" spans="1:9" ht="18.75" customHeight="1">
      <c r="B51" s="40"/>
      <c r="C51" s="41"/>
      <c r="D51" s="41"/>
      <c r="E51" s="46"/>
      <c r="F51" s="46"/>
      <c r="G51" s="46"/>
      <c r="H51" s="46"/>
      <c r="I51" s="47" t="s">
        <v>155</v>
      </c>
    </row>
    <row r="52" spans="1:9" ht="18.75" customHeight="1" thickBot="1">
      <c r="A52" s="395" t="s">
        <v>156</v>
      </c>
      <c r="B52" s="371"/>
      <c r="C52" s="62" t="s">
        <v>0</v>
      </c>
      <c r="D52" s="62" t="s">
        <v>1</v>
      </c>
      <c r="E52" s="62" t="s">
        <v>2</v>
      </c>
      <c r="F52" s="62" t="s">
        <v>3</v>
      </c>
      <c r="G52" s="62" t="s">
        <v>4</v>
      </c>
      <c r="H52" s="371" t="s">
        <v>73</v>
      </c>
      <c r="I52" s="372"/>
    </row>
    <row r="53" spans="1:9" ht="18.75" customHeight="1" thickTop="1">
      <c r="A53" s="396" t="s">
        <v>177</v>
      </c>
      <c r="B53" s="380"/>
      <c r="C53" s="63">
        <v>120</v>
      </c>
      <c r="D53" s="63">
        <v>130</v>
      </c>
      <c r="E53" s="63">
        <v>120</v>
      </c>
      <c r="F53" s="63">
        <v>60</v>
      </c>
      <c r="G53" s="63">
        <v>8</v>
      </c>
      <c r="H53" s="380"/>
      <c r="I53" s="397"/>
    </row>
    <row r="54" spans="1:9" ht="18.75" customHeight="1">
      <c r="A54" s="396" t="s">
        <v>178</v>
      </c>
      <c r="B54" s="380"/>
      <c r="C54" s="63">
        <f t="shared" ref="C54:G57" si="0">C53</f>
        <v>120</v>
      </c>
      <c r="D54" s="63">
        <f t="shared" si="0"/>
        <v>130</v>
      </c>
      <c r="E54" s="63">
        <f t="shared" si="0"/>
        <v>120</v>
      </c>
      <c r="F54" s="63">
        <f t="shared" si="0"/>
        <v>60</v>
      </c>
      <c r="G54" s="63">
        <f t="shared" si="0"/>
        <v>8</v>
      </c>
      <c r="H54" s="380"/>
      <c r="I54" s="397"/>
    </row>
    <row r="55" spans="1:9" ht="18.75" customHeight="1">
      <c r="A55" s="390" t="s">
        <v>163</v>
      </c>
      <c r="B55" s="373"/>
      <c r="C55" s="63">
        <f t="shared" si="0"/>
        <v>120</v>
      </c>
      <c r="D55" s="63">
        <f t="shared" si="0"/>
        <v>130</v>
      </c>
      <c r="E55" s="63">
        <f t="shared" si="0"/>
        <v>120</v>
      </c>
      <c r="F55" s="63">
        <f t="shared" si="0"/>
        <v>60</v>
      </c>
      <c r="G55" s="63">
        <f t="shared" si="0"/>
        <v>8</v>
      </c>
      <c r="H55" s="391"/>
      <c r="I55" s="376"/>
    </row>
    <row r="56" spans="1:9" ht="18.75" customHeight="1">
      <c r="A56" s="390" t="s">
        <v>164</v>
      </c>
      <c r="B56" s="373"/>
      <c r="C56" s="63">
        <f t="shared" si="0"/>
        <v>120</v>
      </c>
      <c r="D56" s="63">
        <f t="shared" si="0"/>
        <v>130</v>
      </c>
      <c r="E56" s="63">
        <f t="shared" si="0"/>
        <v>120</v>
      </c>
      <c r="F56" s="63">
        <f t="shared" si="0"/>
        <v>60</v>
      </c>
      <c r="G56" s="63">
        <f t="shared" si="0"/>
        <v>8</v>
      </c>
      <c r="H56" s="391"/>
      <c r="I56" s="376"/>
    </row>
    <row r="57" spans="1:9" ht="18.75" customHeight="1">
      <c r="A57" s="392" t="s">
        <v>165</v>
      </c>
      <c r="B57" s="377"/>
      <c r="C57" s="66">
        <f t="shared" si="0"/>
        <v>120</v>
      </c>
      <c r="D57" s="66">
        <f t="shared" si="0"/>
        <v>130</v>
      </c>
      <c r="E57" s="66">
        <f t="shared" si="0"/>
        <v>120</v>
      </c>
      <c r="F57" s="66">
        <f t="shared" si="0"/>
        <v>60</v>
      </c>
      <c r="G57" s="66">
        <f t="shared" si="0"/>
        <v>8</v>
      </c>
      <c r="H57" s="393"/>
      <c r="I57" s="394"/>
    </row>
    <row r="58" spans="1:9" ht="18.75" customHeight="1"/>
    <row r="59" spans="1:9" ht="18.75" customHeight="1"/>
    <row r="60" spans="1:9" ht="18.75" customHeight="1"/>
    <row r="61" spans="1:9" ht="18.75" customHeight="1"/>
    <row r="62" spans="1:9" ht="18.75" customHeight="1"/>
    <row r="63" spans="1:9" ht="18.75" customHeight="1"/>
    <row r="64" spans="1:9" ht="18.75" customHeight="1"/>
    <row r="65" ht="18.75" customHeight="1"/>
  </sheetData>
  <mergeCells count="74">
    <mergeCell ref="A34:B34"/>
    <mergeCell ref="H34:I34"/>
    <mergeCell ref="A35:B35"/>
    <mergeCell ref="H35:I35"/>
    <mergeCell ref="A36:B36"/>
    <mergeCell ref="H36:I36"/>
    <mergeCell ref="A31:B31"/>
    <mergeCell ref="H31:I31"/>
    <mergeCell ref="D5:E5"/>
    <mergeCell ref="D6:E6"/>
    <mergeCell ref="F5:G5"/>
    <mergeCell ref="F6:G6"/>
    <mergeCell ref="H20:I20"/>
    <mergeCell ref="B18:E18"/>
    <mergeCell ref="F18:I18"/>
    <mergeCell ref="H6:I6"/>
    <mergeCell ref="A5:C5"/>
    <mergeCell ref="A6:C6"/>
    <mergeCell ref="H29:I29"/>
    <mergeCell ref="H30:I30"/>
    <mergeCell ref="B20:C20"/>
    <mergeCell ref="D20:E20"/>
    <mergeCell ref="A37:B37"/>
    <mergeCell ref="H37:I37"/>
    <mergeCell ref="A39:B39"/>
    <mergeCell ref="H39:I39"/>
    <mergeCell ref="A38:B38"/>
    <mergeCell ref="H38:I38"/>
    <mergeCell ref="H44:I44"/>
    <mergeCell ref="A52:B52"/>
    <mergeCell ref="H52:I52"/>
    <mergeCell ref="A40:B40"/>
    <mergeCell ref="H40:I40"/>
    <mergeCell ref="A56:B56"/>
    <mergeCell ref="H56:I56"/>
    <mergeCell ref="A57:B57"/>
    <mergeCell ref="H57:I57"/>
    <mergeCell ref="H23:I23"/>
    <mergeCell ref="A29:B29"/>
    <mergeCell ref="A30:B30"/>
    <mergeCell ref="A53:B53"/>
    <mergeCell ref="H53:I53"/>
    <mergeCell ref="A54:B54"/>
    <mergeCell ref="H54:I54"/>
    <mergeCell ref="A55:B55"/>
    <mergeCell ref="H55:I55"/>
    <mergeCell ref="A43:B43"/>
    <mergeCell ref="H43:I43"/>
    <mergeCell ref="A44:B44"/>
    <mergeCell ref="F20:G20"/>
    <mergeCell ref="H21:I21"/>
    <mergeCell ref="A10:C11"/>
    <mergeCell ref="A12:C12"/>
    <mergeCell ref="A13:C13"/>
    <mergeCell ref="A14:C14"/>
    <mergeCell ref="A18:A19"/>
    <mergeCell ref="A15:C15"/>
    <mergeCell ref="G10:I10"/>
    <mergeCell ref="H5:I5"/>
    <mergeCell ref="F21:G21"/>
    <mergeCell ref="H19:I19"/>
    <mergeCell ref="H22:I22"/>
    <mergeCell ref="B23:C23"/>
    <mergeCell ref="D10:F10"/>
    <mergeCell ref="D23:E23"/>
    <mergeCell ref="D22:E22"/>
    <mergeCell ref="F22:G22"/>
    <mergeCell ref="F23:G23"/>
    <mergeCell ref="F19:G19"/>
    <mergeCell ref="B19:C19"/>
    <mergeCell ref="D19:E19"/>
    <mergeCell ref="D21:E21"/>
    <mergeCell ref="B21:C21"/>
    <mergeCell ref="B22:C22"/>
  </mergeCells>
  <phoneticPr fontId="2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  <rowBreaks count="1" manualBreakCount="1">
    <brk id="3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showGridLines="0" view="pageBreakPreview" topLeftCell="A142" zoomScaleNormal="100" workbookViewId="0">
      <selection activeCell="L30" sqref="L30"/>
    </sheetView>
  </sheetViews>
  <sheetFormatPr defaultColWidth="10.44140625" defaultRowHeight="21.75" customHeight="1"/>
  <cols>
    <col min="1" max="14" width="8.88671875" style="24" customWidth="1"/>
    <col min="15" max="16384" width="10.44140625" style="24"/>
  </cols>
  <sheetData>
    <row r="1" spans="1:11" ht="15" customHeight="1">
      <c r="A1" s="23" t="s">
        <v>182</v>
      </c>
    </row>
    <row r="2" spans="1:11" ht="15" customHeight="1">
      <c r="A2" s="23" t="s">
        <v>245</v>
      </c>
    </row>
    <row r="3" spans="1:11" ht="15" customHeight="1">
      <c r="A3" s="23" t="s">
        <v>240</v>
      </c>
    </row>
    <row r="4" spans="1:11" ht="15" customHeight="1">
      <c r="A4" s="23" t="s">
        <v>183</v>
      </c>
    </row>
    <row r="5" spans="1:11" ht="15" customHeight="1">
      <c r="A5" s="24" t="s">
        <v>241</v>
      </c>
      <c r="F5" s="25"/>
    </row>
    <row r="6" spans="1:11" ht="15" customHeight="1">
      <c r="A6" s="24" t="s">
        <v>246</v>
      </c>
      <c r="F6" s="25"/>
    </row>
    <row r="7" spans="1:11" ht="15" customHeight="1">
      <c r="B7" s="26"/>
      <c r="C7" s="27"/>
      <c r="D7" s="28"/>
      <c r="E7" s="28"/>
      <c r="F7" s="28"/>
      <c r="G7" s="28"/>
      <c r="H7" s="29"/>
      <c r="I7" s="29" t="s">
        <v>263</v>
      </c>
    </row>
    <row r="8" spans="1:11" ht="15" customHeight="1" thickBot="1">
      <c r="A8" s="128" t="s">
        <v>38</v>
      </c>
      <c r="B8" s="30">
        <v>2008</v>
      </c>
      <c r="C8" s="30" t="s">
        <v>247</v>
      </c>
      <c r="D8" s="30">
        <v>2010</v>
      </c>
      <c r="E8" s="30">
        <f>D8+1</f>
        <v>2011</v>
      </c>
      <c r="F8" s="30">
        <f>E8+1</f>
        <v>2012</v>
      </c>
      <c r="G8" s="30">
        <f>F8+1</f>
        <v>2013</v>
      </c>
      <c r="H8" s="30">
        <f>G8+1</f>
        <v>2014</v>
      </c>
      <c r="I8" s="31" t="s">
        <v>73</v>
      </c>
    </row>
    <row r="9" spans="1:11" s="33" customFormat="1" ht="15" customHeight="1" thickTop="1">
      <c r="A9" s="133" t="s">
        <v>0</v>
      </c>
      <c r="B9" s="127">
        <v>194.41574074074072</v>
      </c>
      <c r="C9" s="127">
        <v>242.79173611111113</v>
      </c>
      <c r="D9" s="127">
        <v>193.72041666666664</v>
      </c>
      <c r="E9" s="127">
        <v>136.80125000000001</v>
      </c>
      <c r="F9" s="127">
        <v>252.25666666666666</v>
      </c>
      <c r="G9" s="127">
        <v>4604.2216666666673</v>
      </c>
      <c r="H9" s="127">
        <v>7214.4375</v>
      </c>
      <c r="I9" s="32"/>
      <c r="K9" s="34"/>
    </row>
    <row r="10" spans="1:11" ht="15" customHeight="1">
      <c r="A10" s="132" t="s">
        <v>1</v>
      </c>
      <c r="B10" s="120">
        <v>254.22314814814808</v>
      </c>
      <c r="C10" s="120">
        <v>280.35858796296299</v>
      </c>
      <c r="D10" s="120">
        <v>186.76583333333335</v>
      </c>
      <c r="E10" s="120">
        <v>193.7391666666667</v>
      </c>
      <c r="F10" s="120">
        <v>318.37583333333333</v>
      </c>
      <c r="G10" s="120">
        <v>3587.0316666666663</v>
      </c>
      <c r="H10" s="120">
        <v>5595.5404166666676</v>
      </c>
      <c r="I10" s="32"/>
    </row>
    <row r="11" spans="1:11" ht="15" customHeight="1">
      <c r="A11" s="132" t="s">
        <v>2</v>
      </c>
      <c r="B11" s="120">
        <v>199.58148148148146</v>
      </c>
      <c r="C11" s="120">
        <v>178.2394675925926</v>
      </c>
      <c r="D11" s="120">
        <v>189.13250000000002</v>
      </c>
      <c r="E11" s="120">
        <v>150.08333333333334</v>
      </c>
      <c r="F11" s="120">
        <v>256.79166666666669</v>
      </c>
      <c r="G11" s="120">
        <v>5010.2874999999995</v>
      </c>
      <c r="H11" s="120">
        <v>6866.041666666667</v>
      </c>
      <c r="I11" s="32"/>
    </row>
    <row r="12" spans="1:11" ht="15" customHeight="1">
      <c r="A12" s="132" t="s">
        <v>3</v>
      </c>
      <c r="B12" s="120">
        <v>97.805555555555543</v>
      </c>
      <c r="C12" s="120">
        <v>99.87509814814814</v>
      </c>
      <c r="D12" s="120">
        <v>112.19777499999999</v>
      </c>
      <c r="E12" s="120">
        <v>105.10472499999999</v>
      </c>
      <c r="F12" s="120">
        <v>183.26812499999997</v>
      </c>
      <c r="G12" s="120">
        <v>509.51208333333335</v>
      </c>
      <c r="H12" s="120">
        <v>695.65421666666668</v>
      </c>
      <c r="I12" s="32"/>
    </row>
    <row r="13" spans="1:11" ht="15" customHeight="1">
      <c r="A13" s="131" t="s">
        <v>4</v>
      </c>
      <c r="B13" s="122">
        <v>34.077488425925928</v>
      </c>
      <c r="C13" s="122">
        <v>34.307283796296296</v>
      </c>
      <c r="D13" s="122">
        <v>36.563579166666671</v>
      </c>
      <c r="E13" s="122">
        <v>31.370454166666665</v>
      </c>
      <c r="F13" s="122">
        <v>38.231479166666666</v>
      </c>
      <c r="G13" s="122">
        <v>70.123791666666662</v>
      </c>
      <c r="H13" s="122">
        <v>71.593033333333338</v>
      </c>
      <c r="I13" s="35"/>
    </row>
    <row r="14" spans="1:11" ht="15" customHeight="1">
      <c r="A14" s="24" t="s">
        <v>261</v>
      </c>
    </row>
    <row r="15" spans="1:11" ht="15" customHeight="1"/>
    <row r="16" spans="1:11" ht="15" customHeight="1">
      <c r="A16" s="24" t="s">
        <v>242</v>
      </c>
      <c r="F16" s="25"/>
    </row>
    <row r="17" spans="1:11" ht="15" customHeight="1">
      <c r="A17" s="24" t="s">
        <v>250</v>
      </c>
      <c r="F17" s="25"/>
    </row>
    <row r="18" spans="1:11" ht="15" customHeight="1">
      <c r="B18" s="3" t="s">
        <v>40</v>
      </c>
      <c r="C18" s="14"/>
      <c r="D18" s="15"/>
      <c r="E18" s="15"/>
      <c r="F18" s="15"/>
      <c r="G18" s="15"/>
      <c r="H18" s="7"/>
      <c r="I18" s="29" t="s">
        <v>263</v>
      </c>
    </row>
    <row r="19" spans="1:11" ht="15" customHeight="1" thickBot="1">
      <c r="A19" s="421" t="s">
        <v>13</v>
      </c>
      <c r="B19" s="422"/>
      <c r="C19" s="30">
        <v>2013</v>
      </c>
      <c r="D19" s="30">
        <v>2015</v>
      </c>
      <c r="E19" s="30">
        <v>2020</v>
      </c>
      <c r="F19" s="30">
        <v>2025</v>
      </c>
      <c r="G19" s="30">
        <v>2030</v>
      </c>
      <c r="H19" s="30">
        <v>2035</v>
      </c>
      <c r="I19" s="31" t="s">
        <v>73</v>
      </c>
    </row>
    <row r="20" spans="1:11" ht="15" customHeight="1" thickTop="1">
      <c r="A20" s="423" t="s">
        <v>0</v>
      </c>
      <c r="B20" s="424"/>
      <c r="C20" s="110">
        <f>AVERAGE(B9:F9)</f>
        <v>203.99716203703704</v>
      </c>
      <c r="D20" s="110">
        <f>$C20</f>
        <v>203.99716203703704</v>
      </c>
      <c r="E20" s="110">
        <f t="shared" ref="E20:H24" si="0">$C20</f>
        <v>203.99716203703704</v>
      </c>
      <c r="F20" s="110">
        <f t="shared" si="0"/>
        <v>203.99716203703704</v>
      </c>
      <c r="G20" s="110">
        <f t="shared" si="0"/>
        <v>203.99716203703704</v>
      </c>
      <c r="H20" s="110">
        <f t="shared" si="0"/>
        <v>203.99716203703704</v>
      </c>
      <c r="I20" s="32"/>
    </row>
    <row r="21" spans="1:11" s="33" customFormat="1" ht="15" customHeight="1">
      <c r="A21" s="425" t="s">
        <v>1</v>
      </c>
      <c r="B21" s="426"/>
      <c r="C21" s="110">
        <f>AVERAGE(B10:F10)</f>
        <v>246.69251388888887</v>
      </c>
      <c r="D21" s="110">
        <f>$C21</f>
        <v>246.69251388888887</v>
      </c>
      <c r="E21" s="110">
        <f t="shared" si="0"/>
        <v>246.69251388888887</v>
      </c>
      <c r="F21" s="110">
        <f t="shared" si="0"/>
        <v>246.69251388888887</v>
      </c>
      <c r="G21" s="110">
        <f t="shared" si="0"/>
        <v>246.69251388888887</v>
      </c>
      <c r="H21" s="110">
        <f t="shared" si="0"/>
        <v>246.69251388888887</v>
      </c>
      <c r="I21" s="32"/>
    </row>
    <row r="22" spans="1:11" ht="15" customHeight="1">
      <c r="A22" s="425" t="s">
        <v>2</v>
      </c>
      <c r="B22" s="426"/>
      <c r="C22" s="110">
        <f>AVERAGE(B11:F11)</f>
        <v>194.76568981481483</v>
      </c>
      <c r="D22" s="110">
        <f>$C22</f>
        <v>194.76568981481483</v>
      </c>
      <c r="E22" s="110">
        <f t="shared" si="0"/>
        <v>194.76568981481483</v>
      </c>
      <c r="F22" s="110">
        <f t="shared" si="0"/>
        <v>194.76568981481483</v>
      </c>
      <c r="G22" s="110">
        <f t="shared" si="0"/>
        <v>194.76568981481483</v>
      </c>
      <c r="H22" s="110">
        <f t="shared" si="0"/>
        <v>194.76568981481483</v>
      </c>
      <c r="I22" s="32"/>
    </row>
    <row r="23" spans="1:11" ht="15" customHeight="1">
      <c r="A23" s="425" t="s">
        <v>3</v>
      </c>
      <c r="B23" s="426"/>
      <c r="C23" s="110">
        <f>AVERAGE(B12:F12)</f>
        <v>119.65025574074073</v>
      </c>
      <c r="D23" s="110">
        <f>$C23</f>
        <v>119.65025574074073</v>
      </c>
      <c r="E23" s="110">
        <f t="shared" si="0"/>
        <v>119.65025574074073</v>
      </c>
      <c r="F23" s="110">
        <f t="shared" si="0"/>
        <v>119.65025574074073</v>
      </c>
      <c r="G23" s="110">
        <f t="shared" si="0"/>
        <v>119.65025574074073</v>
      </c>
      <c r="H23" s="110">
        <f t="shared" si="0"/>
        <v>119.65025574074073</v>
      </c>
      <c r="I23" s="32"/>
    </row>
    <row r="24" spans="1:11" ht="15" customHeight="1">
      <c r="A24" s="429" t="s">
        <v>4</v>
      </c>
      <c r="B24" s="430"/>
      <c r="C24" s="124">
        <f>AVERAGE(B13:F13)</f>
        <v>34.910056944444449</v>
      </c>
      <c r="D24" s="124">
        <f>$C24</f>
        <v>34.910056944444449</v>
      </c>
      <c r="E24" s="124">
        <f t="shared" si="0"/>
        <v>34.910056944444449</v>
      </c>
      <c r="F24" s="124">
        <f t="shared" si="0"/>
        <v>34.910056944444449</v>
      </c>
      <c r="G24" s="124">
        <f t="shared" si="0"/>
        <v>34.910056944444449</v>
      </c>
      <c r="H24" s="124">
        <f t="shared" si="0"/>
        <v>34.910056944444449</v>
      </c>
      <c r="I24" s="35"/>
    </row>
    <row r="25" spans="1:11" ht="15" customHeight="1"/>
    <row r="26" spans="1:11" ht="15" customHeight="1">
      <c r="A26" s="23" t="s">
        <v>238</v>
      </c>
    </row>
    <row r="27" spans="1:11" ht="15" customHeight="1">
      <c r="A27" s="24" t="s">
        <v>241</v>
      </c>
      <c r="F27" s="25"/>
    </row>
    <row r="28" spans="1:11" ht="15" customHeight="1">
      <c r="A28" s="24" t="s">
        <v>248</v>
      </c>
      <c r="F28" s="25"/>
    </row>
    <row r="29" spans="1:11" ht="15" customHeight="1">
      <c r="B29" s="26"/>
      <c r="C29" s="27"/>
      <c r="D29" s="28"/>
      <c r="E29" s="28"/>
      <c r="F29" s="28"/>
      <c r="G29" s="28"/>
      <c r="H29" s="29"/>
      <c r="I29" s="29" t="s">
        <v>263</v>
      </c>
    </row>
    <row r="30" spans="1:11" ht="15" customHeight="1" thickBot="1">
      <c r="A30" s="128" t="s">
        <v>13</v>
      </c>
      <c r="B30" s="30">
        <v>2008</v>
      </c>
      <c r="C30" s="30" t="s">
        <v>247</v>
      </c>
      <c r="D30" s="30">
        <v>2010</v>
      </c>
      <c r="E30" s="30">
        <f>D30+1</f>
        <v>2011</v>
      </c>
      <c r="F30" s="30">
        <f>E30+1</f>
        <v>2012</v>
      </c>
      <c r="G30" s="30">
        <f>F30+1</f>
        <v>2013</v>
      </c>
      <c r="H30" s="30">
        <f>G30+1</f>
        <v>2014</v>
      </c>
      <c r="I30" s="31" t="s">
        <v>73</v>
      </c>
    </row>
    <row r="31" spans="1:11" s="33" customFormat="1" ht="15" customHeight="1" thickTop="1">
      <c r="A31" s="133" t="s">
        <v>0</v>
      </c>
      <c r="B31" s="127">
        <v>26.130934343434344</v>
      </c>
      <c r="C31" s="127">
        <v>11.01592261904762</v>
      </c>
      <c r="D31" s="120">
        <v>205.24833333333336</v>
      </c>
      <c r="E31" s="120">
        <v>272.24999999999994</v>
      </c>
      <c r="F31" s="120">
        <v>4325.5525000000007</v>
      </c>
      <c r="G31" s="120">
        <v>1454.9195833333335</v>
      </c>
      <c r="H31" s="120">
        <v>116.40063161375662</v>
      </c>
      <c r="I31" s="32"/>
      <c r="K31" s="34"/>
    </row>
    <row r="32" spans="1:11" ht="15" customHeight="1">
      <c r="A32" s="132" t="s">
        <v>1</v>
      </c>
      <c r="B32" s="120">
        <v>213.16123737373735</v>
      </c>
      <c r="C32" s="120">
        <v>126.14996693121692</v>
      </c>
      <c r="D32" s="120">
        <v>327.53499999999997</v>
      </c>
      <c r="E32" s="120">
        <v>348.11624999999998</v>
      </c>
      <c r="F32" s="120">
        <v>2857.3700000000003</v>
      </c>
      <c r="G32" s="120">
        <v>1145.83375</v>
      </c>
      <c r="H32" s="120">
        <v>150.76726851851853</v>
      </c>
      <c r="I32" s="32"/>
    </row>
    <row r="33" spans="1:9" ht="15" customHeight="1">
      <c r="A33" s="132" t="s">
        <v>2</v>
      </c>
      <c r="B33" s="120">
        <v>4.8939393939393945</v>
      </c>
      <c r="C33" s="120">
        <v>3.758564814814815</v>
      </c>
      <c r="D33" s="120">
        <v>245.15916666666666</v>
      </c>
      <c r="E33" s="120">
        <v>287.37833333333333</v>
      </c>
      <c r="F33" s="120">
        <v>3354.5416666666665</v>
      </c>
      <c r="G33" s="120">
        <v>1472.0249999999999</v>
      </c>
      <c r="H33" s="120">
        <v>286.70138888888891</v>
      </c>
      <c r="I33" s="32"/>
    </row>
    <row r="34" spans="1:9" ht="15" customHeight="1">
      <c r="A34" s="132" t="s">
        <v>3</v>
      </c>
      <c r="B34" s="120">
        <v>276.81193560606062</v>
      </c>
      <c r="C34" s="120">
        <v>106.69505952380955</v>
      </c>
      <c r="D34" s="120">
        <v>343.35541666666671</v>
      </c>
      <c r="E34" s="120">
        <v>449.10330833333336</v>
      </c>
      <c r="F34" s="120">
        <v>1832.2054166666667</v>
      </c>
      <c r="G34" s="120">
        <v>567.31374999999991</v>
      </c>
      <c r="H34" s="120">
        <v>219.70218750000001</v>
      </c>
      <c r="I34" s="32"/>
    </row>
    <row r="35" spans="1:9" ht="15" customHeight="1">
      <c r="A35" s="131" t="s">
        <v>4</v>
      </c>
      <c r="B35" s="122">
        <v>25.606035353535354</v>
      </c>
      <c r="C35" s="122">
        <v>12.196026785714286</v>
      </c>
      <c r="D35" s="122">
        <v>70.364499999999992</v>
      </c>
      <c r="E35" s="122">
        <v>36.218837499999999</v>
      </c>
      <c r="F35" s="122">
        <v>130.91408333333337</v>
      </c>
      <c r="G35" s="122">
        <v>36.517916666666665</v>
      </c>
      <c r="H35" s="122">
        <v>32.810756944444442</v>
      </c>
      <c r="I35" s="35"/>
    </row>
    <row r="36" spans="1:9" ht="15" customHeight="1">
      <c r="A36" s="24" t="s">
        <v>260</v>
      </c>
    </row>
    <row r="37" spans="1:9" ht="15" customHeight="1"/>
    <row r="38" spans="1:9" ht="15" customHeight="1">
      <c r="A38" s="24" t="s">
        <v>242</v>
      </c>
      <c r="F38" s="25"/>
    </row>
    <row r="39" spans="1:9" ht="15" customHeight="1">
      <c r="A39" s="24" t="s">
        <v>249</v>
      </c>
      <c r="F39" s="25"/>
    </row>
    <row r="40" spans="1:9" ht="15" customHeight="1">
      <c r="B40" s="3" t="s">
        <v>40</v>
      </c>
      <c r="C40" s="14"/>
      <c r="D40" s="15"/>
      <c r="E40" s="15"/>
      <c r="F40" s="15"/>
      <c r="G40" s="15"/>
      <c r="H40" s="7"/>
      <c r="I40" s="29" t="s">
        <v>263</v>
      </c>
    </row>
    <row r="41" spans="1:9" ht="15" customHeight="1" thickBot="1">
      <c r="A41" s="421" t="s">
        <v>13</v>
      </c>
      <c r="B41" s="422"/>
      <c r="C41" s="30">
        <v>2013</v>
      </c>
      <c r="D41" s="30">
        <v>2015</v>
      </c>
      <c r="E41" s="30">
        <v>2020</v>
      </c>
      <c r="F41" s="30">
        <v>2025</v>
      </c>
      <c r="G41" s="30">
        <v>2030</v>
      </c>
      <c r="H41" s="30">
        <v>2035</v>
      </c>
      <c r="I41" s="31" t="s">
        <v>73</v>
      </c>
    </row>
    <row r="42" spans="1:9" ht="15" customHeight="1" thickTop="1">
      <c r="A42" s="423" t="s">
        <v>0</v>
      </c>
      <c r="B42" s="424"/>
      <c r="C42" s="110">
        <f>AVERAGE(D31,E31,H31)</f>
        <v>197.96632164902999</v>
      </c>
      <c r="D42" s="110">
        <f t="shared" ref="D42:H46" si="1">$C42</f>
        <v>197.96632164902999</v>
      </c>
      <c r="E42" s="110">
        <f t="shared" si="1"/>
        <v>197.96632164902999</v>
      </c>
      <c r="F42" s="110">
        <f t="shared" si="1"/>
        <v>197.96632164902999</v>
      </c>
      <c r="G42" s="110">
        <f t="shared" si="1"/>
        <v>197.96632164902999</v>
      </c>
      <c r="H42" s="110">
        <f t="shared" si="1"/>
        <v>197.96632164902999</v>
      </c>
      <c r="I42" s="32"/>
    </row>
    <row r="43" spans="1:9" s="33" customFormat="1" ht="15" customHeight="1">
      <c r="A43" s="425" t="s">
        <v>1</v>
      </c>
      <c r="B43" s="426"/>
      <c r="C43" s="110">
        <f>AVERAGE(D32,E32,H32)</f>
        <v>275.47283950617282</v>
      </c>
      <c r="D43" s="110">
        <f t="shared" si="1"/>
        <v>275.47283950617282</v>
      </c>
      <c r="E43" s="110">
        <f t="shared" si="1"/>
        <v>275.47283950617282</v>
      </c>
      <c r="F43" s="110">
        <f t="shared" si="1"/>
        <v>275.47283950617282</v>
      </c>
      <c r="G43" s="110">
        <f t="shared" si="1"/>
        <v>275.47283950617282</v>
      </c>
      <c r="H43" s="110">
        <f t="shared" si="1"/>
        <v>275.47283950617282</v>
      </c>
      <c r="I43" s="32"/>
    </row>
    <row r="44" spans="1:9" ht="15" customHeight="1">
      <c r="A44" s="425" t="s">
        <v>2</v>
      </c>
      <c r="B44" s="426"/>
      <c r="C44" s="110">
        <f>AVERAGE(D33,E33,H33)</f>
        <v>273.07962962962966</v>
      </c>
      <c r="D44" s="110">
        <f t="shared" si="1"/>
        <v>273.07962962962966</v>
      </c>
      <c r="E44" s="110">
        <f t="shared" si="1"/>
        <v>273.07962962962966</v>
      </c>
      <c r="F44" s="110">
        <f t="shared" si="1"/>
        <v>273.07962962962966</v>
      </c>
      <c r="G44" s="110">
        <f t="shared" si="1"/>
        <v>273.07962962962966</v>
      </c>
      <c r="H44" s="110">
        <f t="shared" si="1"/>
        <v>273.07962962962966</v>
      </c>
      <c r="I44" s="32"/>
    </row>
    <row r="45" spans="1:9" ht="15" customHeight="1">
      <c r="A45" s="425" t="s">
        <v>3</v>
      </c>
      <c r="B45" s="426"/>
      <c r="C45" s="110">
        <f>AVERAGE(D34,E34,H34)</f>
        <v>337.38697083333335</v>
      </c>
      <c r="D45" s="110">
        <f t="shared" si="1"/>
        <v>337.38697083333335</v>
      </c>
      <c r="E45" s="110">
        <f t="shared" si="1"/>
        <v>337.38697083333335</v>
      </c>
      <c r="F45" s="110">
        <f t="shared" si="1"/>
        <v>337.38697083333335</v>
      </c>
      <c r="G45" s="110">
        <f t="shared" si="1"/>
        <v>337.38697083333335</v>
      </c>
      <c r="H45" s="110">
        <f t="shared" si="1"/>
        <v>337.38697083333335</v>
      </c>
      <c r="I45" s="32"/>
    </row>
    <row r="46" spans="1:9" ht="15" customHeight="1">
      <c r="A46" s="429" t="s">
        <v>4</v>
      </c>
      <c r="B46" s="430"/>
      <c r="C46" s="124">
        <f>AVERAGE(D35,E35,H35)</f>
        <v>46.464698148148152</v>
      </c>
      <c r="D46" s="124">
        <f t="shared" si="1"/>
        <v>46.464698148148152</v>
      </c>
      <c r="E46" s="124">
        <f t="shared" si="1"/>
        <v>46.464698148148152</v>
      </c>
      <c r="F46" s="124">
        <f t="shared" si="1"/>
        <v>46.464698148148152</v>
      </c>
      <c r="G46" s="124">
        <f t="shared" si="1"/>
        <v>46.464698148148152</v>
      </c>
      <c r="H46" s="124">
        <f t="shared" si="1"/>
        <v>46.464698148148152</v>
      </c>
      <c r="I46" s="35"/>
    </row>
    <row r="47" spans="1:9" ht="15" customHeight="1">
      <c r="B47" s="36"/>
      <c r="C47" s="37"/>
      <c r="D47" s="38"/>
      <c r="E47" s="38"/>
      <c r="F47" s="38"/>
      <c r="G47" s="38"/>
      <c r="H47" s="36"/>
    </row>
    <row r="48" spans="1:9" ht="15" customHeight="1">
      <c r="A48" s="23" t="s">
        <v>184</v>
      </c>
    </row>
    <row r="49" spans="1:11" ht="15" customHeight="1">
      <c r="A49" s="24" t="s">
        <v>241</v>
      </c>
      <c r="F49" s="25"/>
    </row>
    <row r="50" spans="1:11" ht="15" customHeight="1">
      <c r="B50" s="26"/>
      <c r="C50" s="27"/>
      <c r="D50" s="28"/>
      <c r="E50" s="28"/>
      <c r="F50" s="28"/>
      <c r="G50" s="28"/>
      <c r="H50" s="29"/>
      <c r="I50" s="29" t="s">
        <v>263</v>
      </c>
    </row>
    <row r="51" spans="1:11" ht="15" customHeight="1" thickBot="1">
      <c r="A51" s="128" t="s">
        <v>13</v>
      </c>
      <c r="B51" s="30">
        <v>2008</v>
      </c>
      <c r="C51" s="30" t="s">
        <v>247</v>
      </c>
      <c r="D51" s="30">
        <v>2010</v>
      </c>
      <c r="E51" s="30">
        <f>D51+1</f>
        <v>2011</v>
      </c>
      <c r="F51" s="30">
        <f>E51+1</f>
        <v>2012</v>
      </c>
      <c r="G51" s="30">
        <f>F51+1</f>
        <v>2013</v>
      </c>
      <c r="H51" s="30">
        <f>G51+1</f>
        <v>2014</v>
      </c>
      <c r="I51" s="31" t="s">
        <v>73</v>
      </c>
    </row>
    <row r="52" spans="1:11" s="33" customFormat="1" ht="15" customHeight="1" thickTop="1">
      <c r="A52" s="133" t="s">
        <v>0</v>
      </c>
      <c r="B52" s="127">
        <v>221.40833333333333</v>
      </c>
      <c r="C52" s="127">
        <v>303.58750000000003</v>
      </c>
      <c r="D52" s="120">
        <v>250.9</v>
      </c>
      <c r="E52" s="120">
        <v>209</v>
      </c>
      <c r="F52" s="120">
        <v>160</v>
      </c>
      <c r="G52" s="120">
        <v>107.26583333333332</v>
      </c>
      <c r="H52" s="120">
        <v>71.541666666666657</v>
      </c>
      <c r="I52" s="32"/>
      <c r="K52" s="34"/>
    </row>
    <row r="53" spans="1:11" ht="15" customHeight="1">
      <c r="A53" s="132" t="s">
        <v>1</v>
      </c>
      <c r="B53" s="120">
        <v>186.4666666666667</v>
      </c>
      <c r="C53" s="120">
        <v>305.84277777777777</v>
      </c>
      <c r="D53" s="120">
        <v>231.6</v>
      </c>
      <c r="E53" s="120">
        <v>314.39999999999998</v>
      </c>
      <c r="F53" s="120">
        <v>234</v>
      </c>
      <c r="G53" s="120">
        <v>166.73527777777778</v>
      </c>
      <c r="H53" s="120">
        <v>102.5181818181818</v>
      </c>
      <c r="I53" s="32"/>
    </row>
    <row r="54" spans="1:11" ht="15" customHeight="1">
      <c r="A54" s="132" t="s">
        <v>2</v>
      </c>
      <c r="B54" s="120">
        <v>193.11666666666665</v>
      </c>
      <c r="C54" s="120">
        <v>271.11388888888894</v>
      </c>
      <c r="D54" s="120">
        <v>190.2</v>
      </c>
      <c r="E54" s="120">
        <v>145.5</v>
      </c>
      <c r="F54" s="120">
        <v>65.400000000000006</v>
      </c>
      <c r="G54" s="120">
        <v>38.278333333333329</v>
      </c>
      <c r="H54" s="120">
        <v>51.416666666666664</v>
      </c>
      <c r="I54" s="32"/>
    </row>
    <row r="55" spans="1:11" ht="15" customHeight="1">
      <c r="A55" s="132" t="s">
        <v>3</v>
      </c>
      <c r="B55" s="120">
        <v>644.20841666666672</v>
      </c>
      <c r="C55" s="120">
        <v>490.19533333333334</v>
      </c>
      <c r="D55" s="120">
        <v>455.00400000000002</v>
      </c>
      <c r="E55" s="120">
        <v>428.839</v>
      </c>
      <c r="F55" s="120">
        <v>329.04899999999998</v>
      </c>
      <c r="G55" s="120">
        <v>346.11238888888892</v>
      </c>
      <c r="H55" s="120">
        <v>568.44000000000005</v>
      </c>
      <c r="I55" s="32"/>
    </row>
    <row r="56" spans="1:11" ht="15" customHeight="1">
      <c r="A56" s="131" t="s">
        <v>4</v>
      </c>
      <c r="B56" s="122">
        <v>63.633999999999993</v>
      </c>
      <c r="C56" s="122">
        <v>16.440456666666662</v>
      </c>
      <c r="D56" s="122">
        <v>4.6050000000000004</v>
      </c>
      <c r="E56" s="122">
        <v>3.49</v>
      </c>
      <c r="F56" s="122">
        <v>2.177</v>
      </c>
      <c r="G56" s="122">
        <v>1.4992083333333335</v>
      </c>
      <c r="H56" s="122">
        <v>1.9059999999999997</v>
      </c>
      <c r="I56" s="35"/>
    </row>
    <row r="57" spans="1:11" ht="15" customHeight="1">
      <c r="A57" s="24" t="s">
        <v>259</v>
      </c>
    </row>
    <row r="58" spans="1:11" ht="15" customHeight="1"/>
    <row r="59" spans="1:11" ht="15" customHeight="1">
      <c r="A59" s="24" t="s">
        <v>242</v>
      </c>
      <c r="F59" s="25"/>
    </row>
    <row r="60" spans="1:11" ht="15" customHeight="1">
      <c r="A60" s="24" t="s">
        <v>251</v>
      </c>
      <c r="F60" s="25"/>
    </row>
    <row r="61" spans="1:11" ht="15" customHeight="1">
      <c r="B61" s="3" t="s">
        <v>40</v>
      </c>
      <c r="C61" s="14"/>
      <c r="D61" s="15"/>
      <c r="E61" s="15"/>
      <c r="F61" s="15"/>
      <c r="G61" s="15"/>
      <c r="H61" s="7"/>
      <c r="I61" s="29" t="s">
        <v>263</v>
      </c>
    </row>
    <row r="62" spans="1:11" ht="15" customHeight="1" thickBot="1">
      <c r="A62" s="421" t="s">
        <v>13</v>
      </c>
      <c r="B62" s="422"/>
      <c r="C62" s="30">
        <v>2013</v>
      </c>
      <c r="D62" s="30">
        <v>2015</v>
      </c>
      <c r="E62" s="30">
        <v>2020</v>
      </c>
      <c r="F62" s="30">
        <v>2025</v>
      </c>
      <c r="G62" s="30">
        <v>2030</v>
      </c>
      <c r="H62" s="30">
        <v>2035</v>
      </c>
      <c r="I62" s="31" t="s">
        <v>73</v>
      </c>
    </row>
    <row r="63" spans="1:11" ht="15" customHeight="1" thickTop="1">
      <c r="A63" s="423" t="s">
        <v>0</v>
      </c>
      <c r="B63" s="424"/>
      <c r="C63" s="120">
        <f>AVERAGE(B52:H52)</f>
        <v>189.10047619047623</v>
      </c>
      <c r="D63" s="120">
        <f t="shared" ref="D63:H67" si="2">$C63</f>
        <v>189.10047619047623</v>
      </c>
      <c r="E63" s="120">
        <f t="shared" si="2"/>
        <v>189.10047619047623</v>
      </c>
      <c r="F63" s="120">
        <f t="shared" si="2"/>
        <v>189.10047619047623</v>
      </c>
      <c r="G63" s="120">
        <f t="shared" si="2"/>
        <v>189.10047619047623</v>
      </c>
      <c r="H63" s="120">
        <f t="shared" si="2"/>
        <v>189.10047619047623</v>
      </c>
      <c r="I63" s="32"/>
    </row>
    <row r="64" spans="1:11" s="33" customFormat="1" ht="15" customHeight="1">
      <c r="A64" s="425" t="s">
        <v>1</v>
      </c>
      <c r="B64" s="426"/>
      <c r="C64" s="120">
        <f>AVERAGE(B53:H53)</f>
        <v>220.22327200577203</v>
      </c>
      <c r="D64" s="120">
        <f t="shared" si="2"/>
        <v>220.22327200577203</v>
      </c>
      <c r="E64" s="120">
        <f t="shared" si="2"/>
        <v>220.22327200577203</v>
      </c>
      <c r="F64" s="120">
        <f t="shared" si="2"/>
        <v>220.22327200577203</v>
      </c>
      <c r="G64" s="120">
        <f t="shared" si="2"/>
        <v>220.22327200577203</v>
      </c>
      <c r="H64" s="120">
        <f t="shared" si="2"/>
        <v>220.22327200577203</v>
      </c>
      <c r="I64" s="32"/>
    </row>
    <row r="65" spans="1:11" ht="15" customHeight="1">
      <c r="A65" s="425" t="s">
        <v>2</v>
      </c>
      <c r="B65" s="426"/>
      <c r="C65" s="120">
        <f>AVERAGE(B54:H54)</f>
        <v>136.43222222222224</v>
      </c>
      <c r="D65" s="120">
        <f t="shared" si="2"/>
        <v>136.43222222222224</v>
      </c>
      <c r="E65" s="120">
        <f t="shared" si="2"/>
        <v>136.43222222222224</v>
      </c>
      <c r="F65" s="120">
        <f t="shared" si="2"/>
        <v>136.43222222222224</v>
      </c>
      <c r="G65" s="120">
        <f t="shared" si="2"/>
        <v>136.43222222222224</v>
      </c>
      <c r="H65" s="120">
        <f t="shared" si="2"/>
        <v>136.43222222222224</v>
      </c>
      <c r="I65" s="32"/>
    </row>
    <row r="66" spans="1:11" ht="15" customHeight="1">
      <c r="A66" s="425" t="s">
        <v>3</v>
      </c>
      <c r="B66" s="426"/>
      <c r="C66" s="120">
        <f>AVERAGE(B55:H55)</f>
        <v>465.97830555555549</v>
      </c>
      <c r="D66" s="120">
        <f t="shared" si="2"/>
        <v>465.97830555555549</v>
      </c>
      <c r="E66" s="120">
        <f t="shared" si="2"/>
        <v>465.97830555555549</v>
      </c>
      <c r="F66" s="120">
        <f t="shared" si="2"/>
        <v>465.97830555555549</v>
      </c>
      <c r="G66" s="120">
        <f t="shared" si="2"/>
        <v>465.97830555555549</v>
      </c>
      <c r="H66" s="120">
        <f t="shared" si="2"/>
        <v>465.97830555555549</v>
      </c>
      <c r="I66" s="32"/>
    </row>
    <row r="67" spans="1:11" ht="15" customHeight="1">
      <c r="A67" s="429" t="s">
        <v>4</v>
      </c>
      <c r="B67" s="430"/>
      <c r="C67" s="122">
        <f>AVERAGE(B56:H56)</f>
        <v>13.393095000000001</v>
      </c>
      <c r="D67" s="122">
        <f t="shared" si="2"/>
        <v>13.393095000000001</v>
      </c>
      <c r="E67" s="122">
        <f t="shared" si="2"/>
        <v>13.393095000000001</v>
      </c>
      <c r="F67" s="122">
        <f t="shared" si="2"/>
        <v>13.393095000000001</v>
      </c>
      <c r="G67" s="122">
        <f t="shared" si="2"/>
        <v>13.393095000000001</v>
      </c>
      <c r="H67" s="122">
        <f t="shared" si="2"/>
        <v>13.393095000000001</v>
      </c>
      <c r="I67" s="35"/>
    </row>
    <row r="68" spans="1:11" ht="15" customHeight="1">
      <c r="B68" s="36"/>
      <c r="C68" s="37"/>
      <c r="D68" s="38"/>
      <c r="E68" s="38"/>
      <c r="F68" s="38"/>
      <c r="G68" s="38"/>
      <c r="H68" s="36"/>
    </row>
    <row r="69" spans="1:11" ht="15" customHeight="1">
      <c r="A69" s="23" t="s">
        <v>243</v>
      </c>
    </row>
    <row r="70" spans="1:11" ht="15" customHeight="1">
      <c r="A70" s="23" t="s">
        <v>244</v>
      </c>
    </row>
    <row r="71" spans="1:11" ht="15" customHeight="1">
      <c r="A71" s="24" t="s">
        <v>241</v>
      </c>
      <c r="F71" s="25"/>
    </row>
    <row r="72" spans="1:11" ht="15" customHeight="1">
      <c r="B72" s="26"/>
      <c r="C72" s="27"/>
      <c r="D72" s="28"/>
      <c r="E72" s="28"/>
      <c r="F72" s="28"/>
      <c r="G72" s="28"/>
      <c r="H72" s="29"/>
      <c r="I72" s="29" t="s">
        <v>263</v>
      </c>
    </row>
    <row r="73" spans="1:11" ht="15" customHeight="1" thickBot="1">
      <c r="A73" s="421" t="s">
        <v>13</v>
      </c>
      <c r="B73" s="422"/>
      <c r="C73" s="30">
        <v>2010</v>
      </c>
      <c r="D73" s="30">
        <f>C73+1</f>
        <v>2011</v>
      </c>
      <c r="E73" s="30">
        <f>D73+1</f>
        <v>2012</v>
      </c>
      <c r="F73" s="30">
        <f>E73+1</f>
        <v>2013</v>
      </c>
      <c r="G73" s="30">
        <f>F73+1</f>
        <v>2014</v>
      </c>
      <c r="H73" s="30" t="s">
        <v>187</v>
      </c>
      <c r="I73" s="31" t="s">
        <v>73</v>
      </c>
    </row>
    <row r="74" spans="1:11" s="33" customFormat="1" ht="15" customHeight="1" thickTop="1">
      <c r="A74" s="423" t="s">
        <v>0</v>
      </c>
      <c r="B74" s="424"/>
      <c r="C74" s="120">
        <v>38282.970833333333</v>
      </c>
      <c r="D74" s="120">
        <v>43882.083333333336</v>
      </c>
      <c r="E74" s="120">
        <v>34865.541666666664</v>
      </c>
      <c r="F74" s="120">
        <v>26150.833333333332</v>
      </c>
      <c r="G74" s="120">
        <v>33962.069444444445</v>
      </c>
      <c r="H74" s="121">
        <f>ROUND(AVERAGE(C74:D74),2)</f>
        <v>41082.53</v>
      </c>
      <c r="I74" s="32"/>
      <c r="K74" s="34"/>
    </row>
    <row r="75" spans="1:11" ht="15" customHeight="1">
      <c r="A75" s="425" t="s">
        <v>1</v>
      </c>
      <c r="B75" s="426"/>
      <c r="C75" s="120">
        <v>22674.426666666666</v>
      </c>
      <c r="D75" s="120">
        <v>25879.812083333334</v>
      </c>
      <c r="E75" s="120">
        <v>22319.024166666666</v>
      </c>
      <c r="F75" s="120">
        <v>16397.455138888887</v>
      </c>
      <c r="G75" s="120">
        <v>17852.844999999998</v>
      </c>
      <c r="H75" s="121">
        <f>ROUND(AVERAGE(C75:D75),2)</f>
        <v>24277.119999999999</v>
      </c>
      <c r="I75" s="32"/>
    </row>
    <row r="76" spans="1:11" ht="15" customHeight="1">
      <c r="A76" s="425" t="s">
        <v>2</v>
      </c>
      <c r="B76" s="426"/>
      <c r="C76" s="120">
        <v>21227.262222222223</v>
      </c>
      <c r="D76" s="120">
        <v>24119.166666666668</v>
      </c>
      <c r="E76" s="120">
        <v>20284.583333333332</v>
      </c>
      <c r="F76" s="120">
        <v>19010.694444444445</v>
      </c>
      <c r="G76" s="120">
        <v>23432.5</v>
      </c>
      <c r="H76" s="121">
        <f>ROUND(AVERAGE(C76:D76),2)</f>
        <v>22673.21</v>
      </c>
      <c r="I76" s="32"/>
    </row>
    <row r="77" spans="1:11" ht="15" customHeight="1">
      <c r="A77" s="425" t="s">
        <v>3</v>
      </c>
      <c r="B77" s="426"/>
      <c r="C77" s="120">
        <v>1755.0175000000002</v>
      </c>
      <c r="D77" s="120">
        <v>2268.6854166666667</v>
      </c>
      <c r="E77" s="120">
        <v>1954.0780833333331</v>
      </c>
      <c r="F77" s="120">
        <v>1658.2506666666668</v>
      </c>
      <c r="G77" s="120">
        <v>1284.210683333333</v>
      </c>
      <c r="H77" s="121">
        <f>ROUND(AVERAGE(C77:D77),2)</f>
        <v>2011.85</v>
      </c>
      <c r="I77" s="32"/>
    </row>
    <row r="78" spans="1:11" ht="15" customHeight="1">
      <c r="A78" s="429" t="s">
        <v>4</v>
      </c>
      <c r="B78" s="430"/>
      <c r="C78" s="122">
        <v>262.20270833333336</v>
      </c>
      <c r="D78" s="122">
        <v>331.35902083333332</v>
      </c>
      <c r="E78" s="122">
        <v>257.44774999999998</v>
      </c>
      <c r="F78" s="122">
        <v>193.98666666666668</v>
      </c>
      <c r="G78" s="122">
        <v>167.76348333333334</v>
      </c>
      <c r="H78" s="123">
        <f>ROUND(AVERAGE(C78:D78),2)</f>
        <v>296.77999999999997</v>
      </c>
      <c r="I78" s="35"/>
    </row>
    <row r="79" spans="1:11" ht="15" customHeight="1">
      <c r="A79" s="24" t="s">
        <v>258</v>
      </c>
    </row>
    <row r="80" spans="1:11" ht="15" customHeight="1">
      <c r="B80" s="36"/>
      <c r="C80" s="37"/>
      <c r="D80" s="38"/>
      <c r="E80" s="38"/>
      <c r="F80" s="38"/>
      <c r="G80" s="38"/>
      <c r="H80" s="36"/>
    </row>
    <row r="81" spans="1:11" ht="15" customHeight="1">
      <c r="A81" s="23" t="s">
        <v>254</v>
      </c>
    </row>
    <row r="82" spans="1:11" ht="15" customHeight="1">
      <c r="A82" s="23" t="s">
        <v>255</v>
      </c>
    </row>
    <row r="83" spans="1:11" ht="15" customHeight="1">
      <c r="A83" s="24" t="s">
        <v>241</v>
      </c>
      <c r="F83" s="25"/>
    </row>
    <row r="84" spans="1:11" ht="15" customHeight="1">
      <c r="B84" s="26"/>
      <c r="C84" s="27"/>
      <c r="D84" s="28"/>
      <c r="E84" s="28"/>
      <c r="F84" s="28"/>
      <c r="G84" s="28"/>
      <c r="H84" s="29"/>
      <c r="I84" s="29" t="s">
        <v>263</v>
      </c>
    </row>
    <row r="85" spans="1:11" ht="15" customHeight="1" thickBot="1">
      <c r="A85" s="421" t="s">
        <v>13</v>
      </c>
      <c r="B85" s="422"/>
      <c r="C85" s="30" t="s">
        <v>5</v>
      </c>
      <c r="D85" s="30" t="s">
        <v>6</v>
      </c>
      <c r="E85" s="30" t="s">
        <v>7</v>
      </c>
      <c r="F85" s="30" t="s">
        <v>8</v>
      </c>
      <c r="G85" s="30" t="s">
        <v>9</v>
      </c>
      <c r="H85" s="433" t="s">
        <v>73</v>
      </c>
      <c r="I85" s="434"/>
    </row>
    <row r="86" spans="1:11" s="33" customFormat="1" ht="15" customHeight="1" thickTop="1">
      <c r="A86" s="437" t="s">
        <v>256</v>
      </c>
      <c r="B86" s="438"/>
      <c r="C86" s="122">
        <v>13706.555004409172</v>
      </c>
      <c r="D86" s="122">
        <v>5377.9940784832452</v>
      </c>
      <c r="E86" s="122">
        <v>4326.2786596119931</v>
      </c>
      <c r="F86" s="122">
        <v>2231.0839506172838</v>
      </c>
      <c r="G86" s="122">
        <v>81.467096560846542</v>
      </c>
      <c r="H86" s="435"/>
      <c r="I86" s="436"/>
      <c r="K86" s="34"/>
    </row>
    <row r="87" spans="1:11" ht="15" customHeight="1">
      <c r="A87" s="24" t="s">
        <v>257</v>
      </c>
    </row>
    <row r="88" spans="1:11" ht="15" customHeight="1"/>
    <row r="89" spans="1:11" ht="15" customHeight="1">
      <c r="A89" s="23" t="s">
        <v>265</v>
      </c>
    </row>
    <row r="90" spans="1:11" ht="15" customHeight="1">
      <c r="A90" s="24" t="s">
        <v>264</v>
      </c>
      <c r="F90" s="25"/>
    </row>
    <row r="91" spans="1:11" ht="15" customHeight="1">
      <c r="B91" s="26"/>
      <c r="C91" s="27"/>
      <c r="D91" s="28"/>
      <c r="E91" s="28"/>
      <c r="F91" s="28"/>
      <c r="G91" s="28"/>
      <c r="H91" s="29"/>
      <c r="I91" s="29" t="s">
        <v>263</v>
      </c>
    </row>
    <row r="92" spans="1:11" ht="15" customHeight="1" thickBot="1">
      <c r="A92" s="421" t="s">
        <v>13</v>
      </c>
      <c r="B92" s="422"/>
      <c r="C92" s="422"/>
      <c r="D92" s="30">
        <v>2013</v>
      </c>
      <c r="E92" s="30">
        <v>2015</v>
      </c>
      <c r="F92" s="30">
        <v>2020</v>
      </c>
      <c r="G92" s="30">
        <v>2025</v>
      </c>
      <c r="H92" s="30">
        <v>2030</v>
      </c>
      <c r="I92" s="31">
        <v>2035</v>
      </c>
    </row>
    <row r="93" spans="1:11" s="33" customFormat="1" ht="15" customHeight="1" thickTop="1">
      <c r="A93" s="396" t="s">
        <v>227</v>
      </c>
      <c r="B93" s="431" t="s">
        <v>252</v>
      </c>
      <c r="C93" s="16" t="s">
        <v>0</v>
      </c>
      <c r="D93" s="127">
        <f t="shared" ref="D93:I93" si="3">C20</f>
        <v>203.99716203703704</v>
      </c>
      <c r="E93" s="127">
        <f t="shared" si="3"/>
        <v>203.99716203703704</v>
      </c>
      <c r="F93" s="127">
        <f t="shared" si="3"/>
        <v>203.99716203703704</v>
      </c>
      <c r="G93" s="127">
        <f t="shared" si="3"/>
        <v>203.99716203703704</v>
      </c>
      <c r="H93" s="127">
        <f t="shared" si="3"/>
        <v>203.99716203703704</v>
      </c>
      <c r="I93" s="129">
        <f t="shared" si="3"/>
        <v>203.99716203703704</v>
      </c>
      <c r="K93" s="34"/>
    </row>
    <row r="94" spans="1:11" ht="15" customHeight="1">
      <c r="A94" s="390"/>
      <c r="B94" s="426"/>
      <c r="C94" s="17" t="s">
        <v>1</v>
      </c>
      <c r="D94" s="120">
        <f t="shared" ref="D94:I94" si="4">C21</f>
        <v>246.69251388888887</v>
      </c>
      <c r="E94" s="120">
        <f t="shared" si="4"/>
        <v>246.69251388888887</v>
      </c>
      <c r="F94" s="120">
        <f t="shared" si="4"/>
        <v>246.69251388888887</v>
      </c>
      <c r="G94" s="120">
        <f t="shared" si="4"/>
        <v>246.69251388888887</v>
      </c>
      <c r="H94" s="120">
        <f t="shared" si="4"/>
        <v>246.69251388888887</v>
      </c>
      <c r="I94" s="125">
        <f t="shared" si="4"/>
        <v>246.69251388888887</v>
      </c>
    </row>
    <row r="95" spans="1:11" ht="15" customHeight="1">
      <c r="A95" s="390"/>
      <c r="B95" s="426"/>
      <c r="C95" s="17" t="s">
        <v>2</v>
      </c>
      <c r="D95" s="120">
        <f t="shared" ref="D95:I95" si="5">C22</f>
        <v>194.76568981481483</v>
      </c>
      <c r="E95" s="120">
        <f t="shared" si="5"/>
        <v>194.76568981481483</v>
      </c>
      <c r="F95" s="120">
        <f t="shared" si="5"/>
        <v>194.76568981481483</v>
      </c>
      <c r="G95" s="120">
        <f t="shared" si="5"/>
        <v>194.76568981481483</v>
      </c>
      <c r="H95" s="120">
        <f t="shared" si="5"/>
        <v>194.76568981481483</v>
      </c>
      <c r="I95" s="125">
        <f t="shared" si="5"/>
        <v>194.76568981481483</v>
      </c>
    </row>
    <row r="96" spans="1:11" ht="15" customHeight="1">
      <c r="A96" s="390"/>
      <c r="B96" s="426"/>
      <c r="C96" s="17" t="s">
        <v>3</v>
      </c>
      <c r="D96" s="120">
        <f t="shared" ref="D96:I96" si="6">C23</f>
        <v>119.65025574074073</v>
      </c>
      <c r="E96" s="120">
        <f t="shared" si="6"/>
        <v>119.65025574074073</v>
      </c>
      <c r="F96" s="120">
        <f t="shared" si="6"/>
        <v>119.65025574074073</v>
      </c>
      <c r="G96" s="120">
        <f t="shared" si="6"/>
        <v>119.65025574074073</v>
      </c>
      <c r="H96" s="120">
        <f t="shared" si="6"/>
        <v>119.65025574074073</v>
      </c>
      <c r="I96" s="125">
        <f t="shared" si="6"/>
        <v>119.65025574074073</v>
      </c>
    </row>
    <row r="97" spans="1:11" ht="15" customHeight="1">
      <c r="A97" s="390"/>
      <c r="B97" s="426"/>
      <c r="C97" s="17" t="s">
        <v>4</v>
      </c>
      <c r="D97" s="120">
        <f t="shared" ref="D97:I97" si="7">C24</f>
        <v>34.910056944444449</v>
      </c>
      <c r="E97" s="120">
        <f t="shared" si="7"/>
        <v>34.910056944444449</v>
      </c>
      <c r="F97" s="120">
        <f t="shared" si="7"/>
        <v>34.910056944444449</v>
      </c>
      <c r="G97" s="120">
        <f t="shared" si="7"/>
        <v>34.910056944444449</v>
      </c>
      <c r="H97" s="120">
        <f t="shared" si="7"/>
        <v>34.910056944444449</v>
      </c>
      <c r="I97" s="125">
        <f t="shared" si="7"/>
        <v>34.910056944444449</v>
      </c>
    </row>
    <row r="98" spans="1:11" s="33" customFormat="1" ht="15" customHeight="1">
      <c r="A98" s="390"/>
      <c r="B98" s="431" t="s">
        <v>185</v>
      </c>
      <c r="C98" s="16" t="s">
        <v>0</v>
      </c>
      <c r="D98" s="127">
        <f t="shared" ref="D98:I98" si="8">C42</f>
        <v>197.96632164902999</v>
      </c>
      <c r="E98" s="127">
        <f t="shared" si="8"/>
        <v>197.96632164902999</v>
      </c>
      <c r="F98" s="127">
        <f t="shared" si="8"/>
        <v>197.96632164902999</v>
      </c>
      <c r="G98" s="127">
        <f t="shared" si="8"/>
        <v>197.96632164902999</v>
      </c>
      <c r="H98" s="127">
        <f t="shared" si="8"/>
        <v>197.96632164902999</v>
      </c>
      <c r="I98" s="129">
        <f t="shared" si="8"/>
        <v>197.96632164902999</v>
      </c>
      <c r="K98" s="34"/>
    </row>
    <row r="99" spans="1:11" ht="15" customHeight="1">
      <c r="A99" s="390"/>
      <c r="B99" s="426"/>
      <c r="C99" s="17" t="s">
        <v>1</v>
      </c>
      <c r="D99" s="120">
        <f t="shared" ref="D99:I99" si="9">C43</f>
        <v>275.47283950617282</v>
      </c>
      <c r="E99" s="120">
        <f t="shared" si="9"/>
        <v>275.47283950617282</v>
      </c>
      <c r="F99" s="120">
        <f t="shared" si="9"/>
        <v>275.47283950617282</v>
      </c>
      <c r="G99" s="120">
        <f t="shared" si="9"/>
        <v>275.47283950617282</v>
      </c>
      <c r="H99" s="120">
        <f t="shared" si="9"/>
        <v>275.47283950617282</v>
      </c>
      <c r="I99" s="125">
        <f t="shared" si="9"/>
        <v>275.47283950617282</v>
      </c>
    </row>
    <row r="100" spans="1:11" ht="15" customHeight="1">
      <c r="A100" s="390"/>
      <c r="B100" s="426"/>
      <c r="C100" s="17" t="s">
        <v>2</v>
      </c>
      <c r="D100" s="120">
        <f t="shared" ref="D100:I100" si="10">C44</f>
        <v>273.07962962962966</v>
      </c>
      <c r="E100" s="120">
        <f t="shared" si="10"/>
        <v>273.07962962962966</v>
      </c>
      <c r="F100" s="120">
        <f t="shared" si="10"/>
        <v>273.07962962962966</v>
      </c>
      <c r="G100" s="120">
        <f t="shared" si="10"/>
        <v>273.07962962962966</v>
      </c>
      <c r="H100" s="120">
        <f t="shared" si="10"/>
        <v>273.07962962962966</v>
      </c>
      <c r="I100" s="125">
        <f t="shared" si="10"/>
        <v>273.07962962962966</v>
      </c>
    </row>
    <row r="101" spans="1:11" ht="15" customHeight="1">
      <c r="A101" s="390"/>
      <c r="B101" s="426"/>
      <c r="C101" s="17" t="s">
        <v>3</v>
      </c>
      <c r="D101" s="120">
        <f t="shared" ref="D101:I101" si="11">C45</f>
        <v>337.38697083333335</v>
      </c>
      <c r="E101" s="120">
        <f t="shared" si="11"/>
        <v>337.38697083333335</v>
      </c>
      <c r="F101" s="120">
        <f t="shared" si="11"/>
        <v>337.38697083333335</v>
      </c>
      <c r="G101" s="120">
        <f t="shared" si="11"/>
        <v>337.38697083333335</v>
      </c>
      <c r="H101" s="120">
        <f t="shared" si="11"/>
        <v>337.38697083333335</v>
      </c>
      <c r="I101" s="125">
        <f t="shared" si="11"/>
        <v>337.38697083333335</v>
      </c>
    </row>
    <row r="102" spans="1:11" ht="15" customHeight="1">
      <c r="A102" s="390"/>
      <c r="B102" s="426"/>
      <c r="C102" s="17" t="s">
        <v>4</v>
      </c>
      <c r="D102" s="120">
        <f t="shared" ref="D102:I102" si="12">C46</f>
        <v>46.464698148148152</v>
      </c>
      <c r="E102" s="120">
        <f t="shared" si="12"/>
        <v>46.464698148148152</v>
      </c>
      <c r="F102" s="120">
        <f t="shared" si="12"/>
        <v>46.464698148148152</v>
      </c>
      <c r="G102" s="120">
        <f t="shared" si="12"/>
        <v>46.464698148148152</v>
      </c>
      <c r="H102" s="120">
        <f t="shared" si="12"/>
        <v>46.464698148148152</v>
      </c>
      <c r="I102" s="125">
        <f t="shared" si="12"/>
        <v>46.464698148148152</v>
      </c>
    </row>
    <row r="103" spans="1:11" s="33" customFormat="1" ht="15" customHeight="1">
      <c r="A103" s="390"/>
      <c r="B103" s="431" t="s">
        <v>186</v>
      </c>
      <c r="C103" s="17" t="s">
        <v>0</v>
      </c>
      <c r="D103" s="120">
        <f t="shared" ref="D103:I103" si="13">C63</f>
        <v>189.10047619047623</v>
      </c>
      <c r="E103" s="120">
        <f t="shared" si="13"/>
        <v>189.10047619047623</v>
      </c>
      <c r="F103" s="120">
        <f t="shared" si="13"/>
        <v>189.10047619047623</v>
      </c>
      <c r="G103" s="120">
        <f t="shared" si="13"/>
        <v>189.10047619047623</v>
      </c>
      <c r="H103" s="120">
        <f t="shared" si="13"/>
        <v>189.10047619047623</v>
      </c>
      <c r="I103" s="125">
        <f t="shared" si="13"/>
        <v>189.10047619047623</v>
      </c>
      <c r="K103" s="34"/>
    </row>
    <row r="104" spans="1:11" ht="15" customHeight="1">
      <c r="A104" s="390"/>
      <c r="B104" s="426"/>
      <c r="C104" s="17" t="s">
        <v>1</v>
      </c>
      <c r="D104" s="120">
        <f t="shared" ref="D104:I104" si="14">C64</f>
        <v>220.22327200577203</v>
      </c>
      <c r="E104" s="120">
        <f t="shared" si="14"/>
        <v>220.22327200577203</v>
      </c>
      <c r="F104" s="120">
        <f t="shared" si="14"/>
        <v>220.22327200577203</v>
      </c>
      <c r="G104" s="120">
        <f t="shared" si="14"/>
        <v>220.22327200577203</v>
      </c>
      <c r="H104" s="120">
        <f t="shared" si="14"/>
        <v>220.22327200577203</v>
      </c>
      <c r="I104" s="125">
        <f t="shared" si="14"/>
        <v>220.22327200577203</v>
      </c>
    </row>
    <row r="105" spans="1:11" ht="15" customHeight="1">
      <c r="A105" s="390"/>
      <c r="B105" s="426"/>
      <c r="C105" s="17" t="s">
        <v>2</v>
      </c>
      <c r="D105" s="120">
        <f t="shared" ref="D105:I105" si="15">C65</f>
        <v>136.43222222222224</v>
      </c>
      <c r="E105" s="120">
        <f t="shared" si="15"/>
        <v>136.43222222222224</v>
      </c>
      <c r="F105" s="120">
        <f t="shared" si="15"/>
        <v>136.43222222222224</v>
      </c>
      <c r="G105" s="120">
        <f t="shared" si="15"/>
        <v>136.43222222222224</v>
      </c>
      <c r="H105" s="120">
        <f t="shared" si="15"/>
        <v>136.43222222222224</v>
      </c>
      <c r="I105" s="125">
        <f t="shared" si="15"/>
        <v>136.43222222222224</v>
      </c>
    </row>
    <row r="106" spans="1:11" ht="15" customHeight="1">
      <c r="A106" s="390"/>
      <c r="B106" s="426"/>
      <c r="C106" s="17" t="s">
        <v>3</v>
      </c>
      <c r="D106" s="120">
        <f t="shared" ref="D106:I106" si="16">C66</f>
        <v>465.97830555555549</v>
      </c>
      <c r="E106" s="120">
        <f t="shared" si="16"/>
        <v>465.97830555555549</v>
      </c>
      <c r="F106" s="120">
        <f t="shared" si="16"/>
        <v>465.97830555555549</v>
      </c>
      <c r="G106" s="120">
        <f t="shared" si="16"/>
        <v>465.97830555555549</v>
      </c>
      <c r="H106" s="120">
        <f t="shared" si="16"/>
        <v>465.97830555555549</v>
      </c>
      <c r="I106" s="125">
        <f t="shared" si="16"/>
        <v>465.97830555555549</v>
      </c>
    </row>
    <row r="107" spans="1:11" ht="15" customHeight="1">
      <c r="A107" s="392"/>
      <c r="B107" s="430"/>
      <c r="C107" s="21" t="s">
        <v>4</v>
      </c>
      <c r="D107" s="122">
        <f t="shared" ref="D107:I107" si="17">C67</f>
        <v>13.393095000000001</v>
      </c>
      <c r="E107" s="122">
        <f t="shared" si="17"/>
        <v>13.393095000000001</v>
      </c>
      <c r="F107" s="122">
        <f t="shared" si="17"/>
        <v>13.393095000000001</v>
      </c>
      <c r="G107" s="122">
        <f t="shared" si="17"/>
        <v>13.393095000000001</v>
      </c>
      <c r="H107" s="122">
        <f t="shared" si="17"/>
        <v>13.393095000000001</v>
      </c>
      <c r="I107" s="126">
        <f t="shared" si="17"/>
        <v>13.393095000000001</v>
      </c>
    </row>
    <row r="108" spans="1:11" ht="15" customHeight="1">
      <c r="B108" s="36"/>
      <c r="C108" s="37"/>
      <c r="D108" s="38"/>
      <c r="E108" s="38"/>
      <c r="F108" s="38"/>
      <c r="G108" s="38"/>
      <c r="H108" s="36"/>
    </row>
    <row r="109" spans="1:11" ht="15" customHeight="1">
      <c r="A109" s="23" t="s">
        <v>226</v>
      </c>
    </row>
    <row r="110" spans="1:11" ht="15" customHeight="1">
      <c r="B110" s="26"/>
      <c r="C110" s="27"/>
      <c r="D110" s="28"/>
      <c r="E110" s="28"/>
      <c r="F110" s="28"/>
      <c r="G110" s="28"/>
      <c r="H110" s="29"/>
      <c r="I110" s="29" t="s">
        <v>263</v>
      </c>
    </row>
    <row r="111" spans="1:11" ht="15" customHeight="1" thickBot="1">
      <c r="A111" s="421" t="s">
        <v>13</v>
      </c>
      <c r="B111" s="422"/>
      <c r="C111" s="422"/>
      <c r="D111" s="30">
        <v>2013</v>
      </c>
      <c r="E111" s="30">
        <v>2015</v>
      </c>
      <c r="F111" s="30">
        <v>2020</v>
      </c>
      <c r="G111" s="30">
        <v>2025</v>
      </c>
      <c r="H111" s="30">
        <v>2030</v>
      </c>
      <c r="I111" s="31">
        <v>2035</v>
      </c>
    </row>
    <row r="112" spans="1:11" s="33" customFormat="1" ht="15" customHeight="1" thickTop="1">
      <c r="A112" s="443" t="s">
        <v>231</v>
      </c>
      <c r="B112" s="224" t="s">
        <v>228</v>
      </c>
      <c r="C112" s="224"/>
      <c r="D112" s="135">
        <f t="shared" ref="D112:I112" si="18">SUM(D113:D115)</f>
        <v>140</v>
      </c>
      <c r="E112" s="135">
        <f t="shared" si="18"/>
        <v>140</v>
      </c>
      <c r="F112" s="135">
        <f t="shared" si="18"/>
        <v>140</v>
      </c>
      <c r="G112" s="135">
        <f t="shared" si="18"/>
        <v>140</v>
      </c>
      <c r="H112" s="135">
        <f t="shared" si="18"/>
        <v>140</v>
      </c>
      <c r="I112" s="136">
        <f t="shared" si="18"/>
        <v>140</v>
      </c>
      <c r="K112" s="34"/>
    </row>
    <row r="113" spans="1:11" ht="15" customHeight="1">
      <c r="A113" s="390"/>
      <c r="B113" s="208" t="s">
        <v>253</v>
      </c>
      <c r="C113" s="208"/>
      <c r="D113" s="137">
        <f>[3]연계처리수!D94</f>
        <v>50</v>
      </c>
      <c r="E113" s="137">
        <f>[3]연계처리수!E94</f>
        <v>50</v>
      </c>
      <c r="F113" s="137">
        <f>[3]연계처리수!F94</f>
        <v>50</v>
      </c>
      <c r="G113" s="137">
        <f>[3]연계처리수!G94</f>
        <v>50</v>
      </c>
      <c r="H113" s="137">
        <f>[3]연계처리수!H94</f>
        <v>50</v>
      </c>
      <c r="I113" s="138">
        <f>[3]연계처리수!I94</f>
        <v>50</v>
      </c>
    </row>
    <row r="114" spans="1:11" ht="15" customHeight="1">
      <c r="A114" s="390"/>
      <c r="B114" s="208" t="s">
        <v>239</v>
      </c>
      <c r="C114" s="208"/>
      <c r="D114" s="137">
        <f>[3]연계처리수!D95</f>
        <v>50</v>
      </c>
      <c r="E114" s="137">
        <f>[3]연계처리수!E95</f>
        <v>50</v>
      </c>
      <c r="F114" s="137">
        <f>[3]연계처리수!F95</f>
        <v>50</v>
      </c>
      <c r="G114" s="137">
        <f>[3]연계처리수!G95</f>
        <v>50</v>
      </c>
      <c r="H114" s="137">
        <f>[3]연계처리수!H95</f>
        <v>50</v>
      </c>
      <c r="I114" s="138">
        <f>[3]연계처리수!I95</f>
        <v>50</v>
      </c>
    </row>
    <row r="115" spans="1:11" ht="15" customHeight="1">
      <c r="A115" s="390"/>
      <c r="B115" s="442" t="s">
        <v>229</v>
      </c>
      <c r="C115" s="208"/>
      <c r="D115" s="137">
        <f>[3]연계처리수!D96</f>
        <v>40</v>
      </c>
      <c r="E115" s="137">
        <f>[3]연계처리수!E96</f>
        <v>40</v>
      </c>
      <c r="F115" s="137">
        <f>[3]연계처리수!F96</f>
        <v>40</v>
      </c>
      <c r="G115" s="137">
        <f>[3]연계처리수!G96</f>
        <v>40</v>
      </c>
      <c r="H115" s="137">
        <f>[3]연계처리수!H96</f>
        <v>40</v>
      </c>
      <c r="I115" s="138">
        <f>[3]연계처리수!I96</f>
        <v>40</v>
      </c>
    </row>
    <row r="116" spans="1:11" s="33" customFormat="1" ht="15" customHeight="1">
      <c r="A116" s="432" t="s">
        <v>232</v>
      </c>
      <c r="B116" s="439" t="s">
        <v>252</v>
      </c>
      <c r="C116" s="17" t="s">
        <v>0</v>
      </c>
      <c r="D116" s="120">
        <f t="shared" ref="D116:I130" si="19">D93</f>
        <v>203.99716203703704</v>
      </c>
      <c r="E116" s="120">
        <f t="shared" si="19"/>
        <v>203.99716203703704</v>
      </c>
      <c r="F116" s="120">
        <f t="shared" si="19"/>
        <v>203.99716203703704</v>
      </c>
      <c r="G116" s="120">
        <f t="shared" si="19"/>
        <v>203.99716203703704</v>
      </c>
      <c r="H116" s="120">
        <f t="shared" si="19"/>
        <v>203.99716203703704</v>
      </c>
      <c r="I116" s="125">
        <f t="shared" si="19"/>
        <v>203.99716203703704</v>
      </c>
      <c r="K116" s="34"/>
    </row>
    <row r="117" spans="1:11" ht="15" customHeight="1">
      <c r="A117" s="390"/>
      <c r="B117" s="440"/>
      <c r="C117" s="17" t="s">
        <v>1</v>
      </c>
      <c r="D117" s="120">
        <f t="shared" si="19"/>
        <v>246.69251388888887</v>
      </c>
      <c r="E117" s="120">
        <f t="shared" si="19"/>
        <v>246.69251388888887</v>
      </c>
      <c r="F117" s="120">
        <f t="shared" si="19"/>
        <v>246.69251388888887</v>
      </c>
      <c r="G117" s="120">
        <f t="shared" si="19"/>
        <v>246.69251388888887</v>
      </c>
      <c r="H117" s="120">
        <f t="shared" si="19"/>
        <v>246.69251388888887</v>
      </c>
      <c r="I117" s="125">
        <f t="shared" si="19"/>
        <v>246.69251388888887</v>
      </c>
    </row>
    <row r="118" spans="1:11" ht="15" customHeight="1">
      <c r="A118" s="390"/>
      <c r="B118" s="440"/>
      <c r="C118" s="17" t="s">
        <v>2</v>
      </c>
      <c r="D118" s="120">
        <f t="shared" si="19"/>
        <v>194.76568981481483</v>
      </c>
      <c r="E118" s="120">
        <f t="shared" si="19"/>
        <v>194.76568981481483</v>
      </c>
      <c r="F118" s="120">
        <f t="shared" si="19"/>
        <v>194.76568981481483</v>
      </c>
      <c r="G118" s="120">
        <f t="shared" si="19"/>
        <v>194.76568981481483</v>
      </c>
      <c r="H118" s="120">
        <f t="shared" si="19"/>
        <v>194.76568981481483</v>
      </c>
      <c r="I118" s="125">
        <f t="shared" si="19"/>
        <v>194.76568981481483</v>
      </c>
    </row>
    <row r="119" spans="1:11" ht="15" customHeight="1">
      <c r="A119" s="390"/>
      <c r="B119" s="440"/>
      <c r="C119" s="17" t="s">
        <v>3</v>
      </c>
      <c r="D119" s="120">
        <f t="shared" si="19"/>
        <v>119.65025574074073</v>
      </c>
      <c r="E119" s="120">
        <f t="shared" si="19"/>
        <v>119.65025574074073</v>
      </c>
      <c r="F119" s="120">
        <f t="shared" si="19"/>
        <v>119.65025574074073</v>
      </c>
      <c r="G119" s="120">
        <f t="shared" si="19"/>
        <v>119.65025574074073</v>
      </c>
      <c r="H119" s="120">
        <f t="shared" si="19"/>
        <v>119.65025574074073</v>
      </c>
      <c r="I119" s="125">
        <f t="shared" si="19"/>
        <v>119.65025574074073</v>
      </c>
    </row>
    <row r="120" spans="1:11" ht="15" customHeight="1">
      <c r="A120" s="390"/>
      <c r="B120" s="441"/>
      <c r="C120" s="17" t="s">
        <v>4</v>
      </c>
      <c r="D120" s="120">
        <f t="shared" si="19"/>
        <v>34.910056944444449</v>
      </c>
      <c r="E120" s="120">
        <f t="shared" si="19"/>
        <v>34.910056944444449</v>
      </c>
      <c r="F120" s="120">
        <f t="shared" si="19"/>
        <v>34.910056944444449</v>
      </c>
      <c r="G120" s="120">
        <f t="shared" si="19"/>
        <v>34.910056944444449</v>
      </c>
      <c r="H120" s="120">
        <f t="shared" si="19"/>
        <v>34.910056944444449</v>
      </c>
      <c r="I120" s="125">
        <f t="shared" si="19"/>
        <v>34.910056944444449</v>
      </c>
    </row>
    <row r="121" spans="1:11" s="33" customFormat="1" ht="15" customHeight="1">
      <c r="A121" s="390"/>
      <c r="B121" s="439" t="s">
        <v>185</v>
      </c>
      <c r="C121" s="17" t="s">
        <v>0</v>
      </c>
      <c r="D121" s="120">
        <f t="shared" si="19"/>
        <v>197.96632164902999</v>
      </c>
      <c r="E121" s="120">
        <f t="shared" si="19"/>
        <v>197.96632164902999</v>
      </c>
      <c r="F121" s="120">
        <f t="shared" si="19"/>
        <v>197.96632164902999</v>
      </c>
      <c r="G121" s="120">
        <f t="shared" si="19"/>
        <v>197.96632164902999</v>
      </c>
      <c r="H121" s="120">
        <f t="shared" si="19"/>
        <v>197.96632164902999</v>
      </c>
      <c r="I121" s="125">
        <f t="shared" si="19"/>
        <v>197.96632164902999</v>
      </c>
      <c r="K121" s="34"/>
    </row>
    <row r="122" spans="1:11" ht="15" customHeight="1">
      <c r="A122" s="390"/>
      <c r="B122" s="440"/>
      <c r="C122" s="17" t="s">
        <v>1</v>
      </c>
      <c r="D122" s="120">
        <f t="shared" si="19"/>
        <v>275.47283950617282</v>
      </c>
      <c r="E122" s="120">
        <f t="shared" si="19"/>
        <v>275.47283950617282</v>
      </c>
      <c r="F122" s="120">
        <f t="shared" si="19"/>
        <v>275.47283950617282</v>
      </c>
      <c r="G122" s="120">
        <f t="shared" si="19"/>
        <v>275.47283950617282</v>
      </c>
      <c r="H122" s="120">
        <f t="shared" si="19"/>
        <v>275.47283950617282</v>
      </c>
      <c r="I122" s="125">
        <f t="shared" si="19"/>
        <v>275.47283950617282</v>
      </c>
    </row>
    <row r="123" spans="1:11" ht="15" customHeight="1">
      <c r="A123" s="390"/>
      <c r="B123" s="440"/>
      <c r="C123" s="17" t="s">
        <v>2</v>
      </c>
      <c r="D123" s="120">
        <f t="shared" si="19"/>
        <v>273.07962962962966</v>
      </c>
      <c r="E123" s="120">
        <f t="shared" si="19"/>
        <v>273.07962962962966</v>
      </c>
      <c r="F123" s="120">
        <f t="shared" si="19"/>
        <v>273.07962962962966</v>
      </c>
      <c r="G123" s="120">
        <f t="shared" si="19"/>
        <v>273.07962962962966</v>
      </c>
      <c r="H123" s="120">
        <f t="shared" si="19"/>
        <v>273.07962962962966</v>
      </c>
      <c r="I123" s="125">
        <f t="shared" si="19"/>
        <v>273.07962962962966</v>
      </c>
    </row>
    <row r="124" spans="1:11" ht="15" customHeight="1">
      <c r="A124" s="390"/>
      <c r="B124" s="440"/>
      <c r="C124" s="17" t="s">
        <v>3</v>
      </c>
      <c r="D124" s="120">
        <f t="shared" si="19"/>
        <v>337.38697083333335</v>
      </c>
      <c r="E124" s="120">
        <f t="shared" si="19"/>
        <v>337.38697083333335</v>
      </c>
      <c r="F124" s="120">
        <f t="shared" si="19"/>
        <v>337.38697083333335</v>
      </c>
      <c r="G124" s="120">
        <f t="shared" si="19"/>
        <v>337.38697083333335</v>
      </c>
      <c r="H124" s="120">
        <f t="shared" si="19"/>
        <v>337.38697083333335</v>
      </c>
      <c r="I124" s="125">
        <f t="shared" si="19"/>
        <v>337.38697083333335</v>
      </c>
    </row>
    <row r="125" spans="1:11" ht="15" customHeight="1">
      <c r="A125" s="390"/>
      <c r="B125" s="441"/>
      <c r="C125" s="17" t="s">
        <v>4</v>
      </c>
      <c r="D125" s="120">
        <f t="shared" si="19"/>
        <v>46.464698148148152</v>
      </c>
      <c r="E125" s="120">
        <f t="shared" si="19"/>
        <v>46.464698148148152</v>
      </c>
      <c r="F125" s="120">
        <f t="shared" si="19"/>
        <v>46.464698148148152</v>
      </c>
      <c r="G125" s="120">
        <f t="shared" si="19"/>
        <v>46.464698148148152</v>
      </c>
      <c r="H125" s="120">
        <f t="shared" si="19"/>
        <v>46.464698148148152</v>
      </c>
      <c r="I125" s="125">
        <f t="shared" si="19"/>
        <v>46.464698148148152</v>
      </c>
    </row>
    <row r="126" spans="1:11" s="33" customFormat="1" ht="15" customHeight="1">
      <c r="A126" s="390"/>
      <c r="B126" s="431" t="s">
        <v>186</v>
      </c>
      <c r="C126" s="17" t="s">
        <v>0</v>
      </c>
      <c r="D126" s="120">
        <f t="shared" si="19"/>
        <v>189.10047619047623</v>
      </c>
      <c r="E126" s="120">
        <f t="shared" si="19"/>
        <v>189.10047619047623</v>
      </c>
      <c r="F126" s="120">
        <f t="shared" si="19"/>
        <v>189.10047619047623</v>
      </c>
      <c r="G126" s="120">
        <f t="shared" si="19"/>
        <v>189.10047619047623</v>
      </c>
      <c r="H126" s="120">
        <f t="shared" si="19"/>
        <v>189.10047619047623</v>
      </c>
      <c r="I126" s="125">
        <f t="shared" si="19"/>
        <v>189.10047619047623</v>
      </c>
      <c r="K126" s="34"/>
    </row>
    <row r="127" spans="1:11" ht="15" customHeight="1">
      <c r="A127" s="390"/>
      <c r="B127" s="426"/>
      <c r="C127" s="17" t="s">
        <v>1</v>
      </c>
      <c r="D127" s="120">
        <f t="shared" si="19"/>
        <v>220.22327200577203</v>
      </c>
      <c r="E127" s="120">
        <f t="shared" si="19"/>
        <v>220.22327200577203</v>
      </c>
      <c r="F127" s="120">
        <f t="shared" si="19"/>
        <v>220.22327200577203</v>
      </c>
      <c r="G127" s="120">
        <f t="shared" si="19"/>
        <v>220.22327200577203</v>
      </c>
      <c r="H127" s="120">
        <f t="shared" si="19"/>
        <v>220.22327200577203</v>
      </c>
      <c r="I127" s="125">
        <f t="shared" si="19"/>
        <v>220.22327200577203</v>
      </c>
    </row>
    <row r="128" spans="1:11" ht="15" customHeight="1">
      <c r="A128" s="390"/>
      <c r="B128" s="426"/>
      <c r="C128" s="17" t="s">
        <v>2</v>
      </c>
      <c r="D128" s="120">
        <f t="shared" si="19"/>
        <v>136.43222222222224</v>
      </c>
      <c r="E128" s="120">
        <f t="shared" si="19"/>
        <v>136.43222222222224</v>
      </c>
      <c r="F128" s="120">
        <f t="shared" si="19"/>
        <v>136.43222222222224</v>
      </c>
      <c r="G128" s="120">
        <f t="shared" si="19"/>
        <v>136.43222222222224</v>
      </c>
      <c r="H128" s="120">
        <f t="shared" si="19"/>
        <v>136.43222222222224</v>
      </c>
      <c r="I128" s="125">
        <f t="shared" si="19"/>
        <v>136.43222222222224</v>
      </c>
    </row>
    <row r="129" spans="1:11" ht="15" customHeight="1">
      <c r="A129" s="390"/>
      <c r="B129" s="426"/>
      <c r="C129" s="17" t="s">
        <v>3</v>
      </c>
      <c r="D129" s="120">
        <f t="shared" si="19"/>
        <v>465.97830555555549</v>
      </c>
      <c r="E129" s="120">
        <f t="shared" si="19"/>
        <v>465.97830555555549</v>
      </c>
      <c r="F129" s="120">
        <f t="shared" si="19"/>
        <v>465.97830555555549</v>
      </c>
      <c r="G129" s="120">
        <f t="shared" si="19"/>
        <v>465.97830555555549</v>
      </c>
      <c r="H129" s="120">
        <f t="shared" si="19"/>
        <v>465.97830555555549</v>
      </c>
      <c r="I129" s="125">
        <f t="shared" si="19"/>
        <v>465.97830555555549</v>
      </c>
    </row>
    <row r="130" spans="1:11" ht="15" customHeight="1">
      <c r="A130" s="390"/>
      <c r="B130" s="426"/>
      <c r="C130" s="17" t="s">
        <v>4</v>
      </c>
      <c r="D130" s="120">
        <f t="shared" si="19"/>
        <v>13.393095000000001</v>
      </c>
      <c r="E130" s="120">
        <f t="shared" si="19"/>
        <v>13.393095000000001</v>
      </c>
      <c r="F130" s="120">
        <f t="shared" si="19"/>
        <v>13.393095000000001</v>
      </c>
      <c r="G130" s="120">
        <f t="shared" si="19"/>
        <v>13.393095000000001</v>
      </c>
      <c r="H130" s="120">
        <f t="shared" si="19"/>
        <v>13.393095000000001</v>
      </c>
      <c r="I130" s="125">
        <f t="shared" si="19"/>
        <v>13.393095000000001</v>
      </c>
    </row>
    <row r="131" spans="1:11" s="33" customFormat="1" ht="15" customHeight="1">
      <c r="A131" s="432" t="s">
        <v>233</v>
      </c>
      <c r="B131" s="431" t="s">
        <v>252</v>
      </c>
      <c r="C131" s="17" t="s">
        <v>0</v>
      </c>
      <c r="D131" s="120">
        <f t="shared" ref="D131:I131" si="20">ROUND(D$113*D116/1000,2)</f>
        <v>10.199999999999999</v>
      </c>
      <c r="E131" s="120">
        <f t="shared" si="20"/>
        <v>10.199999999999999</v>
      </c>
      <c r="F131" s="120">
        <f t="shared" si="20"/>
        <v>10.199999999999999</v>
      </c>
      <c r="G131" s="120">
        <f t="shared" si="20"/>
        <v>10.199999999999999</v>
      </c>
      <c r="H131" s="120">
        <f t="shared" si="20"/>
        <v>10.199999999999999</v>
      </c>
      <c r="I131" s="125">
        <f t="shared" si="20"/>
        <v>10.199999999999999</v>
      </c>
      <c r="K131" s="34"/>
    </row>
    <row r="132" spans="1:11" ht="15" customHeight="1">
      <c r="A132" s="390"/>
      <c r="B132" s="426"/>
      <c r="C132" s="17" t="s">
        <v>1</v>
      </c>
      <c r="D132" s="120">
        <f t="shared" ref="D132:I132" si="21">ROUND(D$113*D117/1000,2)</f>
        <v>12.33</v>
      </c>
      <c r="E132" s="120">
        <f t="shared" si="21"/>
        <v>12.33</v>
      </c>
      <c r="F132" s="120">
        <f t="shared" si="21"/>
        <v>12.33</v>
      </c>
      <c r="G132" s="120">
        <f t="shared" si="21"/>
        <v>12.33</v>
      </c>
      <c r="H132" s="120">
        <f t="shared" si="21"/>
        <v>12.33</v>
      </c>
      <c r="I132" s="125">
        <f t="shared" si="21"/>
        <v>12.33</v>
      </c>
    </row>
    <row r="133" spans="1:11" ht="15" customHeight="1">
      <c r="A133" s="390"/>
      <c r="B133" s="426"/>
      <c r="C133" s="17" t="s">
        <v>2</v>
      </c>
      <c r="D133" s="120">
        <f t="shared" ref="D133:I133" si="22">ROUND(D$113*D118/1000,2)</f>
        <v>9.74</v>
      </c>
      <c r="E133" s="120">
        <f t="shared" si="22"/>
        <v>9.74</v>
      </c>
      <c r="F133" s="120">
        <f t="shared" si="22"/>
        <v>9.74</v>
      </c>
      <c r="G133" s="120">
        <f t="shared" si="22"/>
        <v>9.74</v>
      </c>
      <c r="H133" s="120">
        <f t="shared" si="22"/>
        <v>9.74</v>
      </c>
      <c r="I133" s="125">
        <f t="shared" si="22"/>
        <v>9.74</v>
      </c>
    </row>
    <row r="134" spans="1:11" ht="15" customHeight="1">
      <c r="A134" s="390"/>
      <c r="B134" s="426"/>
      <c r="C134" s="17" t="s">
        <v>3</v>
      </c>
      <c r="D134" s="120">
        <f t="shared" ref="D134:I134" si="23">ROUND(D$113*D119/1000,2)</f>
        <v>5.98</v>
      </c>
      <c r="E134" s="120">
        <f t="shared" si="23"/>
        <v>5.98</v>
      </c>
      <c r="F134" s="120">
        <f t="shared" si="23"/>
        <v>5.98</v>
      </c>
      <c r="G134" s="120">
        <f t="shared" si="23"/>
        <v>5.98</v>
      </c>
      <c r="H134" s="120">
        <f t="shared" si="23"/>
        <v>5.98</v>
      </c>
      <c r="I134" s="125">
        <f t="shared" si="23"/>
        <v>5.98</v>
      </c>
    </row>
    <row r="135" spans="1:11" ht="15" customHeight="1">
      <c r="A135" s="390"/>
      <c r="B135" s="426"/>
      <c r="C135" s="17" t="s">
        <v>4</v>
      </c>
      <c r="D135" s="120">
        <f t="shared" ref="D135:I135" si="24">ROUND(D$113*D120/1000,2)</f>
        <v>1.75</v>
      </c>
      <c r="E135" s="120">
        <f t="shared" si="24"/>
        <v>1.75</v>
      </c>
      <c r="F135" s="120">
        <f t="shared" si="24"/>
        <v>1.75</v>
      </c>
      <c r="G135" s="120">
        <f t="shared" si="24"/>
        <v>1.75</v>
      </c>
      <c r="H135" s="120">
        <f t="shared" si="24"/>
        <v>1.75</v>
      </c>
      <c r="I135" s="125">
        <f t="shared" si="24"/>
        <v>1.75</v>
      </c>
    </row>
    <row r="136" spans="1:11" s="33" customFormat="1" ht="15" customHeight="1">
      <c r="A136" s="390"/>
      <c r="B136" s="431" t="s">
        <v>185</v>
      </c>
      <c r="C136" s="17" t="s">
        <v>0</v>
      </c>
      <c r="D136" s="120">
        <f t="shared" ref="D136:I136" si="25">ROUND(D$114*D121/1000,2)</f>
        <v>9.9</v>
      </c>
      <c r="E136" s="120">
        <f t="shared" si="25"/>
        <v>9.9</v>
      </c>
      <c r="F136" s="120">
        <f t="shared" si="25"/>
        <v>9.9</v>
      </c>
      <c r="G136" s="120">
        <f t="shared" si="25"/>
        <v>9.9</v>
      </c>
      <c r="H136" s="120">
        <f t="shared" si="25"/>
        <v>9.9</v>
      </c>
      <c r="I136" s="125">
        <f t="shared" si="25"/>
        <v>9.9</v>
      </c>
      <c r="K136" s="34"/>
    </row>
    <row r="137" spans="1:11" ht="15" customHeight="1">
      <c r="A137" s="390"/>
      <c r="B137" s="426"/>
      <c r="C137" s="17" t="s">
        <v>1</v>
      </c>
      <c r="D137" s="120">
        <f t="shared" ref="D137:I137" si="26">ROUND(D$114*D122/1000,2)</f>
        <v>13.77</v>
      </c>
      <c r="E137" s="120">
        <f t="shared" si="26"/>
        <v>13.77</v>
      </c>
      <c r="F137" s="120">
        <f t="shared" si="26"/>
        <v>13.77</v>
      </c>
      <c r="G137" s="120">
        <f t="shared" si="26"/>
        <v>13.77</v>
      </c>
      <c r="H137" s="120">
        <f t="shared" si="26"/>
        <v>13.77</v>
      </c>
      <c r="I137" s="125">
        <f t="shared" si="26"/>
        <v>13.77</v>
      </c>
    </row>
    <row r="138" spans="1:11" ht="15" customHeight="1">
      <c r="A138" s="390"/>
      <c r="B138" s="426"/>
      <c r="C138" s="17" t="s">
        <v>2</v>
      </c>
      <c r="D138" s="120">
        <f t="shared" ref="D138:I138" si="27">ROUND(D$114*D123/1000,2)</f>
        <v>13.65</v>
      </c>
      <c r="E138" s="120">
        <f t="shared" si="27"/>
        <v>13.65</v>
      </c>
      <c r="F138" s="120">
        <f t="shared" si="27"/>
        <v>13.65</v>
      </c>
      <c r="G138" s="120">
        <f t="shared" si="27"/>
        <v>13.65</v>
      </c>
      <c r="H138" s="120">
        <f t="shared" si="27"/>
        <v>13.65</v>
      </c>
      <c r="I138" s="125">
        <f t="shared" si="27"/>
        <v>13.65</v>
      </c>
    </row>
    <row r="139" spans="1:11" ht="15" customHeight="1">
      <c r="A139" s="390"/>
      <c r="B139" s="426"/>
      <c r="C139" s="17" t="s">
        <v>3</v>
      </c>
      <c r="D139" s="120">
        <f t="shared" ref="D139:I139" si="28">ROUND(D$114*D124/1000,2)</f>
        <v>16.87</v>
      </c>
      <c r="E139" s="120">
        <f t="shared" si="28"/>
        <v>16.87</v>
      </c>
      <c r="F139" s="120">
        <f t="shared" si="28"/>
        <v>16.87</v>
      </c>
      <c r="G139" s="120">
        <f t="shared" si="28"/>
        <v>16.87</v>
      </c>
      <c r="H139" s="120">
        <f t="shared" si="28"/>
        <v>16.87</v>
      </c>
      <c r="I139" s="125">
        <f t="shared" si="28"/>
        <v>16.87</v>
      </c>
    </row>
    <row r="140" spans="1:11" ht="15" customHeight="1">
      <c r="A140" s="390"/>
      <c r="B140" s="426"/>
      <c r="C140" s="17" t="s">
        <v>4</v>
      </c>
      <c r="D140" s="120">
        <f t="shared" ref="D140:I140" si="29">ROUND(D$114*D125/1000,2)</f>
        <v>2.3199999999999998</v>
      </c>
      <c r="E140" s="120">
        <f t="shared" si="29"/>
        <v>2.3199999999999998</v>
      </c>
      <c r="F140" s="120">
        <f t="shared" si="29"/>
        <v>2.3199999999999998</v>
      </c>
      <c r="G140" s="120">
        <f t="shared" si="29"/>
        <v>2.3199999999999998</v>
      </c>
      <c r="H140" s="120">
        <f t="shared" si="29"/>
        <v>2.3199999999999998</v>
      </c>
      <c r="I140" s="125">
        <f t="shared" si="29"/>
        <v>2.3199999999999998</v>
      </c>
    </row>
    <row r="141" spans="1:11" s="33" customFormat="1" ht="15" customHeight="1">
      <c r="A141" s="390"/>
      <c r="B141" s="431" t="s">
        <v>186</v>
      </c>
      <c r="C141" s="17" t="s">
        <v>0</v>
      </c>
      <c r="D141" s="120">
        <f t="shared" ref="D141:I141" si="30">ROUND(D$115*D126/1000,2)</f>
        <v>7.56</v>
      </c>
      <c r="E141" s="120">
        <f t="shared" si="30"/>
        <v>7.56</v>
      </c>
      <c r="F141" s="120">
        <f t="shared" si="30"/>
        <v>7.56</v>
      </c>
      <c r="G141" s="120">
        <f t="shared" si="30"/>
        <v>7.56</v>
      </c>
      <c r="H141" s="120">
        <f t="shared" si="30"/>
        <v>7.56</v>
      </c>
      <c r="I141" s="125">
        <f t="shared" si="30"/>
        <v>7.56</v>
      </c>
      <c r="K141" s="34"/>
    </row>
    <row r="142" spans="1:11" ht="15" customHeight="1">
      <c r="A142" s="390"/>
      <c r="B142" s="426"/>
      <c r="C142" s="17" t="s">
        <v>1</v>
      </c>
      <c r="D142" s="120">
        <f t="shared" ref="D142:I142" si="31">ROUND(D$115*D127/1000,2)</f>
        <v>8.81</v>
      </c>
      <c r="E142" s="120">
        <f t="shared" si="31"/>
        <v>8.81</v>
      </c>
      <c r="F142" s="120">
        <f t="shared" si="31"/>
        <v>8.81</v>
      </c>
      <c r="G142" s="120">
        <f t="shared" si="31"/>
        <v>8.81</v>
      </c>
      <c r="H142" s="120">
        <f t="shared" si="31"/>
        <v>8.81</v>
      </c>
      <c r="I142" s="125">
        <f t="shared" si="31"/>
        <v>8.81</v>
      </c>
    </row>
    <row r="143" spans="1:11" ht="15" customHeight="1">
      <c r="A143" s="390"/>
      <c r="B143" s="426"/>
      <c r="C143" s="17" t="s">
        <v>2</v>
      </c>
      <c r="D143" s="120">
        <f t="shared" ref="D143:I143" si="32">ROUND(D$115*D128/1000,2)</f>
        <v>5.46</v>
      </c>
      <c r="E143" s="120">
        <f t="shared" si="32"/>
        <v>5.46</v>
      </c>
      <c r="F143" s="120">
        <f t="shared" si="32"/>
        <v>5.46</v>
      </c>
      <c r="G143" s="120">
        <f t="shared" si="32"/>
        <v>5.46</v>
      </c>
      <c r="H143" s="120">
        <f t="shared" si="32"/>
        <v>5.46</v>
      </c>
      <c r="I143" s="125">
        <f t="shared" si="32"/>
        <v>5.46</v>
      </c>
    </row>
    <row r="144" spans="1:11" ht="15" customHeight="1">
      <c r="A144" s="390"/>
      <c r="B144" s="426"/>
      <c r="C144" s="17" t="s">
        <v>3</v>
      </c>
      <c r="D144" s="120">
        <f t="shared" ref="D144:I144" si="33">ROUND(D$115*D129/1000,2)</f>
        <v>18.64</v>
      </c>
      <c r="E144" s="120">
        <f t="shared" si="33"/>
        <v>18.64</v>
      </c>
      <c r="F144" s="120">
        <f t="shared" si="33"/>
        <v>18.64</v>
      </c>
      <c r="G144" s="120">
        <f t="shared" si="33"/>
        <v>18.64</v>
      </c>
      <c r="H144" s="120">
        <f t="shared" si="33"/>
        <v>18.64</v>
      </c>
      <c r="I144" s="125">
        <f t="shared" si="33"/>
        <v>18.64</v>
      </c>
    </row>
    <row r="145" spans="1:11" ht="15" customHeight="1">
      <c r="A145" s="390"/>
      <c r="B145" s="426"/>
      <c r="C145" s="17" t="s">
        <v>4</v>
      </c>
      <c r="D145" s="120">
        <f t="shared" ref="D145:I145" si="34">ROUND(D$115*D130/1000,2)</f>
        <v>0.54</v>
      </c>
      <c r="E145" s="120">
        <f t="shared" si="34"/>
        <v>0.54</v>
      </c>
      <c r="F145" s="120">
        <f t="shared" si="34"/>
        <v>0.54</v>
      </c>
      <c r="G145" s="120">
        <f t="shared" si="34"/>
        <v>0.54</v>
      </c>
      <c r="H145" s="120">
        <f t="shared" si="34"/>
        <v>0.54</v>
      </c>
      <c r="I145" s="125">
        <f t="shared" si="34"/>
        <v>0.54</v>
      </c>
    </row>
    <row r="146" spans="1:11" s="33" customFormat="1" ht="15" customHeight="1">
      <c r="A146" s="390"/>
      <c r="B146" s="431" t="s">
        <v>230</v>
      </c>
      <c r="C146" s="17" t="s">
        <v>0</v>
      </c>
      <c r="D146" s="120">
        <f t="shared" ref="D146:I146" si="35">D131+D136+D141</f>
        <v>27.66</v>
      </c>
      <c r="E146" s="120">
        <f t="shared" si="35"/>
        <v>27.66</v>
      </c>
      <c r="F146" s="120">
        <f t="shared" si="35"/>
        <v>27.66</v>
      </c>
      <c r="G146" s="120">
        <f t="shared" si="35"/>
        <v>27.66</v>
      </c>
      <c r="H146" s="120">
        <f t="shared" si="35"/>
        <v>27.66</v>
      </c>
      <c r="I146" s="125">
        <f t="shared" si="35"/>
        <v>27.66</v>
      </c>
      <c r="K146" s="34"/>
    </row>
    <row r="147" spans="1:11" ht="15" customHeight="1">
      <c r="A147" s="390"/>
      <c r="B147" s="426"/>
      <c r="C147" s="17" t="s">
        <v>1</v>
      </c>
      <c r="D147" s="120">
        <f t="shared" ref="D147:I147" si="36">D132+D137+D142</f>
        <v>34.910000000000004</v>
      </c>
      <c r="E147" s="120">
        <f t="shared" si="36"/>
        <v>34.910000000000004</v>
      </c>
      <c r="F147" s="120">
        <f t="shared" si="36"/>
        <v>34.910000000000004</v>
      </c>
      <c r="G147" s="120">
        <f t="shared" si="36"/>
        <v>34.910000000000004</v>
      </c>
      <c r="H147" s="120">
        <f t="shared" si="36"/>
        <v>34.910000000000004</v>
      </c>
      <c r="I147" s="125">
        <f t="shared" si="36"/>
        <v>34.910000000000004</v>
      </c>
    </row>
    <row r="148" spans="1:11" ht="15" customHeight="1">
      <c r="A148" s="390"/>
      <c r="B148" s="426"/>
      <c r="C148" s="17" t="s">
        <v>2</v>
      </c>
      <c r="D148" s="120">
        <f t="shared" ref="D148:I148" si="37">D133+D138+D143</f>
        <v>28.85</v>
      </c>
      <c r="E148" s="120">
        <f t="shared" si="37"/>
        <v>28.85</v>
      </c>
      <c r="F148" s="120">
        <f t="shared" si="37"/>
        <v>28.85</v>
      </c>
      <c r="G148" s="120">
        <f t="shared" si="37"/>
        <v>28.85</v>
      </c>
      <c r="H148" s="120">
        <f t="shared" si="37"/>
        <v>28.85</v>
      </c>
      <c r="I148" s="125">
        <f t="shared" si="37"/>
        <v>28.85</v>
      </c>
    </row>
    <row r="149" spans="1:11" ht="15" customHeight="1">
      <c r="A149" s="390"/>
      <c r="B149" s="426"/>
      <c r="C149" s="17" t="s">
        <v>3</v>
      </c>
      <c r="D149" s="120">
        <f t="shared" ref="D149:I149" si="38">D134+D139+D144</f>
        <v>41.49</v>
      </c>
      <c r="E149" s="120">
        <f t="shared" si="38"/>
        <v>41.49</v>
      </c>
      <c r="F149" s="120">
        <f t="shared" si="38"/>
        <v>41.49</v>
      </c>
      <c r="G149" s="120">
        <f t="shared" si="38"/>
        <v>41.49</v>
      </c>
      <c r="H149" s="120">
        <f t="shared" si="38"/>
        <v>41.49</v>
      </c>
      <c r="I149" s="125">
        <f t="shared" si="38"/>
        <v>41.49</v>
      </c>
    </row>
    <row r="150" spans="1:11" ht="15" customHeight="1">
      <c r="A150" s="392"/>
      <c r="B150" s="430"/>
      <c r="C150" s="21" t="s">
        <v>4</v>
      </c>
      <c r="D150" s="122">
        <f t="shared" ref="D150:I150" si="39">D135+D140+D145</f>
        <v>4.6100000000000003</v>
      </c>
      <c r="E150" s="122">
        <f t="shared" si="39"/>
        <v>4.6100000000000003</v>
      </c>
      <c r="F150" s="122">
        <f t="shared" si="39"/>
        <v>4.6100000000000003</v>
      </c>
      <c r="G150" s="122">
        <f t="shared" si="39"/>
        <v>4.6100000000000003</v>
      </c>
      <c r="H150" s="122">
        <f t="shared" si="39"/>
        <v>4.6100000000000003</v>
      </c>
      <c r="I150" s="126">
        <f t="shared" si="39"/>
        <v>4.6100000000000003</v>
      </c>
    </row>
    <row r="151" spans="1:11" ht="15" customHeight="1">
      <c r="B151" s="36"/>
      <c r="C151" s="37"/>
      <c r="D151" s="38"/>
      <c r="E151" s="38"/>
      <c r="F151" s="38"/>
      <c r="G151" s="38"/>
      <c r="H151" s="36"/>
    </row>
    <row r="152" spans="1:11" ht="15" customHeight="1">
      <c r="A152" s="23" t="s">
        <v>234</v>
      </c>
    </row>
    <row r="153" spans="1:11" ht="15" customHeight="1">
      <c r="A153" s="24" t="s">
        <v>312</v>
      </c>
      <c r="F153" s="25"/>
    </row>
    <row r="154" spans="1:11" ht="15" customHeight="1">
      <c r="A154" s="24" t="s">
        <v>262</v>
      </c>
      <c r="F154" s="25"/>
    </row>
    <row r="155" spans="1:11" ht="15" customHeight="1" thickBot="1">
      <c r="A155" s="421" t="s">
        <v>13</v>
      </c>
      <c r="B155" s="422"/>
      <c r="C155" s="422"/>
      <c r="D155" s="30">
        <v>2013</v>
      </c>
      <c r="E155" s="30">
        <v>2015</v>
      </c>
      <c r="F155" s="30">
        <v>2020</v>
      </c>
      <c r="G155" s="30">
        <v>2025</v>
      </c>
      <c r="H155" s="30">
        <v>2030</v>
      </c>
      <c r="I155" s="31">
        <v>2035</v>
      </c>
    </row>
    <row r="156" spans="1:11" s="33" customFormat="1" ht="15" customHeight="1" thickTop="1">
      <c r="A156" s="427" t="s">
        <v>235</v>
      </c>
      <c r="B156" s="428"/>
      <c r="C156" s="130" t="s">
        <v>0</v>
      </c>
      <c r="D156" s="194">
        <f t="shared" ref="D156:I156" si="40">D146</f>
        <v>27.66</v>
      </c>
      <c r="E156" s="194">
        <f t="shared" si="40"/>
        <v>27.66</v>
      </c>
      <c r="F156" s="194">
        <f t="shared" si="40"/>
        <v>27.66</v>
      </c>
      <c r="G156" s="194">
        <f t="shared" si="40"/>
        <v>27.66</v>
      </c>
      <c r="H156" s="194">
        <f t="shared" si="40"/>
        <v>27.66</v>
      </c>
      <c r="I156" s="195">
        <f t="shared" si="40"/>
        <v>27.66</v>
      </c>
      <c r="K156" s="34"/>
    </row>
    <row r="157" spans="1:11" ht="15" customHeight="1">
      <c r="A157" s="417"/>
      <c r="B157" s="418"/>
      <c r="C157" s="17" t="s">
        <v>1</v>
      </c>
      <c r="D157" s="152">
        <f t="shared" ref="D157:I160" si="41">D147</f>
        <v>34.910000000000004</v>
      </c>
      <c r="E157" s="152">
        <f t="shared" si="41"/>
        <v>34.910000000000004</v>
      </c>
      <c r="F157" s="152">
        <f t="shared" si="41"/>
        <v>34.910000000000004</v>
      </c>
      <c r="G157" s="152">
        <f t="shared" si="41"/>
        <v>34.910000000000004</v>
      </c>
      <c r="H157" s="152">
        <f t="shared" si="41"/>
        <v>34.910000000000004</v>
      </c>
      <c r="I157" s="180">
        <f t="shared" si="41"/>
        <v>34.910000000000004</v>
      </c>
    </row>
    <row r="158" spans="1:11" ht="15" customHeight="1">
      <c r="A158" s="417"/>
      <c r="B158" s="418"/>
      <c r="C158" s="17" t="s">
        <v>2</v>
      </c>
      <c r="D158" s="152">
        <f t="shared" si="41"/>
        <v>28.85</v>
      </c>
      <c r="E158" s="152">
        <f t="shared" si="41"/>
        <v>28.85</v>
      </c>
      <c r="F158" s="152">
        <f t="shared" si="41"/>
        <v>28.85</v>
      </c>
      <c r="G158" s="152">
        <f t="shared" si="41"/>
        <v>28.85</v>
      </c>
      <c r="H158" s="152">
        <f t="shared" si="41"/>
        <v>28.85</v>
      </c>
      <c r="I158" s="180">
        <f t="shared" si="41"/>
        <v>28.85</v>
      </c>
    </row>
    <row r="159" spans="1:11" ht="15" customHeight="1">
      <c r="A159" s="417"/>
      <c r="B159" s="418"/>
      <c r="C159" s="17" t="s">
        <v>3</v>
      </c>
      <c r="D159" s="152">
        <f t="shared" si="41"/>
        <v>41.49</v>
      </c>
      <c r="E159" s="152">
        <f t="shared" si="41"/>
        <v>41.49</v>
      </c>
      <c r="F159" s="152">
        <f t="shared" si="41"/>
        <v>41.49</v>
      </c>
      <c r="G159" s="152">
        <f t="shared" si="41"/>
        <v>41.49</v>
      </c>
      <c r="H159" s="152">
        <f t="shared" si="41"/>
        <v>41.49</v>
      </c>
      <c r="I159" s="180">
        <f t="shared" si="41"/>
        <v>41.49</v>
      </c>
    </row>
    <row r="160" spans="1:11" ht="15" customHeight="1">
      <c r="A160" s="417"/>
      <c r="B160" s="418"/>
      <c r="C160" s="17" t="s">
        <v>4</v>
      </c>
      <c r="D160" s="152">
        <f t="shared" si="41"/>
        <v>4.6100000000000003</v>
      </c>
      <c r="E160" s="152">
        <f t="shared" si="41"/>
        <v>4.6100000000000003</v>
      </c>
      <c r="F160" s="152">
        <f t="shared" si="41"/>
        <v>4.6100000000000003</v>
      </c>
      <c r="G160" s="152">
        <f t="shared" si="41"/>
        <v>4.6100000000000003</v>
      </c>
      <c r="H160" s="152">
        <f t="shared" si="41"/>
        <v>4.6100000000000003</v>
      </c>
      <c r="I160" s="180">
        <f t="shared" si="41"/>
        <v>4.6100000000000003</v>
      </c>
    </row>
    <row r="161" spans="1:11" s="33" customFormat="1" ht="15" customHeight="1">
      <c r="A161" s="417" t="s">
        <v>236</v>
      </c>
      <c r="B161" s="418"/>
      <c r="C161" s="17" t="s">
        <v>0</v>
      </c>
      <c r="D161" s="152">
        <f>'[4]김천-하수-연계처리후'!D55</f>
        <v>6951.57</v>
      </c>
      <c r="E161" s="152">
        <f>'[4]김천-하수-연계처리후'!E55</f>
        <v>6794.7</v>
      </c>
      <c r="F161" s="152">
        <f>'[4]김천-하수-연계처리후'!F55</f>
        <v>8216.9</v>
      </c>
      <c r="G161" s="152">
        <f>'[4]김천-하수-연계처리후'!G55</f>
        <v>8300.32</v>
      </c>
      <c r="H161" s="152">
        <f>'[4]김천-하수-연계처리후'!H55</f>
        <v>8309.02</v>
      </c>
      <c r="I161" s="180">
        <f>'[4]김천-하수-연계처리후'!I55</f>
        <v>8206.06</v>
      </c>
      <c r="K161" s="34"/>
    </row>
    <row r="162" spans="1:11" ht="15" customHeight="1">
      <c r="A162" s="417"/>
      <c r="B162" s="418"/>
      <c r="C162" s="17" t="s">
        <v>1</v>
      </c>
      <c r="D162" s="152">
        <f>'[4]김천-하수-연계처리후'!D56</f>
        <v>4780.8600000000006</v>
      </c>
      <c r="E162" s="152">
        <f>'[4]김천-하수-연계처리후'!E56</f>
        <v>4681.6100000000006</v>
      </c>
      <c r="F162" s="152">
        <f>'[4]김천-하수-연계처리후'!F56</f>
        <v>5683.2800000000007</v>
      </c>
      <c r="G162" s="152">
        <f>'[4]김천-하수-연계처리후'!G56</f>
        <v>5765.2600000000011</v>
      </c>
      <c r="H162" s="152">
        <f>'[4]김천-하수-연계처리후'!H56</f>
        <v>5782.170000000001</v>
      </c>
      <c r="I162" s="180">
        <f>'[4]김천-하수-연계처리후'!I56</f>
        <v>5710.7200000000012</v>
      </c>
    </row>
    <row r="163" spans="1:11" ht="15" customHeight="1">
      <c r="A163" s="417"/>
      <c r="B163" s="418"/>
      <c r="C163" s="17" t="s">
        <v>2</v>
      </c>
      <c r="D163" s="152">
        <f>'[4]김천-하수-연계처리후'!D57</f>
        <v>6662.9699999999993</v>
      </c>
      <c r="E163" s="152">
        <f>'[4]김천-하수-연계처리후'!E57</f>
        <v>6546.44</v>
      </c>
      <c r="F163" s="152">
        <f>'[4]김천-하수-연계처리후'!F57</f>
        <v>8026.7599999999993</v>
      </c>
      <c r="G163" s="152">
        <f>'[4]김천-하수-연계처리후'!G57</f>
        <v>8215.9599999999991</v>
      </c>
      <c r="H163" s="152">
        <f>'[4]김천-하수-연계처리후'!H57</f>
        <v>8277.0799999999981</v>
      </c>
      <c r="I163" s="180">
        <f>'[4]김천-하수-연계처리후'!I57</f>
        <v>8174.5399999999991</v>
      </c>
    </row>
    <row r="164" spans="1:11" ht="15" customHeight="1">
      <c r="A164" s="417"/>
      <c r="B164" s="418"/>
      <c r="C164" s="17" t="s">
        <v>3</v>
      </c>
      <c r="D164" s="152">
        <f>'[4]김천-하수-연계처리후'!D58</f>
        <v>1518.67</v>
      </c>
      <c r="E164" s="152">
        <f>'[4]김천-하수-연계처리후'!E58</f>
        <v>1482.47</v>
      </c>
      <c r="F164" s="152">
        <f>'[4]김천-하수-연계처리후'!F58</f>
        <v>1776.05</v>
      </c>
      <c r="G164" s="152">
        <f>'[4]김천-하수-연계처리후'!G58</f>
        <v>1783.65</v>
      </c>
      <c r="H164" s="152">
        <f>'[4]김천-하수-연계처리후'!H58</f>
        <v>1780.58</v>
      </c>
      <c r="I164" s="180">
        <f>'[4]김천-하수-연계처리후'!I58</f>
        <v>1758.95</v>
      </c>
    </row>
    <row r="165" spans="1:11" ht="15" customHeight="1">
      <c r="A165" s="417"/>
      <c r="B165" s="418"/>
      <c r="C165" s="17" t="s">
        <v>4</v>
      </c>
      <c r="D165" s="152">
        <f>'[4]김천-하수-연계처리후'!D59</f>
        <v>175.01999999999998</v>
      </c>
      <c r="E165" s="152">
        <f>'[4]김천-하수-연계처리후'!E59</f>
        <v>170.02999999999997</v>
      </c>
      <c r="F165" s="152">
        <f>'[4]김천-하수-연계처리후'!F59</f>
        <v>203.29999999999998</v>
      </c>
      <c r="G165" s="152">
        <f>'[4]김천-하수-연계처리후'!G59</f>
        <v>202.82</v>
      </c>
      <c r="H165" s="152">
        <f>'[4]김천-하수-연계처리후'!H59</f>
        <v>203.35999999999999</v>
      </c>
      <c r="I165" s="180">
        <f>'[4]김천-하수-연계처리후'!I59</f>
        <v>200.89</v>
      </c>
    </row>
    <row r="166" spans="1:11" s="33" customFormat="1" ht="15" customHeight="1">
      <c r="A166" s="417" t="s">
        <v>237</v>
      </c>
      <c r="B166" s="418"/>
      <c r="C166" s="17" t="s">
        <v>0</v>
      </c>
      <c r="D166" s="152">
        <f t="shared" ref="D166:I166" si="42">ROUND(D156*100/D161,1)</f>
        <v>0.4</v>
      </c>
      <c r="E166" s="152">
        <f t="shared" si="42"/>
        <v>0.4</v>
      </c>
      <c r="F166" s="152">
        <f t="shared" si="42"/>
        <v>0.3</v>
      </c>
      <c r="G166" s="152">
        <f t="shared" si="42"/>
        <v>0.3</v>
      </c>
      <c r="H166" s="152">
        <f t="shared" si="42"/>
        <v>0.3</v>
      </c>
      <c r="I166" s="180">
        <f t="shared" si="42"/>
        <v>0.3</v>
      </c>
      <c r="K166" s="34"/>
    </row>
    <row r="167" spans="1:11" ht="15" customHeight="1">
      <c r="A167" s="417"/>
      <c r="B167" s="418"/>
      <c r="C167" s="17" t="s">
        <v>1</v>
      </c>
      <c r="D167" s="152">
        <f t="shared" ref="D167:I167" si="43">ROUND(D157*100/D162,1)</f>
        <v>0.7</v>
      </c>
      <c r="E167" s="152">
        <f t="shared" si="43"/>
        <v>0.7</v>
      </c>
      <c r="F167" s="152">
        <f t="shared" si="43"/>
        <v>0.6</v>
      </c>
      <c r="G167" s="152">
        <f t="shared" si="43"/>
        <v>0.6</v>
      </c>
      <c r="H167" s="152">
        <f t="shared" si="43"/>
        <v>0.6</v>
      </c>
      <c r="I167" s="180">
        <f t="shared" si="43"/>
        <v>0.6</v>
      </c>
    </row>
    <row r="168" spans="1:11" ht="15" customHeight="1">
      <c r="A168" s="417"/>
      <c r="B168" s="418"/>
      <c r="C168" s="17" t="s">
        <v>2</v>
      </c>
      <c r="D168" s="152">
        <f t="shared" ref="D168:I168" si="44">ROUND(D158*100/D163,1)</f>
        <v>0.4</v>
      </c>
      <c r="E168" s="152">
        <f t="shared" si="44"/>
        <v>0.4</v>
      </c>
      <c r="F168" s="152">
        <f t="shared" si="44"/>
        <v>0.4</v>
      </c>
      <c r="G168" s="152">
        <f t="shared" si="44"/>
        <v>0.4</v>
      </c>
      <c r="H168" s="152">
        <f t="shared" si="44"/>
        <v>0.3</v>
      </c>
      <c r="I168" s="180">
        <f t="shared" si="44"/>
        <v>0.4</v>
      </c>
    </row>
    <row r="169" spans="1:11" ht="15" customHeight="1">
      <c r="A169" s="417"/>
      <c r="B169" s="418"/>
      <c r="C169" s="17" t="s">
        <v>3</v>
      </c>
      <c r="D169" s="152">
        <f t="shared" ref="D169:I169" si="45">ROUND(D159*100/D164,1)</f>
        <v>2.7</v>
      </c>
      <c r="E169" s="152">
        <f t="shared" si="45"/>
        <v>2.8</v>
      </c>
      <c r="F169" s="152">
        <f t="shared" si="45"/>
        <v>2.2999999999999998</v>
      </c>
      <c r="G169" s="152">
        <f t="shared" si="45"/>
        <v>2.2999999999999998</v>
      </c>
      <c r="H169" s="152">
        <f t="shared" si="45"/>
        <v>2.2999999999999998</v>
      </c>
      <c r="I169" s="180">
        <f t="shared" si="45"/>
        <v>2.4</v>
      </c>
    </row>
    <row r="170" spans="1:11" ht="15" customHeight="1">
      <c r="A170" s="419"/>
      <c r="B170" s="420"/>
      <c r="C170" s="21" t="s">
        <v>4</v>
      </c>
      <c r="D170" s="153">
        <f t="shared" ref="D170:I170" si="46">ROUND(D160*100/D165,1)</f>
        <v>2.6</v>
      </c>
      <c r="E170" s="153">
        <f t="shared" si="46"/>
        <v>2.7</v>
      </c>
      <c r="F170" s="153">
        <f t="shared" si="46"/>
        <v>2.2999999999999998</v>
      </c>
      <c r="G170" s="153">
        <f t="shared" si="46"/>
        <v>2.2999999999999998</v>
      </c>
      <c r="H170" s="153">
        <f t="shared" si="46"/>
        <v>2.2999999999999998</v>
      </c>
      <c r="I170" s="181">
        <f t="shared" si="46"/>
        <v>2.2999999999999998</v>
      </c>
    </row>
    <row r="171" spans="1:11" ht="15" customHeight="1">
      <c r="B171" s="36"/>
      <c r="C171" s="37"/>
      <c r="D171" s="38"/>
      <c r="E171" s="38"/>
      <c r="F171" s="38"/>
      <c r="G171" s="38"/>
      <c r="H171" s="36"/>
    </row>
    <row r="172" spans="1:11" ht="15" customHeight="1">
      <c r="B172" s="26"/>
      <c r="C172" s="27"/>
      <c r="D172" s="28"/>
      <c r="E172" s="28"/>
      <c r="F172" s="28"/>
      <c r="G172" s="28"/>
      <c r="H172" s="29"/>
    </row>
    <row r="173" spans="1:11" ht="15" customHeight="1"/>
    <row r="174" spans="1:11" ht="15" customHeight="1"/>
    <row r="175" spans="1:11" ht="15" customHeight="1"/>
    <row r="176" spans="1:11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</sheetData>
  <mergeCells count="52">
    <mergeCell ref="A19:B19"/>
    <mergeCell ref="A20:B20"/>
    <mergeCell ref="A21:B21"/>
    <mergeCell ref="A22:B22"/>
    <mergeCell ref="A23:B23"/>
    <mergeCell ref="A65:B65"/>
    <mergeCell ref="A66:B66"/>
    <mergeCell ref="A24:B24"/>
    <mergeCell ref="A41:B41"/>
    <mergeCell ref="A42:B42"/>
    <mergeCell ref="A43:B43"/>
    <mergeCell ref="A44:B44"/>
    <mergeCell ref="A45:B45"/>
    <mergeCell ref="A46:B46"/>
    <mergeCell ref="A62:B62"/>
    <mergeCell ref="A63:B63"/>
    <mergeCell ref="A64:B64"/>
    <mergeCell ref="H85:I85"/>
    <mergeCell ref="H86:I86"/>
    <mergeCell ref="B136:B140"/>
    <mergeCell ref="A85:B85"/>
    <mergeCell ref="A86:B86"/>
    <mergeCell ref="A116:A130"/>
    <mergeCell ref="B131:B135"/>
    <mergeCell ref="B126:B130"/>
    <mergeCell ref="B103:B107"/>
    <mergeCell ref="B93:B97"/>
    <mergeCell ref="B116:B120"/>
    <mergeCell ref="B115:C115"/>
    <mergeCell ref="B113:C113"/>
    <mergeCell ref="A112:A115"/>
    <mergeCell ref="B121:B125"/>
    <mergeCell ref="B98:B102"/>
    <mergeCell ref="A67:B67"/>
    <mergeCell ref="A131:A150"/>
    <mergeCell ref="A92:C92"/>
    <mergeCell ref="A93:A107"/>
    <mergeCell ref="A111:C111"/>
    <mergeCell ref="B112:C112"/>
    <mergeCell ref="B114:C114"/>
    <mergeCell ref="A166:B170"/>
    <mergeCell ref="A73:B73"/>
    <mergeCell ref="A74:B74"/>
    <mergeCell ref="A75:B75"/>
    <mergeCell ref="A76:B76"/>
    <mergeCell ref="A155:C155"/>
    <mergeCell ref="A156:B160"/>
    <mergeCell ref="A161:B165"/>
    <mergeCell ref="A77:B77"/>
    <mergeCell ref="A78:B78"/>
    <mergeCell ref="B141:B145"/>
    <mergeCell ref="B146:B15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  <rowBreaks count="4" manualBreakCount="4">
    <brk id="47" max="8" man="1"/>
    <brk id="88" max="8" man="1"/>
    <brk id="108" max="8" man="1"/>
    <brk id="1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7</vt:i4>
      </vt:variant>
    </vt:vector>
  </HeadingPairs>
  <TitlesOfParts>
    <vt:vector size="13" baseType="lpstr">
      <vt:lpstr>생활(가정잡배수부하량)</vt:lpstr>
      <vt:lpstr>생활(분뇨부하량)</vt:lpstr>
      <vt:lpstr>영업오수부하량</vt:lpstr>
      <vt:lpstr>생활오염부하량</vt:lpstr>
      <vt:lpstr>공장폐수오염부하량 원단위</vt:lpstr>
      <vt:lpstr>연계처리수오염부하량원단위</vt:lpstr>
      <vt:lpstr>'공장폐수오염부하량 원단위'!Print_Area</vt:lpstr>
      <vt:lpstr>'생활(가정잡배수부하량)'!Print_Area</vt:lpstr>
      <vt:lpstr>'생활(분뇨부하량)'!Print_Area</vt:lpstr>
      <vt:lpstr>생활오염부하량!Print_Area</vt:lpstr>
      <vt:lpstr>연계처리수오염부하량원단위!Print_Area</vt:lpstr>
      <vt:lpstr>영업오수부하량!Print_Area</vt:lpstr>
      <vt:lpstr>생활오염부하량!Print_Titles</vt:lpstr>
    </vt:vector>
  </TitlesOfParts>
  <Company>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solongoth</cp:lastModifiedBy>
  <cp:lastPrinted>2015-11-27T02:35:04Z</cp:lastPrinted>
  <dcterms:created xsi:type="dcterms:W3CDTF">1998-11-09T23:44:59Z</dcterms:created>
  <dcterms:modified xsi:type="dcterms:W3CDTF">2015-11-27T02:36:58Z</dcterms:modified>
</cp:coreProperties>
</file>