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40" yWindow="615" windowWidth="11370" windowHeight="10095"/>
  </bookViews>
  <sheets>
    <sheet name="분뇨발생량" sheetId="1" r:id="rId1"/>
  </sheets>
  <externalReferences>
    <externalReference r:id="rId2"/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E11" i="1"/>
  <c r="F11"/>
  <c r="G11"/>
  <c r="H11"/>
  <c r="I11"/>
  <c r="I13" s="1"/>
  <c r="E12"/>
  <c r="F12"/>
  <c r="G12"/>
  <c r="H12"/>
  <c r="I12"/>
  <c r="D12"/>
  <c r="D11"/>
  <c r="E9"/>
  <c r="F9"/>
  <c r="G9"/>
  <c r="H9"/>
  <c r="D9"/>
  <c r="E6"/>
  <c r="F6"/>
  <c r="G6"/>
  <c r="H6"/>
  <c r="D6"/>
  <c r="E5"/>
  <c r="F5"/>
  <c r="G5"/>
  <c r="H5"/>
  <c r="D5"/>
  <c r="I5"/>
  <c r="D4"/>
  <c r="D17" s="1"/>
  <c r="I4"/>
  <c r="I17" s="1"/>
  <c r="F13" l="1"/>
  <c r="E13"/>
  <c r="G13"/>
  <c r="G19"/>
  <c r="F19"/>
  <c r="D13"/>
  <c r="I6"/>
  <c r="H13" l="1"/>
  <c r="H19"/>
  <c r="D19"/>
  <c r="D18" s="1"/>
  <c r="E7"/>
  <c r="E8" s="1"/>
  <c r="E19"/>
  <c r="D7"/>
  <c r="D8" s="1"/>
  <c r="I7"/>
  <c r="I8" s="1"/>
  <c r="G7"/>
  <c r="F7"/>
  <c r="H7"/>
  <c r="D23" l="1"/>
  <c r="D25" s="1"/>
  <c r="G8"/>
  <c r="H8"/>
  <c r="F8"/>
  <c r="I19"/>
  <c r="I18" l="1"/>
  <c r="I23"/>
  <c r="I25" s="1"/>
  <c r="I9" l="1"/>
  <c r="H4"/>
  <c r="H17" s="1"/>
  <c r="G4"/>
  <c r="G17" s="1"/>
  <c r="F4"/>
  <c r="F17" s="1"/>
  <c r="E4"/>
  <c r="E17" s="1"/>
  <c r="H20" l="1"/>
  <c r="H21" s="1"/>
  <c r="H10"/>
  <c r="G20"/>
  <c r="G21" s="1"/>
  <c r="G10"/>
  <c r="F20"/>
  <c r="F21" s="1"/>
  <c r="F10"/>
  <c r="H23"/>
  <c r="H25" s="1"/>
  <c r="G23"/>
  <c r="G25" s="1"/>
  <c r="E23"/>
  <c r="E25" s="1"/>
  <c r="E18"/>
  <c r="I20"/>
  <c r="I10"/>
  <c r="H18" l="1"/>
  <c r="H22"/>
  <c r="H27" s="1"/>
  <c r="H28" s="1"/>
  <c r="F22"/>
  <c r="F27" s="1"/>
  <c r="F18"/>
  <c r="G18"/>
  <c r="G22"/>
  <c r="G27" s="1"/>
  <c r="G28" s="1"/>
  <c r="F23"/>
  <c r="F25" s="1"/>
  <c r="E20"/>
  <c r="E10"/>
  <c r="I21"/>
  <c r="I22"/>
  <c r="I27" s="1"/>
  <c r="I28" s="1"/>
  <c r="D20"/>
  <c r="D10"/>
  <c r="F28" l="1"/>
  <c r="E21"/>
  <c r="E22"/>
  <c r="E27" s="1"/>
  <c r="E28" s="1"/>
  <c r="D21"/>
  <c r="D22"/>
  <c r="D27" s="1"/>
  <c r="D28" s="1"/>
</calcChain>
</file>

<file path=xl/sharedStrings.xml><?xml version="1.0" encoding="utf-8"?>
<sst xmlns="http://schemas.openxmlformats.org/spreadsheetml/2006/main" count="45" uniqueCount="33">
  <si>
    <t>수세식</t>
  </si>
  <si>
    <t>수거식</t>
  </si>
  <si>
    <t>2008년</t>
    <phoneticPr fontId="2" type="noConversion"/>
  </si>
  <si>
    <t>2020년</t>
    <phoneticPr fontId="2" type="noConversion"/>
  </si>
  <si>
    <t>계</t>
    <phoneticPr fontId="2" type="noConversion"/>
  </si>
  <si>
    <t>수세화율</t>
    <phoneticPr fontId="2" type="noConversion"/>
  </si>
  <si>
    <t>하수관거 직투입인구</t>
    <phoneticPr fontId="2" type="noConversion"/>
  </si>
  <si>
    <t>구분</t>
    <phoneticPr fontId="2" type="noConversion"/>
  </si>
  <si>
    <t>수세화율(%)</t>
    <phoneticPr fontId="2" type="noConversion"/>
  </si>
  <si>
    <t>수세화인구(인)</t>
    <phoneticPr fontId="2" type="noConversion"/>
  </si>
  <si>
    <t>하수관거 직투입인구(인)</t>
    <phoneticPr fontId="2" type="noConversion"/>
  </si>
  <si>
    <t>직투입율(%)</t>
    <phoneticPr fontId="2" type="noConversion"/>
  </si>
  <si>
    <t>정화조사용인구(인)</t>
    <phoneticPr fontId="2" type="noConversion"/>
  </si>
  <si>
    <t>분뇨수거인구(인)</t>
    <phoneticPr fontId="2" type="noConversion"/>
  </si>
  <si>
    <t>원단위(L/인ㆍ일)</t>
    <phoneticPr fontId="2" type="noConversion"/>
  </si>
  <si>
    <t>배출량(㎥/일)</t>
    <phoneticPr fontId="2" type="noConversion"/>
  </si>
  <si>
    <t>총발생량(㎥/일)</t>
    <phoneticPr fontId="2" type="noConversion"/>
  </si>
  <si>
    <t>분뇨</t>
    <phoneticPr fontId="2" type="noConversion"/>
  </si>
  <si>
    <t>직투입률(%)</t>
    <phoneticPr fontId="2" type="noConversion"/>
  </si>
  <si>
    <t>처리대상
인구</t>
    <phoneticPr fontId="2" type="noConversion"/>
  </si>
  <si>
    <t>2015년</t>
    <phoneticPr fontId="2" type="noConversion"/>
  </si>
  <si>
    <t>2025년</t>
    <phoneticPr fontId="2" type="noConversion"/>
  </si>
  <si>
    <t>2030년</t>
    <phoneticPr fontId="2" type="noConversion"/>
  </si>
  <si>
    <t>계획인구(인)</t>
    <phoneticPr fontId="2" type="noConversion"/>
  </si>
  <si>
    <t>계획인구(인)</t>
    <phoneticPr fontId="2" type="noConversion"/>
  </si>
  <si>
    <t xml:space="preserve">   (1) 수세식화장실 분뇨의 직투입인구계획</t>
    <phoneticPr fontId="2" type="noConversion"/>
  </si>
  <si>
    <t xml:space="preserve">   (2) 단계별 분뇨 및 정화조 찌꺼기량 산정</t>
    <phoneticPr fontId="2" type="noConversion"/>
  </si>
  <si>
    <t>정화조
찌꺼기</t>
    <phoneticPr fontId="2" type="noConversion"/>
  </si>
  <si>
    <t>9.2 분뇨발생량 산정</t>
    <phoneticPr fontId="6" type="noConversion"/>
  </si>
  <si>
    <t>2015년</t>
    <phoneticPr fontId="2" type="noConversion"/>
  </si>
  <si>
    <t>2010년</t>
    <phoneticPr fontId="2" type="noConversion"/>
  </si>
  <si>
    <t>처리구역내</t>
    <phoneticPr fontId="2" type="noConversion"/>
  </si>
  <si>
    <t>처리구역외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</si>
</sst>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5" xfId="1" applyFont="1" applyBorder="1">
      <alignment vertical="center"/>
    </xf>
    <xf numFmtId="41" fontId="3" fillId="0" borderId="6" xfId="1" applyFont="1" applyBorder="1">
      <alignment vertical="center"/>
    </xf>
    <xf numFmtId="176" fontId="3" fillId="0" borderId="5" xfId="2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41" fontId="5" fillId="0" borderId="0" xfId="3" applyFont="1" applyFill="1" applyAlignment="1">
      <alignment horizontal="left" vertical="center"/>
    </xf>
    <xf numFmtId="41" fontId="7" fillId="0" borderId="0" xfId="1" applyFont="1" applyFill="1" applyAlignment="1">
      <alignment horizontal="left" vertical="center"/>
    </xf>
    <xf numFmtId="176" fontId="3" fillId="0" borderId="6" xfId="2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0" xfId="1" applyFont="1" applyBorder="1">
      <alignment vertical="center"/>
    </xf>
    <xf numFmtId="41" fontId="3" fillId="0" borderId="13" xfId="1" applyFont="1" applyBorder="1">
      <alignment vertical="center"/>
    </xf>
    <xf numFmtId="176" fontId="3" fillId="0" borderId="13" xfId="2" applyNumberFormat="1" applyFont="1" applyBorder="1">
      <alignment vertical="center"/>
    </xf>
    <xf numFmtId="176" fontId="3" fillId="0" borderId="14" xfId="2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8" xfId="1" applyFont="1" applyBorder="1">
      <alignment vertical="center"/>
    </xf>
    <xf numFmtId="41" fontId="3" fillId="0" borderId="9" xfId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1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쉼표 [0] 2 2" xfId="3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6&#50900;7&#51068;&#44592;&#51456;/03.%20&#48512;&#47197;/&#51228;1&#51109;%20&#51064;&#44396;&#44228;&#54925;/1.3%20&#44228;&#54925;&#51064;&#44396;_rev.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%20&#44228;&#54925;&#51064;&#44396;_rev.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1&#51109;%20&#51064;&#44396;&#44228;&#54925;/1.3%20&#44228;&#54925;&#51064;&#44396;_rev.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.하수도보급율"/>
      <sheetName val="0. 계획인구 총괄"/>
      <sheetName val="0-2. 배제방식별 처리인구"/>
      <sheetName val="1. 과거인구현황"/>
      <sheetName val="2. 동별 계획인구 배분"/>
      <sheetName val="3. 처리구역별 계획인구"/>
      <sheetName val="4. 소규모처리구역 계획인구"/>
      <sheetName val="5. 관광인구산정(대천해수욕장)"/>
      <sheetName val="4. 관광인구산정(무창포)"/>
    </sheetNames>
    <sheetDataSet>
      <sheetData sheetId="0">
        <row r="5">
          <cell r="D5">
            <v>108182</v>
          </cell>
          <cell r="E5">
            <v>110000</v>
          </cell>
          <cell r="F5">
            <v>125000</v>
          </cell>
          <cell r="G5">
            <v>140000</v>
          </cell>
          <cell r="H5">
            <v>150000</v>
          </cell>
        </row>
        <row r="70">
          <cell r="I70" t="e">
            <v>#DIV/0!</v>
          </cell>
        </row>
      </sheetData>
      <sheetData sheetId="1">
        <row r="15">
          <cell r="D15">
            <v>16700</v>
          </cell>
        </row>
      </sheetData>
      <sheetData sheetId="2">
        <row r="6">
          <cell r="P6">
            <v>24854</v>
          </cell>
        </row>
      </sheetData>
      <sheetData sheetId="3"/>
      <sheetData sheetId="4"/>
      <sheetData sheetId="5"/>
      <sheetData sheetId="6">
        <row r="4">
          <cell r="G4">
            <v>320</v>
          </cell>
        </row>
      </sheetData>
      <sheetData sheetId="7">
        <row r="90">
          <cell r="E90">
            <v>2500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.하수도보급율"/>
      <sheetName val="0. 계획인구 총괄"/>
      <sheetName val="0-2. 배제방식별 처리인구"/>
      <sheetName val="1. 과거인구현황"/>
      <sheetName val="2. 동별 계획인구 배분"/>
      <sheetName val="3. 처리구역별 계획인구"/>
      <sheetName val="5. 관광인구산정(대천해수욕장)"/>
      <sheetName val="4. 관광인구산정(무창포)"/>
    </sheetNames>
    <sheetDataSet>
      <sheetData sheetId="0" refreshError="1">
        <row r="3">
          <cell r="D3">
            <v>108182</v>
          </cell>
          <cell r="H3">
            <v>150000</v>
          </cell>
        </row>
        <row r="74">
          <cell r="H74">
            <v>4509.3000000000011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.하수도보급율"/>
      <sheetName val="0. 계획인구 총괄"/>
      <sheetName val="0-2. 배제방식별 처리인구"/>
      <sheetName val="1. 과거인구현황"/>
      <sheetName val="2. 동별 계획인구 배분"/>
      <sheetName val="3. 처리구역별 계획인구"/>
      <sheetName val="4. 소규모처리구역 계획인구"/>
      <sheetName val="5. 관광인구산정(대천해수욕장)"/>
      <sheetName val="4. 관광인구산정(무창포)"/>
    </sheetNames>
    <sheetDataSet>
      <sheetData sheetId="0">
        <row r="73">
          <cell r="D73">
            <v>58862</v>
          </cell>
          <cell r="E73">
            <v>63493</v>
          </cell>
          <cell r="F73">
            <v>87539</v>
          </cell>
          <cell r="G73">
            <v>109022</v>
          </cell>
          <cell r="H73">
            <v>117417</v>
          </cell>
        </row>
        <row r="74">
          <cell r="D74">
            <v>4359</v>
          </cell>
          <cell r="E74">
            <v>3921</v>
          </cell>
          <cell r="F74">
            <v>2169</v>
          </cell>
          <cell r="G74">
            <v>0</v>
          </cell>
          <cell r="H74">
            <v>0</v>
          </cell>
        </row>
        <row r="75">
          <cell r="D75">
            <v>17120</v>
          </cell>
          <cell r="E75">
            <v>22253</v>
          </cell>
          <cell r="F75">
            <v>68335</v>
          </cell>
          <cell r="G75">
            <v>87492</v>
          </cell>
          <cell r="H75">
            <v>98431</v>
          </cell>
        </row>
        <row r="78">
          <cell r="D78">
            <v>35969</v>
          </cell>
          <cell r="E78">
            <v>34069</v>
          </cell>
          <cell r="F78">
            <v>28234</v>
          </cell>
          <cell r="G78">
            <v>24782</v>
          </cell>
          <cell r="H78">
            <v>26066</v>
          </cell>
        </row>
        <row r="79">
          <cell r="D79">
            <v>8992</v>
          </cell>
          <cell r="E79">
            <v>8517</v>
          </cell>
          <cell r="F79">
            <v>7058</v>
          </cell>
          <cell r="G79">
            <v>6196</v>
          </cell>
          <cell r="H79">
            <v>6517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BreakPreview" topLeftCell="A7" zoomScale="85" zoomScaleNormal="100" zoomScaleSheetLayoutView="85" workbookViewId="0">
      <selection activeCell="K12" sqref="K12"/>
    </sheetView>
  </sheetViews>
  <sheetFormatPr defaultRowHeight="24.95" customHeight="1"/>
  <cols>
    <col min="1" max="1" width="9.125" style="1" customWidth="1"/>
    <col min="2" max="2" width="8.5" style="1" customWidth="1"/>
    <col min="3" max="3" width="8.375" style="1" customWidth="1"/>
    <col min="4" max="4" width="10.375" style="1" bestFit="1" customWidth="1"/>
    <col min="5" max="5" width="10.375" style="1" customWidth="1"/>
    <col min="6" max="8" width="10.375" style="1" bestFit="1" customWidth="1"/>
    <col min="9" max="9" width="10.375" style="1" hidden="1" customWidth="1"/>
    <col min="10" max="16384" width="9" style="1"/>
  </cols>
  <sheetData>
    <row r="1" spans="1:9" ht="24.95" customHeight="1">
      <c r="A1" s="11" t="s">
        <v>28</v>
      </c>
      <c r="B1" s="11"/>
    </row>
    <row r="2" spans="1:9" ht="24.95" customHeight="1">
      <c r="A2" s="12" t="s">
        <v>25</v>
      </c>
      <c r="B2" s="12"/>
    </row>
    <row r="3" spans="1:9" ht="24.95" customHeight="1">
      <c r="A3" s="40" t="s">
        <v>7</v>
      </c>
      <c r="B3" s="41"/>
      <c r="C3" s="41"/>
      <c r="D3" s="25" t="s">
        <v>2</v>
      </c>
      <c r="E3" s="25" t="s">
        <v>30</v>
      </c>
      <c r="F3" s="25" t="s">
        <v>29</v>
      </c>
      <c r="G3" s="25" t="s">
        <v>3</v>
      </c>
      <c r="H3" s="10" t="s">
        <v>21</v>
      </c>
      <c r="I3" s="15" t="s">
        <v>22</v>
      </c>
    </row>
    <row r="4" spans="1:9" ht="24.95" customHeight="1">
      <c r="A4" s="42" t="s">
        <v>24</v>
      </c>
      <c r="B4" s="43"/>
      <c r="C4" s="43"/>
      <c r="D4" s="26">
        <f>'[1]00.하수도보급율'!$D$5</f>
        <v>108182</v>
      </c>
      <c r="E4" s="26">
        <f>'[1]00.하수도보급율'!$E$5</f>
        <v>110000</v>
      </c>
      <c r="F4" s="26">
        <f>'[1]00.하수도보급율'!$F$5</f>
        <v>125000</v>
      </c>
      <c r="G4" s="26">
        <f>'[1]00.하수도보급율'!$G$5</f>
        <v>140000</v>
      </c>
      <c r="H4" s="27">
        <f>'[1]00.하수도보급율'!$H$5</f>
        <v>150000</v>
      </c>
      <c r="I4" s="16">
        <f>'[2]00.하수도보급율'!$H$3</f>
        <v>150000</v>
      </c>
    </row>
    <row r="5" spans="1:9" ht="24.95" customHeight="1">
      <c r="A5" s="38" t="s">
        <v>31</v>
      </c>
      <c r="B5" s="44" t="s">
        <v>19</v>
      </c>
      <c r="C5" s="6" t="s">
        <v>0</v>
      </c>
      <c r="D5" s="2">
        <f>'[3]00.하수도보급율'!D73</f>
        <v>58862</v>
      </c>
      <c r="E5" s="2">
        <f>'[3]00.하수도보급율'!E73</f>
        <v>63493</v>
      </c>
      <c r="F5" s="2">
        <f>'[3]00.하수도보급율'!F73</f>
        <v>87539</v>
      </c>
      <c r="G5" s="2">
        <f>'[3]00.하수도보급율'!G73</f>
        <v>109022</v>
      </c>
      <c r="H5" s="3">
        <f>'[3]00.하수도보급율'!H73</f>
        <v>117417</v>
      </c>
      <c r="I5" s="17" t="e">
        <f>'[1]00.하수도보급율'!#REF!</f>
        <v>#REF!</v>
      </c>
    </row>
    <row r="6" spans="1:9" ht="24.95" customHeight="1">
      <c r="A6" s="38"/>
      <c r="B6" s="37"/>
      <c r="C6" s="6" t="s">
        <v>1</v>
      </c>
      <c r="D6" s="2">
        <f>'[3]00.하수도보급율'!D74</f>
        <v>4359</v>
      </c>
      <c r="E6" s="2">
        <f>'[3]00.하수도보급율'!E74</f>
        <v>3921</v>
      </c>
      <c r="F6" s="2">
        <f>'[3]00.하수도보급율'!F74</f>
        <v>2169</v>
      </c>
      <c r="G6" s="2">
        <f>'[3]00.하수도보급율'!G74</f>
        <v>0</v>
      </c>
      <c r="H6" s="3">
        <f>'[3]00.하수도보급율'!H74</f>
        <v>0</v>
      </c>
      <c r="I6" s="18">
        <f>'[2]00.하수도보급율'!$H$74</f>
        <v>4509.3000000000011</v>
      </c>
    </row>
    <row r="7" spans="1:9" ht="24.95" customHeight="1">
      <c r="A7" s="38"/>
      <c r="B7" s="37"/>
      <c r="C7" s="6" t="s">
        <v>4</v>
      </c>
      <c r="D7" s="2">
        <f>D5+D6</f>
        <v>63221</v>
      </c>
      <c r="E7" s="2">
        <f>E5+E6</f>
        <v>67414</v>
      </c>
      <c r="F7" s="2">
        <f t="shared" ref="F7:I7" si="0">F5+F6</f>
        <v>89708</v>
      </c>
      <c r="G7" s="2">
        <f t="shared" si="0"/>
        <v>109022</v>
      </c>
      <c r="H7" s="3">
        <f t="shared" si="0"/>
        <v>117417</v>
      </c>
      <c r="I7" s="18" t="e">
        <f t="shared" si="0"/>
        <v>#REF!</v>
      </c>
    </row>
    <row r="8" spans="1:9" ht="24.95" customHeight="1">
      <c r="A8" s="38"/>
      <c r="B8" s="37" t="s">
        <v>5</v>
      </c>
      <c r="C8" s="37"/>
      <c r="D8" s="4">
        <f>ROUND(D5/D7,3)</f>
        <v>0.93100000000000005</v>
      </c>
      <c r="E8" s="4">
        <f>ROUND(E5/E7,3)</f>
        <v>0.94199999999999995</v>
      </c>
      <c r="F8" s="4">
        <f t="shared" ref="F8:I8" si="1">ROUND(F5/F7,3)</f>
        <v>0.97599999999999998</v>
      </c>
      <c r="G8" s="4">
        <f t="shared" si="1"/>
        <v>1</v>
      </c>
      <c r="H8" s="13">
        <f t="shared" si="1"/>
        <v>1</v>
      </c>
      <c r="I8" s="19" t="e">
        <f t="shared" si="1"/>
        <v>#REF!</v>
      </c>
    </row>
    <row r="9" spans="1:9" ht="24.95" customHeight="1">
      <c r="A9" s="38"/>
      <c r="B9" s="37" t="s">
        <v>6</v>
      </c>
      <c r="C9" s="37"/>
      <c r="D9" s="2">
        <f>'[3]00.하수도보급율'!D75</f>
        <v>17120</v>
      </c>
      <c r="E9" s="2">
        <f>'[3]00.하수도보급율'!E75</f>
        <v>22253</v>
      </c>
      <c r="F9" s="2">
        <f>'[3]00.하수도보급율'!F75</f>
        <v>68335</v>
      </c>
      <c r="G9" s="2">
        <f>'[3]00.하수도보급율'!G75</f>
        <v>87492</v>
      </c>
      <c r="H9" s="3">
        <f>'[3]00.하수도보급율'!H75</f>
        <v>98431</v>
      </c>
      <c r="I9" s="17" t="e">
        <f>'[1]00.하수도보급율'!$I$70</f>
        <v>#DIV/0!</v>
      </c>
    </row>
    <row r="10" spans="1:9" ht="24.95" customHeight="1">
      <c r="A10" s="38"/>
      <c r="B10" s="37" t="s">
        <v>18</v>
      </c>
      <c r="C10" s="37"/>
      <c r="D10" s="4">
        <f>ROUND(D9/D7,3)</f>
        <v>0.27100000000000002</v>
      </c>
      <c r="E10" s="4">
        <f>ROUND(E9/E7,3)</f>
        <v>0.33</v>
      </c>
      <c r="F10" s="4">
        <f t="shared" ref="F10:I10" si="2">ROUND(F9/F7,3)</f>
        <v>0.76200000000000001</v>
      </c>
      <c r="G10" s="4">
        <f t="shared" si="2"/>
        <v>0.80300000000000005</v>
      </c>
      <c r="H10" s="13">
        <f t="shared" si="2"/>
        <v>0.83799999999999997</v>
      </c>
      <c r="I10" s="20" t="e">
        <f t="shared" si="2"/>
        <v>#DIV/0!</v>
      </c>
    </row>
    <row r="11" spans="1:9" ht="24.95" customHeight="1">
      <c r="A11" s="38" t="s">
        <v>32</v>
      </c>
      <c r="B11" s="44" t="s">
        <v>19</v>
      </c>
      <c r="C11" s="6" t="s">
        <v>0</v>
      </c>
      <c r="D11" s="2">
        <f>'[3]00.하수도보급율'!D78</f>
        <v>35969</v>
      </c>
      <c r="E11" s="2">
        <f>'[3]00.하수도보급율'!E78</f>
        <v>34069</v>
      </c>
      <c r="F11" s="2">
        <f>'[3]00.하수도보급율'!F78</f>
        <v>28234</v>
      </c>
      <c r="G11" s="2">
        <f>'[3]00.하수도보급율'!G78</f>
        <v>24782</v>
      </c>
      <c r="H11" s="3">
        <f>'[3]00.하수도보급율'!H78</f>
        <v>26066</v>
      </c>
      <c r="I11" s="17">
        <f>'[3]00.하수도보급율'!I78</f>
        <v>0</v>
      </c>
    </row>
    <row r="12" spans="1:9" ht="24.95" customHeight="1">
      <c r="A12" s="38"/>
      <c r="B12" s="37"/>
      <c r="C12" s="6" t="s">
        <v>1</v>
      </c>
      <c r="D12" s="2">
        <f>'[3]00.하수도보급율'!D79</f>
        <v>8992</v>
      </c>
      <c r="E12" s="2">
        <f>'[3]00.하수도보급율'!E79</f>
        <v>8517</v>
      </c>
      <c r="F12" s="2">
        <f>'[3]00.하수도보급율'!F79</f>
        <v>7058</v>
      </c>
      <c r="G12" s="2">
        <f>'[3]00.하수도보급율'!G79</f>
        <v>6196</v>
      </c>
      <c r="H12" s="3">
        <f>'[3]00.하수도보급율'!H79</f>
        <v>6517</v>
      </c>
      <c r="I12" s="17">
        <f>'[3]00.하수도보급율'!I79</f>
        <v>0</v>
      </c>
    </row>
    <row r="13" spans="1:9" ht="24.95" customHeight="1">
      <c r="A13" s="46"/>
      <c r="B13" s="34"/>
      <c r="C13" s="8" t="s">
        <v>4</v>
      </c>
      <c r="D13" s="28">
        <f>D11+D12</f>
        <v>44961</v>
      </c>
      <c r="E13" s="28">
        <f t="shared" ref="E13:I13" si="3">E11+E12</f>
        <v>42586</v>
      </c>
      <c r="F13" s="28">
        <f t="shared" si="3"/>
        <v>35292</v>
      </c>
      <c r="G13" s="28">
        <f t="shared" si="3"/>
        <v>30978</v>
      </c>
      <c r="H13" s="29">
        <f t="shared" si="3"/>
        <v>32583</v>
      </c>
      <c r="I13" s="31">
        <f t="shared" si="3"/>
        <v>0</v>
      </c>
    </row>
    <row r="14" spans="1:9" ht="24.95" customHeight="1">
      <c r="D14" s="30"/>
      <c r="E14" s="30"/>
      <c r="F14" s="30"/>
      <c r="G14" s="30"/>
      <c r="H14" s="30"/>
    </row>
    <row r="15" spans="1:9" ht="24.95" customHeight="1">
      <c r="A15" s="12" t="s">
        <v>26</v>
      </c>
      <c r="B15" s="12"/>
      <c r="C15" s="12"/>
    </row>
    <row r="16" spans="1:9" ht="24.95" customHeight="1">
      <c r="A16" s="40" t="s">
        <v>7</v>
      </c>
      <c r="B16" s="45"/>
      <c r="C16" s="41"/>
      <c r="D16" s="24" t="s">
        <v>2</v>
      </c>
      <c r="E16" s="24" t="s">
        <v>30</v>
      </c>
      <c r="F16" s="24" t="s">
        <v>20</v>
      </c>
      <c r="G16" s="24" t="s">
        <v>3</v>
      </c>
      <c r="H16" s="10" t="s">
        <v>21</v>
      </c>
      <c r="I16" s="15" t="s">
        <v>22</v>
      </c>
    </row>
    <row r="17" spans="1:9" ht="24.95" customHeight="1">
      <c r="A17" s="35" t="s">
        <v>23</v>
      </c>
      <c r="B17" s="36"/>
      <c r="C17" s="37"/>
      <c r="D17" s="2">
        <f>D4</f>
        <v>108182</v>
      </c>
      <c r="E17" s="2">
        <f t="shared" ref="E17:I17" si="4">E4</f>
        <v>110000</v>
      </c>
      <c r="F17" s="2">
        <f t="shared" si="4"/>
        <v>125000</v>
      </c>
      <c r="G17" s="2">
        <f t="shared" si="4"/>
        <v>140000</v>
      </c>
      <c r="H17" s="3">
        <f t="shared" si="4"/>
        <v>150000</v>
      </c>
      <c r="I17" s="17">
        <f t="shared" si="4"/>
        <v>150000</v>
      </c>
    </row>
    <row r="18" spans="1:9" ht="24.95" customHeight="1">
      <c r="A18" s="35" t="s">
        <v>8</v>
      </c>
      <c r="B18" s="36"/>
      <c r="C18" s="37"/>
      <c r="D18" s="4">
        <f>D19/D17</f>
        <v>0.87658760237377753</v>
      </c>
      <c r="E18" s="4">
        <f>E19/E17</f>
        <v>0.88692727272727268</v>
      </c>
      <c r="F18" s="4">
        <f t="shared" ref="F18:I18" si="5">F19/F17</f>
        <v>0.92618400000000001</v>
      </c>
      <c r="G18" s="4">
        <f t="shared" si="5"/>
        <v>0.95574285714285712</v>
      </c>
      <c r="H18" s="13">
        <f t="shared" si="5"/>
        <v>0.95655333333333337</v>
      </c>
      <c r="I18" s="19" t="e">
        <f t="shared" si="5"/>
        <v>#REF!</v>
      </c>
    </row>
    <row r="19" spans="1:9" ht="24.95" customHeight="1">
      <c r="A19" s="35" t="s">
        <v>9</v>
      </c>
      <c r="B19" s="36"/>
      <c r="C19" s="37"/>
      <c r="D19" s="2">
        <f>D5+D11</f>
        <v>94831</v>
      </c>
      <c r="E19" s="2">
        <f t="shared" ref="E19:H19" si="6">E5+E11</f>
        <v>97562</v>
      </c>
      <c r="F19" s="2">
        <f t="shared" si="6"/>
        <v>115773</v>
      </c>
      <c r="G19" s="2">
        <f t="shared" si="6"/>
        <v>133804</v>
      </c>
      <c r="H19" s="3">
        <f t="shared" si="6"/>
        <v>143483</v>
      </c>
      <c r="I19" s="18" t="e">
        <f t="shared" ref="I19" si="7">I5+(I17-I7)*0.7</f>
        <v>#REF!</v>
      </c>
    </row>
    <row r="20" spans="1:9" ht="24.95" customHeight="1">
      <c r="A20" s="35" t="s">
        <v>10</v>
      </c>
      <c r="B20" s="36"/>
      <c r="C20" s="37"/>
      <c r="D20" s="2">
        <f>D9</f>
        <v>17120</v>
      </c>
      <c r="E20" s="2">
        <f>E9</f>
        <v>22253</v>
      </c>
      <c r="F20" s="2">
        <f t="shared" ref="F20:I20" si="8">F9</f>
        <v>68335</v>
      </c>
      <c r="G20" s="2">
        <f t="shared" si="8"/>
        <v>87492</v>
      </c>
      <c r="H20" s="3">
        <f t="shared" si="8"/>
        <v>98431</v>
      </c>
      <c r="I20" s="18" t="e">
        <f t="shared" si="8"/>
        <v>#DIV/0!</v>
      </c>
    </row>
    <row r="21" spans="1:9" ht="24.95" customHeight="1">
      <c r="A21" s="35" t="s">
        <v>11</v>
      </c>
      <c r="B21" s="36"/>
      <c r="C21" s="37"/>
      <c r="D21" s="5">
        <f>D20/D17</f>
        <v>0.15825183487086578</v>
      </c>
      <c r="E21" s="5">
        <f>E20/E17</f>
        <v>0.20230000000000001</v>
      </c>
      <c r="F21" s="5">
        <f t="shared" ref="F21:I21" si="9">F20/F17</f>
        <v>0.54668000000000005</v>
      </c>
      <c r="G21" s="5">
        <f t="shared" si="9"/>
        <v>0.62494285714285713</v>
      </c>
      <c r="H21" s="14">
        <f t="shared" si="9"/>
        <v>0.65620666666666672</v>
      </c>
      <c r="I21" s="21" t="e">
        <f t="shared" si="9"/>
        <v>#DIV/0!</v>
      </c>
    </row>
    <row r="22" spans="1:9" ht="24.95" customHeight="1">
      <c r="A22" s="35" t="s">
        <v>12</v>
      </c>
      <c r="B22" s="36"/>
      <c r="C22" s="37"/>
      <c r="D22" s="2">
        <f>D19-D20</f>
        <v>77711</v>
      </c>
      <c r="E22" s="2">
        <f>E19-E20</f>
        <v>75309</v>
      </c>
      <c r="F22" s="2">
        <f t="shared" ref="F22:I22" si="10">F19-F20</f>
        <v>47438</v>
      </c>
      <c r="G22" s="2">
        <f t="shared" si="10"/>
        <v>46312</v>
      </c>
      <c r="H22" s="3">
        <f t="shared" si="10"/>
        <v>45052</v>
      </c>
      <c r="I22" s="18" t="e">
        <f t="shared" si="10"/>
        <v>#REF!</v>
      </c>
    </row>
    <row r="23" spans="1:9" ht="24.95" customHeight="1">
      <c r="A23" s="35" t="s">
        <v>13</v>
      </c>
      <c r="B23" s="36"/>
      <c r="C23" s="37"/>
      <c r="D23" s="2">
        <f>D17-D19</f>
        <v>13351</v>
      </c>
      <c r="E23" s="2">
        <f>E17-E19</f>
        <v>12438</v>
      </c>
      <c r="F23" s="2">
        <f t="shared" ref="F23:I23" si="11">F17-F19</f>
        <v>9227</v>
      </c>
      <c r="G23" s="2">
        <f t="shared" si="11"/>
        <v>6196</v>
      </c>
      <c r="H23" s="3">
        <f t="shared" si="11"/>
        <v>6517</v>
      </c>
      <c r="I23" s="18" t="e">
        <f t="shared" si="11"/>
        <v>#REF!</v>
      </c>
    </row>
    <row r="24" spans="1:9" ht="24.95" customHeight="1">
      <c r="A24" s="35" t="s">
        <v>17</v>
      </c>
      <c r="B24" s="39" t="s">
        <v>14</v>
      </c>
      <c r="C24" s="36"/>
      <c r="D24" s="6">
        <v>1</v>
      </c>
      <c r="E24" s="6">
        <v>1</v>
      </c>
      <c r="F24" s="6">
        <v>1</v>
      </c>
      <c r="G24" s="6">
        <v>1</v>
      </c>
      <c r="H24" s="7">
        <v>1</v>
      </c>
      <c r="I24" s="22">
        <v>1</v>
      </c>
    </row>
    <row r="25" spans="1:9" ht="24.95" customHeight="1">
      <c r="A25" s="35"/>
      <c r="B25" s="39" t="s">
        <v>15</v>
      </c>
      <c r="C25" s="36"/>
      <c r="D25" s="6">
        <f>ROUND(D23*D24/1000,0)</f>
        <v>13</v>
      </c>
      <c r="E25" s="6">
        <f>ROUND(E23*E24/1000,0)</f>
        <v>12</v>
      </c>
      <c r="F25" s="6">
        <f t="shared" ref="F25:I25" si="12">ROUND(F23*F24/1000,0)</f>
        <v>9</v>
      </c>
      <c r="G25" s="6">
        <f t="shared" si="12"/>
        <v>6</v>
      </c>
      <c r="H25" s="7">
        <f t="shared" si="12"/>
        <v>7</v>
      </c>
      <c r="I25" s="22" t="e">
        <f t="shared" si="12"/>
        <v>#REF!</v>
      </c>
    </row>
    <row r="26" spans="1:9" ht="24.95" customHeight="1">
      <c r="A26" s="38" t="s">
        <v>27</v>
      </c>
      <c r="B26" s="39" t="s">
        <v>14</v>
      </c>
      <c r="C26" s="36"/>
      <c r="D26" s="6">
        <v>1</v>
      </c>
      <c r="E26" s="6">
        <v>1</v>
      </c>
      <c r="F26" s="6">
        <v>1</v>
      </c>
      <c r="G26" s="6">
        <v>1</v>
      </c>
      <c r="H26" s="7">
        <v>1</v>
      </c>
      <c r="I26" s="22">
        <v>1</v>
      </c>
    </row>
    <row r="27" spans="1:9" ht="24.95" customHeight="1">
      <c r="A27" s="35"/>
      <c r="B27" s="39" t="s">
        <v>15</v>
      </c>
      <c r="C27" s="36"/>
      <c r="D27" s="6">
        <f>ROUND(D22*D26/1000,0)</f>
        <v>78</v>
      </c>
      <c r="E27" s="6">
        <f>ROUND(E22*E26/1000,0)</f>
        <v>75</v>
      </c>
      <c r="F27" s="6">
        <f t="shared" ref="F27:I27" si="13">ROUND(F22*F26/1000,0)</f>
        <v>47</v>
      </c>
      <c r="G27" s="6">
        <f t="shared" si="13"/>
        <v>46</v>
      </c>
      <c r="H27" s="7">
        <f t="shared" si="13"/>
        <v>45</v>
      </c>
      <c r="I27" s="22" t="e">
        <f t="shared" si="13"/>
        <v>#REF!</v>
      </c>
    </row>
    <row r="28" spans="1:9" ht="24.95" customHeight="1">
      <c r="A28" s="32" t="s">
        <v>16</v>
      </c>
      <c r="B28" s="33"/>
      <c r="C28" s="34"/>
      <c r="D28" s="8">
        <f>D25+D27</f>
        <v>91</v>
      </c>
      <c r="E28" s="8">
        <f>E25+E27</f>
        <v>87</v>
      </c>
      <c r="F28" s="8">
        <f t="shared" ref="F28:I28" si="14">F25+F27</f>
        <v>56</v>
      </c>
      <c r="G28" s="8">
        <f t="shared" si="14"/>
        <v>52</v>
      </c>
      <c r="H28" s="9">
        <f t="shared" si="14"/>
        <v>52</v>
      </c>
      <c r="I28" s="23" t="e">
        <f t="shared" si="14"/>
        <v>#REF!</v>
      </c>
    </row>
  </sheetData>
  <mergeCells count="24">
    <mergeCell ref="A3:C3"/>
    <mergeCell ref="A4:C4"/>
    <mergeCell ref="B5:B7"/>
    <mergeCell ref="A5:A10"/>
    <mergeCell ref="A16:C16"/>
    <mergeCell ref="A11:A13"/>
    <mergeCell ref="B10:C10"/>
    <mergeCell ref="B9:C9"/>
    <mergeCell ref="B8:C8"/>
    <mergeCell ref="B11:B13"/>
    <mergeCell ref="A28:C28"/>
    <mergeCell ref="A17:C17"/>
    <mergeCell ref="A24:A25"/>
    <mergeCell ref="A26:A27"/>
    <mergeCell ref="A23:C23"/>
    <mergeCell ref="A22:C22"/>
    <mergeCell ref="A21:C21"/>
    <mergeCell ref="A20:C20"/>
    <mergeCell ref="A19:C19"/>
    <mergeCell ref="A18:C18"/>
    <mergeCell ref="B24:C24"/>
    <mergeCell ref="B25:C25"/>
    <mergeCell ref="B26:C26"/>
    <mergeCell ref="B27:C2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분뇨발생량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최종기</dc:creator>
  <cp:lastModifiedBy>선진</cp:lastModifiedBy>
  <cp:lastPrinted>2010-03-19T10:57:35Z</cp:lastPrinted>
  <dcterms:created xsi:type="dcterms:W3CDTF">2010-01-25T01:07:44Z</dcterms:created>
  <dcterms:modified xsi:type="dcterms:W3CDTF">2010-09-01T04:43:59Z</dcterms:modified>
</cp:coreProperties>
</file>