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18\20180716-예천~지보2 기본 및 실시설계\01-Doc\03-보고관련\20180727-착수보고자료\"/>
    </mc:Choice>
  </mc:AlternateContent>
  <bookViews>
    <workbookView xWindow="180" yWindow="2325" windowWidth="18960" windowHeight="12270" tabRatio="927"/>
  </bookViews>
  <sheets>
    <sheet name="전체분 (예천-지보2)" sheetId="23" r:id="rId1"/>
  </sheets>
  <definedNames>
    <definedName name="_xlnm.Print_Area" localSheetId="0">'전체분 (예천-지보2)'!$A$1:$AC$76</definedName>
  </definedNames>
  <calcPr calcId="162913"/>
</workbook>
</file>

<file path=xl/calcChain.xml><?xml version="1.0" encoding="utf-8"?>
<calcChain xmlns="http://schemas.openxmlformats.org/spreadsheetml/2006/main">
  <c r="AB16" i="23" l="1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70" i="23"/>
  <c r="H81" i="23"/>
  <c r="K81" i="23" s="1"/>
  <c r="D72" i="23" l="1"/>
  <c r="H85" i="23" s="1"/>
  <c r="K85" i="23" s="1"/>
  <c r="D68" i="23"/>
  <c r="D66" i="23"/>
  <c r="D64" i="23"/>
  <c r="D62" i="23"/>
  <c r="D60" i="23"/>
  <c r="D56" i="23"/>
  <c r="H84" i="23" s="1"/>
  <c r="K84" i="23" s="1"/>
  <c r="D54" i="23"/>
  <c r="H83" i="23" s="1"/>
  <c r="K83" i="23" s="1"/>
  <c r="D52" i="23"/>
  <c r="D50" i="23"/>
  <c r="D48" i="23"/>
  <c r="D46" i="23"/>
  <c r="D44" i="23"/>
  <c r="D42" i="23"/>
  <c r="H82" i="23" s="1"/>
  <c r="K82" i="23" s="1"/>
  <c r="D40" i="23"/>
  <c r="D38" i="23"/>
  <c r="D36" i="23"/>
  <c r="D32" i="23"/>
  <c r="D30" i="23"/>
  <c r="D28" i="23"/>
  <c r="D26" i="23"/>
  <c r="D24" i="23"/>
  <c r="D22" i="23"/>
  <c r="D20" i="23"/>
  <c r="D18" i="23"/>
  <c r="D14" i="23"/>
  <c r="D12" i="23"/>
  <c r="D10" i="23"/>
  <c r="D8" i="23"/>
  <c r="N74" i="23" l="1"/>
  <c r="W74" i="23"/>
  <c r="S74" i="23"/>
  <c r="O74" i="23"/>
  <c r="V74" i="23"/>
  <c r="R74" i="23"/>
  <c r="Y74" i="23"/>
  <c r="U74" i="23"/>
  <c r="Q74" i="23"/>
  <c r="AB74" i="23"/>
  <c r="X74" i="23"/>
  <c r="T74" i="23"/>
  <c r="P74" i="23"/>
  <c r="AA74" i="23"/>
  <c r="Z74" i="23"/>
  <c r="C24" i="23"/>
  <c r="C54" i="23"/>
  <c r="D16" i="23" l="1"/>
  <c r="D58" i="23" l="1"/>
  <c r="I74" i="23" l="1"/>
  <c r="H74" i="23" l="1"/>
  <c r="L74" i="23"/>
  <c r="K74" i="23"/>
  <c r="J74" i="23"/>
  <c r="M74" i="23"/>
  <c r="AB77" i="23"/>
  <c r="W77" i="23"/>
  <c r="V77" i="23"/>
  <c r="U77" i="23"/>
  <c r="Q77" i="23"/>
  <c r="D77" i="23"/>
  <c r="C72" i="23"/>
  <c r="C68" i="23"/>
  <c r="C66" i="23"/>
  <c r="C64" i="23"/>
  <c r="C62" i="23"/>
  <c r="C60" i="23"/>
  <c r="C56" i="23"/>
  <c r="C50" i="23"/>
  <c r="C48" i="23"/>
  <c r="C46" i="23"/>
  <c r="C44" i="23"/>
  <c r="C42" i="23"/>
  <c r="C40" i="23"/>
  <c r="C38" i="23"/>
  <c r="C36" i="23"/>
  <c r="D34" i="23"/>
  <c r="C32" i="23"/>
  <c r="C30" i="23"/>
  <c r="C28" i="23"/>
  <c r="C26" i="23"/>
  <c r="C20" i="23"/>
  <c r="C18" i="23"/>
  <c r="C14" i="23"/>
  <c r="C12" i="23"/>
  <c r="C10" i="23"/>
  <c r="C8" i="23"/>
  <c r="G6" i="23"/>
  <c r="F6" i="23"/>
  <c r="E6" i="23"/>
  <c r="D6" i="23"/>
  <c r="H80" i="23" s="1"/>
  <c r="K80" i="23" s="1"/>
  <c r="E74" i="23" l="1"/>
  <c r="E75" i="23" s="1"/>
  <c r="AD34" i="23"/>
  <c r="F74" i="23"/>
  <c r="D74" i="23"/>
  <c r="G74" i="23"/>
  <c r="C6" i="23"/>
  <c r="C58" i="23"/>
  <c r="AC77" i="23"/>
  <c r="C77" i="23"/>
  <c r="C34" i="23"/>
  <c r="C16" i="23"/>
  <c r="F75" i="23" l="1"/>
  <c r="G75" i="23" s="1"/>
  <c r="H75" i="23" s="1"/>
  <c r="I75" i="23" s="1"/>
  <c r="J75" i="23" s="1"/>
  <c r="K75" i="23" s="1"/>
  <c r="L75" i="23" s="1"/>
  <c r="M75" i="23" s="1"/>
  <c r="N75" i="23" s="1"/>
  <c r="O75" i="23" s="1"/>
  <c r="P75" i="23" s="1"/>
  <c r="Q75" i="23" s="1"/>
  <c r="R75" i="23" s="1"/>
  <c r="S75" i="23" s="1"/>
  <c r="T75" i="23" s="1"/>
  <c r="U75" i="23" s="1"/>
  <c r="V75" i="23" s="1"/>
  <c r="W75" i="23" s="1"/>
  <c r="X75" i="23" s="1"/>
  <c r="Y75" i="23" s="1"/>
  <c r="Z75" i="23" s="1"/>
  <c r="AA75" i="23" s="1"/>
  <c r="AB75" i="23" s="1"/>
  <c r="C74" i="23"/>
</calcChain>
</file>

<file path=xl/sharedStrings.xml><?xml version="1.0" encoding="utf-8"?>
<sst xmlns="http://schemas.openxmlformats.org/spreadsheetml/2006/main" count="111" uniqueCount="111">
  <si>
    <t>계</t>
    <phoneticPr fontId="1" type="noConversion"/>
  </si>
  <si>
    <t>누     계</t>
    <phoneticPr fontId="1" type="noConversion"/>
  </si>
  <si>
    <t>제2단계</t>
    <phoneticPr fontId="1" type="noConversion"/>
  </si>
  <si>
    <t>2.노선선정 및 시설규모 검토단계</t>
    <phoneticPr fontId="1" type="noConversion"/>
  </si>
  <si>
    <t xml:space="preserve"> 1)설계기준 검토</t>
    <phoneticPr fontId="1" type="noConversion"/>
  </si>
  <si>
    <t>제3단계</t>
    <phoneticPr fontId="1" type="noConversion"/>
  </si>
  <si>
    <t>제4단계</t>
    <phoneticPr fontId="1" type="noConversion"/>
  </si>
  <si>
    <t>제1단계</t>
    <phoneticPr fontId="1" type="noConversion"/>
  </si>
  <si>
    <t>3.실시설계</t>
    <phoneticPr fontId="1" type="noConversion"/>
  </si>
  <si>
    <t>4.설계도서 및 인허가서류</t>
    <phoneticPr fontId="1" type="noConversion"/>
  </si>
  <si>
    <t xml:space="preserve"> 1)설계도 작성</t>
    <phoneticPr fontId="1" type="noConversion"/>
  </si>
  <si>
    <t xml:space="preserve"> 2)수량 및 보고서 작성</t>
    <phoneticPr fontId="1" type="noConversion"/>
  </si>
  <si>
    <t xml:space="preserve"> 3)용지 및 지장물도 작성</t>
    <phoneticPr fontId="1" type="noConversion"/>
  </si>
  <si>
    <t xml:space="preserve"> 4)단가 및 설계서 작성</t>
    <phoneticPr fontId="1" type="noConversion"/>
  </si>
  <si>
    <t xml:space="preserve"> 5)인허가서류작성</t>
    <phoneticPr fontId="1" type="noConversion"/>
  </si>
  <si>
    <t>과   업   내   용</t>
    <phoneticPr fontId="1" type="noConversion"/>
  </si>
  <si>
    <t>4개월</t>
  </si>
  <si>
    <t>5개월</t>
  </si>
  <si>
    <t>6개월</t>
  </si>
  <si>
    <t>7개월</t>
  </si>
  <si>
    <t>8개월</t>
  </si>
  <si>
    <t>9개월</t>
  </si>
  <si>
    <t>10개월</t>
  </si>
  <si>
    <t>11개월</t>
  </si>
  <si>
    <t>단계별</t>
    <phoneticPr fontId="1" type="noConversion"/>
  </si>
  <si>
    <t>보할 (%)</t>
    <phoneticPr fontId="1" type="noConversion"/>
  </si>
  <si>
    <t>보할(%)</t>
    <phoneticPr fontId="1" type="noConversion"/>
  </si>
  <si>
    <t xml:space="preserve"> 1)착수준비</t>
    <phoneticPr fontId="1" type="noConversion"/>
  </si>
  <si>
    <t xml:space="preserve"> 2)관련계획검토</t>
    <phoneticPr fontId="1" type="noConversion"/>
  </si>
  <si>
    <t xml:space="preserve"> 3)현황조사 및 분석</t>
    <phoneticPr fontId="1" type="noConversion"/>
  </si>
  <si>
    <t xml:space="preserve"> 2)선형검토</t>
    <phoneticPr fontId="1" type="noConversion"/>
  </si>
  <si>
    <t xml:space="preserve"> 1)설계기준 확정 및 표준도작성</t>
    <phoneticPr fontId="1" type="noConversion"/>
  </si>
  <si>
    <t xml:space="preserve"> 2)선형설계 및 유·출입시설 설계 </t>
    <phoneticPr fontId="1" type="noConversion"/>
  </si>
  <si>
    <t xml:space="preserve"> 3)중심선측량 및 횡단측량</t>
    <phoneticPr fontId="1" type="noConversion"/>
  </si>
  <si>
    <t xml:space="preserve"> 5)토공 설계</t>
    <phoneticPr fontId="1" type="noConversion"/>
  </si>
  <si>
    <t xml:space="preserve"> 6)배수 설계</t>
    <phoneticPr fontId="1" type="noConversion"/>
  </si>
  <si>
    <t xml:space="preserve"> 7)교량 설계</t>
    <phoneticPr fontId="1" type="noConversion"/>
  </si>
  <si>
    <t xml:space="preserve"> 8)포장 및 부대시설 설계</t>
    <phoneticPr fontId="1" type="noConversion"/>
  </si>
  <si>
    <t>과 업 기 간</t>
    <phoneticPr fontId="1" type="noConversion"/>
  </si>
  <si>
    <t>1개월</t>
    <phoneticPr fontId="1" type="noConversion"/>
  </si>
  <si>
    <t>2개월</t>
    <phoneticPr fontId="1" type="noConversion"/>
  </si>
  <si>
    <t>3개월</t>
    <phoneticPr fontId="1" type="noConversion"/>
  </si>
  <si>
    <t>설계방침</t>
    <phoneticPr fontId="1" type="noConversion"/>
  </si>
  <si>
    <t>비고</t>
    <phoneticPr fontId="1" type="noConversion"/>
  </si>
  <si>
    <t>12개월</t>
  </si>
  <si>
    <t>13개월</t>
  </si>
  <si>
    <t>14개월</t>
  </si>
  <si>
    <t>15개월</t>
  </si>
  <si>
    <t>18.08</t>
    <phoneticPr fontId="1" type="noConversion"/>
  </si>
  <si>
    <t>18.09</t>
    <phoneticPr fontId="1" type="noConversion"/>
  </si>
  <si>
    <t>18.10</t>
    <phoneticPr fontId="1" type="noConversion"/>
  </si>
  <si>
    <t>18.11</t>
    <phoneticPr fontId="1" type="noConversion"/>
  </si>
  <si>
    <t>18.12</t>
    <phoneticPr fontId="1" type="noConversion"/>
  </si>
  <si>
    <t>19.01</t>
    <phoneticPr fontId="1" type="noConversion"/>
  </si>
  <si>
    <t>1.타당성검토 및 관련계획검토</t>
    <phoneticPr fontId="1" type="noConversion"/>
  </si>
  <si>
    <t>19.02</t>
    <phoneticPr fontId="1" type="noConversion"/>
  </si>
  <si>
    <t>19.03</t>
    <phoneticPr fontId="1" type="noConversion"/>
  </si>
  <si>
    <t>19.04</t>
    <phoneticPr fontId="1" type="noConversion"/>
  </si>
  <si>
    <t>19.05</t>
    <phoneticPr fontId="1" type="noConversion"/>
  </si>
  <si>
    <t>19.06</t>
    <phoneticPr fontId="1" type="noConversion"/>
  </si>
  <si>
    <t>19.07</t>
    <phoneticPr fontId="1" type="noConversion"/>
  </si>
  <si>
    <t>19.08</t>
    <phoneticPr fontId="1" type="noConversion"/>
  </si>
  <si>
    <t>19.09</t>
    <phoneticPr fontId="1" type="noConversion"/>
  </si>
  <si>
    <t>19.10</t>
    <phoneticPr fontId="1" type="noConversion"/>
  </si>
  <si>
    <t>19.11</t>
    <phoneticPr fontId="1" type="noConversion"/>
  </si>
  <si>
    <t>19.12</t>
    <phoneticPr fontId="1" type="noConversion"/>
  </si>
  <si>
    <t>20.01</t>
    <phoneticPr fontId="1" type="noConversion"/>
  </si>
  <si>
    <t>20.02</t>
    <phoneticPr fontId="1" type="noConversion"/>
  </si>
  <si>
    <t>20.03</t>
    <phoneticPr fontId="1" type="noConversion"/>
  </si>
  <si>
    <t>20.04</t>
    <phoneticPr fontId="1" type="noConversion"/>
  </si>
  <si>
    <t>20.05</t>
    <phoneticPr fontId="1" type="noConversion"/>
  </si>
  <si>
    <t>20.06</t>
    <phoneticPr fontId="1" type="noConversion"/>
  </si>
  <si>
    <t>20.07</t>
    <phoneticPr fontId="1" type="noConversion"/>
  </si>
  <si>
    <t>16개월</t>
  </si>
  <si>
    <t>17개월</t>
  </si>
  <si>
    <t>18개월</t>
  </si>
  <si>
    <t>19개월</t>
  </si>
  <si>
    <t>20개월</t>
  </si>
  <si>
    <t>21개월</t>
  </si>
  <si>
    <t>22개월</t>
  </si>
  <si>
    <t>23개월</t>
  </si>
  <si>
    <t>24개월</t>
    <phoneticPr fontId="1" type="noConversion"/>
  </si>
  <si>
    <t xml:space="preserve"> 4)타당성검토</t>
    <phoneticPr fontId="1" type="noConversion"/>
  </si>
  <si>
    <t>1차(150일)</t>
    <phoneticPr fontId="1" type="noConversion"/>
  </si>
  <si>
    <t>장래(570일)</t>
    <phoneticPr fontId="1" type="noConversion"/>
  </si>
  <si>
    <t>720일</t>
    <phoneticPr fontId="1" type="noConversion"/>
  </si>
  <si>
    <t xml:space="preserve"> 3)교통수요 예측 및 분석</t>
    <phoneticPr fontId="1" type="noConversion"/>
  </si>
  <si>
    <t xml:space="preserve"> 4)지반조사(주요구조물 위치 등) 및 시험</t>
    <phoneticPr fontId="1" type="noConversion"/>
  </si>
  <si>
    <t xml:space="preserve"> 4)관계기관협의(노선)</t>
    <phoneticPr fontId="1" type="noConversion"/>
  </si>
  <si>
    <t xml:space="preserve"> 5)유·출입시설 검토</t>
    <phoneticPr fontId="1" type="noConversion"/>
  </si>
  <si>
    <t xml:space="preserve"> 6)교량형식 검토</t>
    <phoneticPr fontId="1" type="noConversion"/>
  </si>
  <si>
    <t xml:space="preserve"> 9)관계기관협의(세부설계)</t>
    <phoneticPr fontId="1" type="noConversion"/>
  </si>
  <si>
    <t>측량</t>
    <phoneticPr fontId="1" type="noConversion"/>
  </si>
  <si>
    <t>타당성및 관련계획검토</t>
    <phoneticPr fontId="1" type="noConversion"/>
  </si>
  <si>
    <t>지반조사</t>
    <phoneticPr fontId="1" type="noConversion"/>
  </si>
  <si>
    <t>사전재해</t>
    <phoneticPr fontId="1" type="noConversion"/>
  </si>
  <si>
    <t>설계안전성</t>
    <phoneticPr fontId="1" type="noConversion"/>
  </si>
  <si>
    <t>적용</t>
    <phoneticPr fontId="1" type="noConversion"/>
  </si>
  <si>
    <t>내역</t>
    <phoneticPr fontId="1" type="noConversion"/>
  </si>
  <si>
    <t>검산</t>
    <phoneticPr fontId="1" type="noConversion"/>
  </si>
  <si>
    <t>인쇄</t>
    <phoneticPr fontId="1" type="noConversion"/>
  </si>
  <si>
    <t xml:space="preserve"> 7)최종성과품 인쇄 및 제출</t>
    <phoneticPr fontId="1" type="noConversion"/>
  </si>
  <si>
    <t>10)사전재해 영향성 검토</t>
    <phoneticPr fontId="1" type="noConversion"/>
  </si>
  <si>
    <t>11)설계안전성 검토</t>
    <phoneticPr fontId="1" type="noConversion"/>
  </si>
  <si>
    <t xml:space="preserve"> 7)설계방침심의</t>
    <phoneticPr fontId="1" type="noConversion"/>
  </si>
  <si>
    <t xml:space="preserve"> 8)현황측량</t>
    <phoneticPr fontId="1" type="noConversion"/>
  </si>
  <si>
    <t>착수단계</t>
    <phoneticPr fontId="1" type="noConversion"/>
  </si>
  <si>
    <t>중간단계</t>
    <phoneticPr fontId="1" type="noConversion"/>
  </si>
  <si>
    <t>마무리 및경관</t>
    <phoneticPr fontId="1" type="noConversion"/>
  </si>
  <si>
    <t>▣ 예정공정표</t>
    <phoneticPr fontId="1" type="noConversion"/>
  </si>
  <si>
    <t xml:space="preserve"> 6)기술자문 및 경관심의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</si>
</sst>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굴림체"/>
      <family val="3"/>
      <charset val="129"/>
    </font>
    <font>
      <sz val="7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8"/>
      <name val="굴림체"/>
      <family val="3"/>
      <charset val="129"/>
    </font>
    <font>
      <sz val="9"/>
      <color theme="1"/>
      <name val="굴림체"/>
      <family val="3"/>
      <charset val="129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9"/>
      <color rgb="FF0000FF"/>
      <name val="굴림체"/>
      <family val="3"/>
      <charset val="129"/>
    </font>
    <font>
      <b/>
      <sz val="9"/>
      <color rgb="FF0000FF"/>
      <name val="굴림체"/>
      <family val="3"/>
      <charset val="129"/>
    </font>
    <font>
      <sz val="16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0FBFB"/>
        <bgColor indexed="64"/>
      </patternFill>
    </fill>
    <fill>
      <patternFill patternType="solid">
        <fgColor rgb="FFEFFFF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double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/>
      <right style="hair">
        <color theme="1" tint="0.34998626667073579"/>
      </right>
      <top style="hair">
        <color indexed="64"/>
      </top>
      <bottom/>
      <diagonal/>
    </border>
    <border>
      <left/>
      <right style="hair">
        <color theme="1" tint="0.34998626667073579"/>
      </right>
      <top style="medium">
        <color theme="8"/>
      </top>
      <bottom style="hair">
        <color indexed="64"/>
      </bottom>
      <diagonal/>
    </border>
    <border>
      <left/>
      <right style="hair">
        <color theme="1" tint="0.34998626667073579"/>
      </right>
      <top/>
      <bottom style="hair">
        <color indexed="64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8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double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indexed="64"/>
      </top>
      <bottom style="medium">
        <color theme="8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rgb="FF6ABAD0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double">
        <color indexed="64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8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theme="1" tint="0.34998626667073579"/>
      </top>
      <bottom style="double">
        <color indexed="64"/>
      </bottom>
      <diagonal/>
    </border>
    <border>
      <left/>
      <right style="hair">
        <color theme="1" tint="0.34998626667073579"/>
      </right>
      <top/>
      <bottom style="thin">
        <color indexed="64"/>
      </bottom>
      <diagonal/>
    </border>
    <border>
      <left/>
      <right style="hair">
        <color theme="1" tint="0.34998626667073579"/>
      </right>
      <top style="thin">
        <color indexed="64"/>
      </top>
      <bottom/>
      <diagonal/>
    </border>
    <border>
      <left/>
      <right style="hair">
        <color theme="1" tint="0.34998626667073579"/>
      </right>
      <top style="double">
        <color indexed="64"/>
      </top>
      <bottom style="thin">
        <color indexed="64"/>
      </bottom>
      <diagonal/>
    </border>
    <border>
      <left/>
      <right style="hair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auto="1"/>
      </right>
      <top style="thin">
        <color theme="1" tint="0.34998626667073579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theme="1" tint="0.34998626667073579"/>
      </left>
      <right/>
      <top style="medium">
        <color theme="8"/>
      </top>
      <bottom style="hair">
        <color indexed="64"/>
      </bottom>
      <diagonal/>
    </border>
    <border>
      <left style="hair">
        <color theme="1" tint="0.34998626667073579"/>
      </left>
      <right/>
      <top style="hair">
        <color indexed="64"/>
      </top>
      <bottom style="medium">
        <color theme="8"/>
      </bottom>
      <diagonal/>
    </border>
    <border>
      <left style="thin">
        <color indexed="64"/>
      </left>
      <right style="hair">
        <color theme="1" tint="0.34998626667073579"/>
      </right>
      <top/>
      <bottom style="hair">
        <color indexed="64"/>
      </bottom>
      <diagonal/>
    </border>
    <border>
      <left style="thin">
        <color indexed="64"/>
      </left>
      <right style="hair">
        <color theme="1" tint="0.34998626667073579"/>
      </right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2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76" fontId="12" fillId="3" borderId="6" xfId="0" applyNumberFormat="1" applyFont="1" applyFill="1" applyBorder="1" applyAlignment="1">
      <alignment horizontal="center" vertical="center"/>
    </xf>
    <xf numFmtId="176" fontId="12" fillId="3" borderId="37" xfId="0" applyNumberFormat="1" applyFont="1" applyFill="1" applyBorder="1" applyAlignment="1">
      <alignment horizontal="center" vertical="center"/>
    </xf>
    <xf numFmtId="176" fontId="12" fillId="3" borderId="31" xfId="0" applyNumberFormat="1" applyFont="1" applyFill="1" applyBorder="1" applyAlignment="1">
      <alignment horizontal="center" vertical="center"/>
    </xf>
    <xf numFmtId="176" fontId="12" fillId="3" borderId="41" xfId="0" applyNumberFormat="1" applyFont="1" applyFill="1" applyBorder="1" applyAlignment="1">
      <alignment horizontal="center" vertical="center"/>
    </xf>
    <xf numFmtId="176" fontId="12" fillId="3" borderId="38" xfId="0" applyNumberFormat="1" applyFont="1" applyFill="1" applyBorder="1" applyAlignment="1">
      <alignment horizontal="center" vertical="center"/>
    </xf>
    <xf numFmtId="176" fontId="12" fillId="3" borderId="3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center" vertical="center"/>
    </xf>
    <xf numFmtId="0" fontId="13" fillId="2" borderId="22" xfId="0" quotePrefix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2" borderId="22" xfId="0" quotePrefix="1" applyNumberFormat="1" applyFont="1" applyFill="1" applyBorder="1" applyAlignment="1">
      <alignment horizontal="center" vertical="center" wrapText="1" shrinkToFit="1"/>
    </xf>
    <xf numFmtId="176" fontId="4" fillId="0" borderId="44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>
      <alignment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45" xfId="0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6" fontId="4" fillId="4" borderId="21" xfId="0" applyNumberFormat="1" applyFont="1" applyFill="1" applyBorder="1" applyAlignment="1">
      <alignment horizontal="center" vertical="center"/>
    </xf>
    <xf numFmtId="176" fontId="4" fillId="4" borderId="14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horizontal="center" vertical="center"/>
    </xf>
    <xf numFmtId="176" fontId="4" fillId="4" borderId="36" xfId="0" applyNumberFormat="1" applyFont="1" applyFill="1" applyBorder="1" applyAlignment="1">
      <alignment horizontal="center" vertical="center"/>
    </xf>
    <xf numFmtId="176" fontId="4" fillId="4" borderId="29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76" fontId="17" fillId="3" borderId="5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176" fontId="16" fillId="3" borderId="2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176" fontId="16" fillId="3" borderId="5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176" fontId="12" fillId="3" borderId="9" xfId="0" applyNumberFormat="1" applyFont="1" applyFill="1" applyBorder="1" applyAlignment="1">
      <alignment horizontal="center" vertical="center"/>
    </xf>
    <xf numFmtId="176" fontId="12" fillId="3" borderId="11" xfId="0" applyNumberFormat="1" applyFont="1" applyFill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CCECFF"/>
      <color rgb="FFEFFFF2"/>
      <color rgb="FFFFD9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485686</xdr:colOff>
      <xdr:row>5</xdr:row>
      <xdr:rowOff>130629</xdr:rowOff>
    </xdr:from>
    <xdr:to>
      <xdr:col>7</xdr:col>
      <xdr:colOff>2180</xdr:colOff>
      <xdr:row>6</xdr:row>
      <xdr:rowOff>66675</xdr:rowOff>
    </xdr:to>
    <xdr:sp macro="" textlink="">
      <xdr:nvSpPr>
        <xdr:cNvPr id="2" name="직사각형 1"/>
        <xdr:cNvSpPr/>
      </xdr:nvSpPr>
      <xdr:spPr>
        <a:xfrm>
          <a:off x="3286441" y="977746"/>
          <a:ext cx="2264558" cy="69801"/>
        </a:xfrm>
        <a:prstGeom prst="rect">
          <a:avLst/>
        </a:prstGeom>
        <a:gradFill>
          <a:gsLst>
            <a:gs pos="0">
              <a:schemeClr val="accent6"/>
            </a:gs>
            <a:gs pos="50000">
              <a:schemeClr val="accent6">
                <a:lumMod val="20000"/>
                <a:lumOff val="80000"/>
              </a:schemeClr>
            </a:gs>
            <a:gs pos="100000">
              <a:schemeClr val="accent6"/>
            </a:gs>
          </a:gsLst>
          <a:lin ang="5400000" scaled="0"/>
        </a:gradFill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4</xdr:col>
      <xdr:colOff>542834</xdr:colOff>
      <xdr:row>16</xdr:row>
      <xdr:rowOff>1625</xdr:rowOff>
    </xdr:from>
    <xdr:to>
      <xdr:col>14</xdr:col>
      <xdr:colOff>7736</xdr:colOff>
      <xdr:row>16</xdr:row>
      <xdr:rowOff>60158</xdr:rowOff>
    </xdr:to>
    <xdr:sp macro="" textlink="">
      <xdr:nvSpPr>
        <xdr:cNvPr id="3" name="직사각형 2"/>
        <xdr:cNvSpPr/>
      </xdr:nvSpPr>
      <xdr:spPr>
        <a:xfrm>
          <a:off x="3831030" y="2312473"/>
          <a:ext cx="4931423" cy="58533"/>
        </a:xfrm>
        <a:prstGeom prst="rect">
          <a:avLst/>
        </a:prstGeom>
        <a:gradFill>
          <a:gsLst>
            <a:gs pos="0">
              <a:schemeClr val="accent6"/>
            </a:gs>
            <a:gs pos="50000">
              <a:schemeClr val="accent6">
                <a:lumMod val="20000"/>
                <a:lumOff val="80000"/>
              </a:schemeClr>
            </a:gs>
            <a:gs pos="100000">
              <a:schemeClr val="accent6"/>
            </a:gs>
          </a:gsLst>
          <a:lin ang="5400000" scaled="0"/>
        </a:gradFill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8</xdr:col>
      <xdr:colOff>751990</xdr:colOff>
      <xdr:row>5</xdr:row>
      <xdr:rowOff>3327</xdr:rowOff>
    </xdr:from>
    <xdr:to>
      <xdr:col>8</xdr:col>
      <xdr:colOff>751990</xdr:colOff>
      <xdr:row>75</xdr:row>
      <xdr:rowOff>7739</xdr:rowOff>
    </xdr:to>
    <xdr:cxnSp macro="">
      <xdr:nvCxnSpPr>
        <xdr:cNvPr id="5" name="직선 연결선 4"/>
        <xdr:cNvCxnSpPr/>
      </xdr:nvCxnSpPr>
      <xdr:spPr>
        <a:xfrm rot="5400000">
          <a:off x="1929419" y="5984302"/>
          <a:ext cx="10262104" cy="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493609</xdr:colOff>
      <xdr:row>75</xdr:row>
      <xdr:rowOff>33130</xdr:rowOff>
    </xdr:from>
    <xdr:to>
      <xdr:col>9</xdr:col>
      <xdr:colOff>50812</xdr:colOff>
      <xdr:row>75</xdr:row>
      <xdr:rowOff>196453</xdr:rowOff>
    </xdr:to>
    <xdr:sp macro="" textlink="">
      <xdr:nvSpPr>
        <xdr:cNvPr id="6" name="이등변 삼각형 5"/>
        <xdr:cNvSpPr/>
      </xdr:nvSpPr>
      <xdr:spPr>
        <a:xfrm>
          <a:off x="5951434" y="10977355"/>
          <a:ext cx="100128" cy="16332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13</xdr:col>
      <xdr:colOff>751113</xdr:colOff>
      <xdr:row>34</xdr:row>
      <xdr:rowOff>7679</xdr:rowOff>
    </xdr:from>
    <xdr:to>
      <xdr:col>27</xdr:col>
      <xdr:colOff>3292</xdr:colOff>
      <xdr:row>34</xdr:row>
      <xdr:rowOff>64756</xdr:rowOff>
    </xdr:to>
    <xdr:sp macro="" textlink="">
      <xdr:nvSpPr>
        <xdr:cNvPr id="8" name="직사각형 7"/>
        <xdr:cNvSpPr/>
      </xdr:nvSpPr>
      <xdr:spPr>
        <a:xfrm>
          <a:off x="10834475" y="5197162"/>
          <a:ext cx="9828214" cy="57077"/>
        </a:xfrm>
        <a:prstGeom prst="rect">
          <a:avLst/>
        </a:prstGeom>
        <a:gradFill>
          <a:gsLst>
            <a:gs pos="0">
              <a:schemeClr val="accent6"/>
            </a:gs>
            <a:gs pos="50000">
              <a:schemeClr val="accent6">
                <a:lumMod val="20000"/>
                <a:lumOff val="80000"/>
              </a:schemeClr>
            </a:gs>
            <a:gs pos="100000">
              <a:schemeClr val="accent6"/>
            </a:gs>
          </a:gsLst>
          <a:lin ang="5400000" scaled="0"/>
        </a:gradFill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24</xdr:col>
      <xdr:colOff>9292</xdr:colOff>
      <xdr:row>58</xdr:row>
      <xdr:rowOff>20817</xdr:rowOff>
    </xdr:from>
    <xdr:to>
      <xdr:col>27</xdr:col>
      <xdr:colOff>747365</xdr:colOff>
      <xdr:row>58</xdr:row>
      <xdr:rowOff>78987</xdr:rowOff>
    </xdr:to>
    <xdr:sp macro="" textlink="">
      <xdr:nvSpPr>
        <xdr:cNvPr id="10" name="직사각형 9"/>
        <xdr:cNvSpPr/>
      </xdr:nvSpPr>
      <xdr:spPr>
        <a:xfrm>
          <a:off x="18353048" y="8546854"/>
          <a:ext cx="2996195" cy="58170"/>
        </a:xfrm>
        <a:prstGeom prst="rect">
          <a:avLst/>
        </a:prstGeom>
        <a:gradFill>
          <a:gsLst>
            <a:gs pos="0">
              <a:schemeClr val="accent6"/>
            </a:gs>
            <a:gs pos="50000">
              <a:schemeClr val="accent6">
                <a:lumMod val="20000"/>
                <a:lumOff val="80000"/>
              </a:schemeClr>
            </a:gs>
            <a:gs pos="100000">
              <a:schemeClr val="accent6"/>
            </a:gs>
          </a:gsLst>
          <a:lin ang="5400000" scaled="0"/>
        </a:gradFill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85"/>
  <sheetViews>
    <sheetView showGridLines="0" showZeros="0" tabSelected="1" view="pageBreakPreview" zoomScale="55" zoomScaleNormal="85" zoomScaleSheetLayoutView="55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E21" sqref="AE21"/>
    </sheetView>
  </sheetViews>
  <sheetFormatPr defaultRowHeight="13.5" x14ac:dyDescent="0.15"/>
  <cols>
    <col min="1" max="1" width="5.77734375" style="2" customWidth="1"/>
    <col min="2" max="2" width="26.88671875" customWidth="1"/>
    <col min="3" max="3" width="8.5546875" hidden="1" customWidth="1"/>
    <col min="4" max="4" width="5.6640625" customWidth="1"/>
    <col min="5" max="28" width="6.33203125" style="2" customWidth="1"/>
    <col min="29" max="29" width="8.77734375" style="2" customWidth="1"/>
  </cols>
  <sheetData>
    <row r="1" spans="1:29" s="49" customFormat="1" ht="20.25" x14ac:dyDescent="0.15">
      <c r="A1" s="114" t="s">
        <v>109</v>
      </c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7"/>
    </row>
    <row r="2" spans="1:29" s="10" customFormat="1" ht="13.5" customHeight="1" x14ac:dyDescent="0.15">
      <c r="A2" s="11"/>
      <c r="B2" s="8"/>
      <c r="C2" s="9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"/>
    </row>
    <row r="3" spans="1:29" s="1" customFormat="1" ht="24" customHeight="1" x14ac:dyDescent="0.15">
      <c r="A3" s="84" t="s">
        <v>24</v>
      </c>
      <c r="B3" s="84" t="s">
        <v>15</v>
      </c>
      <c r="C3" s="87" t="s">
        <v>25</v>
      </c>
      <c r="D3" s="87" t="s">
        <v>26</v>
      </c>
      <c r="E3" s="50" t="s">
        <v>48</v>
      </c>
      <c r="F3" s="50" t="s">
        <v>49</v>
      </c>
      <c r="G3" s="50" t="s">
        <v>50</v>
      </c>
      <c r="H3" s="50" t="s">
        <v>51</v>
      </c>
      <c r="I3" s="50" t="s">
        <v>52</v>
      </c>
      <c r="J3" s="50" t="s">
        <v>53</v>
      </c>
      <c r="K3" s="50" t="s">
        <v>55</v>
      </c>
      <c r="L3" s="50" t="s">
        <v>56</v>
      </c>
      <c r="M3" s="50" t="s">
        <v>57</v>
      </c>
      <c r="N3" s="50" t="s">
        <v>58</v>
      </c>
      <c r="O3" s="50" t="s">
        <v>59</v>
      </c>
      <c r="P3" s="50" t="s">
        <v>60</v>
      </c>
      <c r="Q3" s="50" t="s">
        <v>61</v>
      </c>
      <c r="R3" s="50" t="s">
        <v>62</v>
      </c>
      <c r="S3" s="50" t="s">
        <v>63</v>
      </c>
      <c r="T3" s="50" t="s">
        <v>64</v>
      </c>
      <c r="U3" s="44" t="s">
        <v>65</v>
      </c>
      <c r="V3" s="44" t="s">
        <v>66</v>
      </c>
      <c r="W3" s="44" t="s">
        <v>67</v>
      </c>
      <c r="X3" s="44" t="s">
        <v>68</v>
      </c>
      <c r="Y3" s="44" t="s">
        <v>69</v>
      </c>
      <c r="Z3" s="44" t="s">
        <v>70</v>
      </c>
      <c r="AA3" s="44" t="s">
        <v>71</v>
      </c>
      <c r="AB3" s="44" t="s">
        <v>72</v>
      </c>
      <c r="AC3" s="84" t="s">
        <v>43</v>
      </c>
    </row>
    <row r="4" spans="1:29" s="1" customFormat="1" ht="18" hidden="1" customHeight="1" x14ac:dyDescent="0.15">
      <c r="A4" s="85"/>
      <c r="B4" s="85"/>
      <c r="C4" s="88"/>
      <c r="D4" s="88"/>
      <c r="E4" s="1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85"/>
    </row>
    <row r="5" spans="1:29" s="1" customFormat="1" ht="24" customHeight="1" thickBot="1" x14ac:dyDescent="0.2">
      <c r="A5" s="86"/>
      <c r="B5" s="86"/>
      <c r="C5" s="86"/>
      <c r="D5" s="86"/>
      <c r="E5" s="19" t="s">
        <v>39</v>
      </c>
      <c r="F5" s="20" t="s">
        <v>40</v>
      </c>
      <c r="G5" s="20" t="s">
        <v>41</v>
      </c>
      <c r="H5" s="20" t="s">
        <v>16</v>
      </c>
      <c r="I5" s="20" t="s">
        <v>17</v>
      </c>
      <c r="J5" s="20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20" t="s">
        <v>44</v>
      </c>
      <c r="Q5" s="20" t="s">
        <v>45</v>
      </c>
      <c r="R5" s="20" t="s">
        <v>46</v>
      </c>
      <c r="S5" s="20" t="s">
        <v>47</v>
      </c>
      <c r="T5" s="20" t="s">
        <v>73</v>
      </c>
      <c r="U5" s="20" t="s">
        <v>74</v>
      </c>
      <c r="V5" s="20" t="s">
        <v>75</v>
      </c>
      <c r="W5" s="20" t="s">
        <v>76</v>
      </c>
      <c r="X5" s="20" t="s">
        <v>77</v>
      </c>
      <c r="Y5" s="20" t="s">
        <v>78</v>
      </c>
      <c r="Z5" s="20" t="s">
        <v>79</v>
      </c>
      <c r="AA5" s="20" t="s">
        <v>80</v>
      </c>
      <c r="AB5" s="20" t="s">
        <v>81</v>
      </c>
      <c r="AC5" s="86"/>
    </row>
    <row r="6" spans="1:29" s="1" customFormat="1" ht="10.5" customHeight="1" thickTop="1" x14ac:dyDescent="0.15">
      <c r="A6" s="89" t="s">
        <v>7</v>
      </c>
      <c r="B6" s="91" t="s">
        <v>54</v>
      </c>
      <c r="C6" s="92">
        <f>SUM(E6:AB6)</f>
        <v>12.700000000000001</v>
      </c>
      <c r="D6" s="80">
        <f>SUM(D8:D15)</f>
        <v>12.7</v>
      </c>
      <c r="E6" s="62">
        <f>+E8+E10+E12+E14</f>
        <v>4.2</v>
      </c>
      <c r="F6" s="63">
        <f>+F8+F10+F12+F14</f>
        <v>4.2</v>
      </c>
      <c r="G6" s="63">
        <f>+G8+G10+G12+G14</f>
        <v>4.3000000000000007</v>
      </c>
      <c r="H6" s="63"/>
      <c r="I6" s="63"/>
      <c r="J6" s="63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94"/>
    </row>
    <row r="7" spans="1:29" s="1" customFormat="1" ht="10.5" customHeight="1" x14ac:dyDescent="0.15">
      <c r="A7" s="89"/>
      <c r="B7" s="79"/>
      <c r="C7" s="93"/>
      <c r="D7" s="81"/>
      <c r="E7" s="65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74"/>
    </row>
    <row r="8" spans="1:29" s="5" customFormat="1" ht="10.5" customHeight="1" thickBot="1" x14ac:dyDescent="0.2">
      <c r="A8" s="89"/>
      <c r="B8" s="98" t="s">
        <v>27</v>
      </c>
      <c r="C8" s="96">
        <f>SUM(E8:AB8)</f>
        <v>1.3</v>
      </c>
      <c r="D8" s="76">
        <f>SUM(E8:AB8)</f>
        <v>1.3</v>
      </c>
      <c r="E8" s="28">
        <v>1.3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46"/>
    </row>
    <row r="9" spans="1:29" s="5" customFormat="1" ht="10.5" customHeight="1" x14ac:dyDescent="0.15">
      <c r="A9" s="89"/>
      <c r="B9" s="75"/>
      <c r="C9" s="97"/>
      <c r="D9" s="77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45"/>
    </row>
    <row r="10" spans="1:29" s="5" customFormat="1" ht="10.5" customHeight="1" thickBot="1" x14ac:dyDescent="0.2">
      <c r="A10" s="89"/>
      <c r="B10" s="75" t="s">
        <v>28</v>
      </c>
      <c r="C10" s="96">
        <f>SUM(E10:AB10)</f>
        <v>2.8</v>
      </c>
      <c r="D10" s="76">
        <f>SUM(E10:AB10)</f>
        <v>2.8</v>
      </c>
      <c r="E10" s="29">
        <v>1.4</v>
      </c>
      <c r="F10" s="29">
        <v>1.4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46"/>
    </row>
    <row r="11" spans="1:29" s="5" customFormat="1" ht="10.5" customHeight="1" x14ac:dyDescent="0.15">
      <c r="A11" s="89"/>
      <c r="B11" s="95"/>
      <c r="C11" s="97"/>
      <c r="D11" s="77"/>
      <c r="E11" s="32"/>
      <c r="F11" s="32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45"/>
    </row>
    <row r="12" spans="1:29" s="5" customFormat="1" ht="10.5" customHeight="1" thickBot="1" x14ac:dyDescent="0.2">
      <c r="A12" s="89"/>
      <c r="B12" s="75" t="s">
        <v>29</v>
      </c>
      <c r="C12" s="96">
        <f>SUM(E12:AB12)</f>
        <v>3.4000000000000004</v>
      </c>
      <c r="D12" s="76">
        <f>SUM(E12:AB12)</f>
        <v>3.4000000000000004</v>
      </c>
      <c r="E12" s="28"/>
      <c r="F12" s="29">
        <v>1.3</v>
      </c>
      <c r="G12" s="29">
        <v>2.1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46"/>
    </row>
    <row r="13" spans="1:29" s="5" customFormat="1" ht="10.5" customHeight="1" x14ac:dyDescent="0.15">
      <c r="A13" s="89"/>
      <c r="B13" s="95"/>
      <c r="C13" s="100"/>
      <c r="D13" s="77"/>
      <c r="E13" s="51"/>
      <c r="F13" s="3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"/>
    </row>
    <row r="14" spans="1:29" s="5" customFormat="1" ht="10.5" customHeight="1" thickBot="1" x14ac:dyDescent="0.2">
      <c r="A14" s="89"/>
      <c r="B14" s="95" t="s">
        <v>82</v>
      </c>
      <c r="C14" s="96">
        <f>SUM(E14:AB14)</f>
        <v>5.2</v>
      </c>
      <c r="D14" s="76">
        <f>SUM(E14:AB14)</f>
        <v>5.2</v>
      </c>
      <c r="E14" s="35">
        <v>1.5</v>
      </c>
      <c r="F14" s="35">
        <v>1.5</v>
      </c>
      <c r="G14" s="35">
        <v>2.2000000000000002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46"/>
    </row>
    <row r="15" spans="1:29" s="5" customFormat="1" ht="10.5" customHeight="1" x14ac:dyDescent="0.15">
      <c r="A15" s="90"/>
      <c r="B15" s="99"/>
      <c r="C15" s="100"/>
      <c r="D15" s="77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4"/>
    </row>
    <row r="16" spans="1:29" s="5" customFormat="1" ht="10.5" customHeight="1" x14ac:dyDescent="0.15">
      <c r="A16" s="101" t="s">
        <v>2</v>
      </c>
      <c r="B16" s="91" t="s">
        <v>3</v>
      </c>
      <c r="C16" s="80">
        <f>SUM(E16:AB16)</f>
        <v>32.400000000000006</v>
      </c>
      <c r="D16" s="80">
        <f>SUM(D18:D33)</f>
        <v>32.4</v>
      </c>
      <c r="E16" s="67">
        <f>E18+E20+E22+E24+E26+E28+E30+E32</f>
        <v>0</v>
      </c>
      <c r="F16" s="68">
        <f t="shared" ref="F16:AB16" si="0">F18+F20+F22+F24+F26+F28+F30+F32</f>
        <v>3.4000000000000004</v>
      </c>
      <c r="G16" s="68">
        <f t="shared" si="0"/>
        <v>3.4000000000000004</v>
      </c>
      <c r="H16" s="68">
        <f t="shared" si="0"/>
        <v>3.4000000000000004</v>
      </c>
      <c r="I16" s="68">
        <f t="shared" si="0"/>
        <v>3.4000000000000004</v>
      </c>
      <c r="J16" s="68">
        <f t="shared" si="0"/>
        <v>5.8</v>
      </c>
      <c r="K16" s="68">
        <f t="shared" si="0"/>
        <v>6</v>
      </c>
      <c r="L16" s="68">
        <f t="shared" si="0"/>
        <v>2</v>
      </c>
      <c r="M16" s="68">
        <f t="shared" si="0"/>
        <v>3</v>
      </c>
      <c r="N16" s="68">
        <f t="shared" si="0"/>
        <v>2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73"/>
    </row>
    <row r="17" spans="1:29" s="5" customFormat="1" ht="10.5" customHeight="1" x14ac:dyDescent="0.15">
      <c r="A17" s="89"/>
      <c r="B17" s="79"/>
      <c r="C17" s="81"/>
      <c r="D17" s="81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74"/>
    </row>
    <row r="18" spans="1:29" s="5" customFormat="1" ht="10.5" customHeight="1" thickBot="1" x14ac:dyDescent="0.2">
      <c r="A18" s="89"/>
      <c r="B18" s="75" t="s">
        <v>4</v>
      </c>
      <c r="C18" s="76">
        <f>SUM(E18:AB18)</f>
        <v>1.6</v>
      </c>
      <c r="D18" s="76">
        <f t="shared" ref="D18" si="1">SUM(E18:AB18)</f>
        <v>1.6</v>
      </c>
      <c r="E18" s="28"/>
      <c r="F18" s="29">
        <v>1.6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46"/>
    </row>
    <row r="19" spans="1:29" s="5" customFormat="1" ht="10.5" customHeight="1" x14ac:dyDescent="0.15">
      <c r="A19" s="89"/>
      <c r="B19" s="75"/>
      <c r="C19" s="77"/>
      <c r="D19" s="77"/>
      <c r="E19" s="38"/>
      <c r="F19" s="3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5"/>
    </row>
    <row r="20" spans="1:29" s="5" customFormat="1" ht="10.5" customHeight="1" thickBot="1" x14ac:dyDescent="0.2">
      <c r="A20" s="89"/>
      <c r="B20" s="75" t="s">
        <v>30</v>
      </c>
      <c r="C20" s="76">
        <f>SUM(E20:AB20)</f>
        <v>12.2</v>
      </c>
      <c r="D20" s="76">
        <f t="shared" ref="D20" si="2">SUM(E20:AB20)</f>
        <v>12.2</v>
      </c>
      <c r="E20" s="28"/>
      <c r="F20" s="29">
        <v>1.8</v>
      </c>
      <c r="G20" s="29">
        <v>1.8</v>
      </c>
      <c r="H20" s="29">
        <v>1.8</v>
      </c>
      <c r="I20" s="29">
        <v>1.8</v>
      </c>
      <c r="J20" s="29">
        <v>1</v>
      </c>
      <c r="K20" s="29">
        <v>1</v>
      </c>
      <c r="L20" s="29">
        <v>1</v>
      </c>
      <c r="M20" s="29">
        <v>1</v>
      </c>
      <c r="N20" s="29">
        <v>1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46"/>
    </row>
    <row r="21" spans="1:29" s="5" customFormat="1" ht="10.5" customHeight="1" x14ac:dyDescent="0.15">
      <c r="A21" s="89"/>
      <c r="B21" s="75"/>
      <c r="C21" s="77"/>
      <c r="D21" s="77"/>
      <c r="E21" s="38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5"/>
    </row>
    <row r="22" spans="1:29" s="5" customFormat="1" ht="10.5" customHeight="1" thickBot="1" x14ac:dyDescent="0.2">
      <c r="A22" s="89"/>
      <c r="B22" s="75" t="s">
        <v>86</v>
      </c>
      <c r="C22" s="53"/>
      <c r="D22" s="76">
        <f t="shared" ref="D22" si="3">SUM(E22:AB22)</f>
        <v>5.0999999999999996</v>
      </c>
      <c r="E22" s="40"/>
      <c r="F22" s="40"/>
      <c r="G22" s="29">
        <v>1.6</v>
      </c>
      <c r="H22" s="29">
        <v>1.6</v>
      </c>
      <c r="I22" s="29">
        <v>1.4</v>
      </c>
      <c r="J22" s="29">
        <v>0.5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"/>
    </row>
    <row r="23" spans="1:29" s="5" customFormat="1" ht="10.5" customHeight="1" x14ac:dyDescent="0.15">
      <c r="A23" s="89"/>
      <c r="B23" s="75"/>
      <c r="C23" s="53"/>
      <c r="D23" s="77"/>
      <c r="E23" s="40"/>
      <c r="F23" s="40"/>
      <c r="G23" s="32"/>
      <c r="H23" s="32"/>
      <c r="I23" s="32"/>
      <c r="J23" s="32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"/>
    </row>
    <row r="24" spans="1:29" s="5" customFormat="1" ht="10.5" customHeight="1" thickBot="1" x14ac:dyDescent="0.2">
      <c r="A24" s="89"/>
      <c r="B24" s="75" t="s">
        <v>88</v>
      </c>
      <c r="C24" s="76">
        <f>SUM(E24:AB24)</f>
        <v>1.2</v>
      </c>
      <c r="D24" s="76">
        <f t="shared" ref="D24" si="4">SUM(E24:AB24)</f>
        <v>1.2</v>
      </c>
      <c r="E24" s="28"/>
      <c r="F24" s="29"/>
      <c r="G24" s="29"/>
      <c r="H24" s="29"/>
      <c r="I24" s="29">
        <v>0.2</v>
      </c>
      <c r="J24" s="29">
        <v>0.5</v>
      </c>
      <c r="K24" s="29">
        <v>0.5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54"/>
    </row>
    <row r="25" spans="1:29" s="5" customFormat="1" ht="10.5" customHeight="1" x14ac:dyDescent="0.15">
      <c r="A25" s="89"/>
      <c r="B25" s="75"/>
      <c r="C25" s="77"/>
      <c r="D25" s="77"/>
      <c r="E25" s="38"/>
      <c r="F25" s="31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55"/>
    </row>
    <row r="26" spans="1:29" s="5" customFormat="1" ht="10.5" customHeight="1" thickBot="1" x14ac:dyDescent="0.2">
      <c r="A26" s="89"/>
      <c r="B26" s="75" t="s">
        <v>89</v>
      </c>
      <c r="C26" s="76">
        <f>SUM(E26:AB26)</f>
        <v>2.2999999999999998</v>
      </c>
      <c r="D26" s="76">
        <f t="shared" ref="D26" si="5">SUM(E26:AB26)</f>
        <v>2.2999999999999998</v>
      </c>
      <c r="E26" s="28"/>
      <c r="F26" s="29"/>
      <c r="G26" s="29"/>
      <c r="H26" s="29"/>
      <c r="I26" s="29"/>
      <c r="J26" s="29">
        <v>0.3</v>
      </c>
      <c r="K26" s="29">
        <v>0.5</v>
      </c>
      <c r="L26" s="29">
        <v>0.5</v>
      </c>
      <c r="M26" s="29">
        <v>0.5</v>
      </c>
      <c r="N26" s="29">
        <v>0.5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46"/>
    </row>
    <row r="27" spans="1:29" s="5" customFormat="1" ht="10.5" customHeight="1" x14ac:dyDescent="0.15">
      <c r="A27" s="89"/>
      <c r="B27" s="75"/>
      <c r="C27" s="77"/>
      <c r="D27" s="77"/>
      <c r="E27" s="38"/>
      <c r="F27" s="31"/>
      <c r="G27" s="31"/>
      <c r="H27" s="31"/>
      <c r="I27" s="31"/>
      <c r="J27" s="32"/>
      <c r="K27" s="32"/>
      <c r="L27" s="32"/>
      <c r="M27" s="32"/>
      <c r="N27" s="32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45"/>
    </row>
    <row r="28" spans="1:29" s="5" customFormat="1" ht="10.5" customHeight="1" thickBot="1" x14ac:dyDescent="0.2">
      <c r="A28" s="89"/>
      <c r="B28" s="95" t="s">
        <v>90</v>
      </c>
      <c r="C28" s="76">
        <f>SUM(E28:AB28)</f>
        <v>2</v>
      </c>
      <c r="D28" s="76">
        <f t="shared" ref="D28" si="6">SUM(E28:AB28)</f>
        <v>2</v>
      </c>
      <c r="E28" s="28"/>
      <c r="F28" s="29"/>
      <c r="G28" s="29"/>
      <c r="H28" s="29"/>
      <c r="I28" s="29"/>
      <c r="J28" s="29"/>
      <c r="K28" s="29">
        <v>0.5</v>
      </c>
      <c r="L28" s="29">
        <v>0.5</v>
      </c>
      <c r="M28" s="29">
        <v>0.5</v>
      </c>
      <c r="N28" s="29">
        <v>0.5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46"/>
    </row>
    <row r="29" spans="1:29" s="5" customFormat="1" ht="10.5" customHeight="1" x14ac:dyDescent="0.15">
      <c r="A29" s="89"/>
      <c r="B29" s="102"/>
      <c r="C29" s="77"/>
      <c r="D29" s="77"/>
      <c r="E29" s="38"/>
      <c r="F29" s="31"/>
      <c r="G29" s="31"/>
      <c r="H29" s="31"/>
      <c r="I29" s="31"/>
      <c r="J29" s="31"/>
      <c r="K29" s="32"/>
      <c r="L29" s="32"/>
      <c r="M29" s="32"/>
      <c r="N29" s="32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45"/>
    </row>
    <row r="30" spans="1:29" s="5" customFormat="1" ht="10.5" customHeight="1" thickBot="1" x14ac:dyDescent="0.2">
      <c r="A30" s="89"/>
      <c r="B30" s="75" t="s">
        <v>104</v>
      </c>
      <c r="C30" s="76">
        <f>SUM(E30:AB30)</f>
        <v>1</v>
      </c>
      <c r="D30" s="76">
        <f t="shared" ref="D30" si="7">SUM(E30:AB30)</f>
        <v>1</v>
      </c>
      <c r="E30" s="28"/>
      <c r="F30" s="29"/>
      <c r="G30" s="29"/>
      <c r="H30" s="29"/>
      <c r="I30" s="29"/>
      <c r="J30" s="29"/>
      <c r="K30" s="29"/>
      <c r="L30" s="29"/>
      <c r="M30" s="29">
        <v>1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46"/>
    </row>
    <row r="31" spans="1:29" s="5" customFormat="1" ht="10.5" customHeight="1" x14ac:dyDescent="0.15">
      <c r="A31" s="89"/>
      <c r="B31" s="75"/>
      <c r="C31" s="77"/>
      <c r="D31" s="77"/>
      <c r="E31" s="38"/>
      <c r="F31" s="31"/>
      <c r="G31" s="31"/>
      <c r="H31" s="31"/>
      <c r="I31" s="31"/>
      <c r="J31" s="31"/>
      <c r="K31" s="31"/>
      <c r="L31" s="31"/>
      <c r="M31" s="32" t="s">
        <v>42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45"/>
    </row>
    <row r="32" spans="1:29" s="5" customFormat="1" ht="10.5" customHeight="1" thickBot="1" x14ac:dyDescent="0.2">
      <c r="A32" s="89"/>
      <c r="B32" s="75" t="s">
        <v>105</v>
      </c>
      <c r="C32" s="96">
        <f>SUM(E32:AB32)</f>
        <v>7</v>
      </c>
      <c r="D32" s="76">
        <f t="shared" ref="D32" si="8">SUM(E32:AB32)</f>
        <v>7</v>
      </c>
      <c r="E32" s="40"/>
      <c r="F32" s="34"/>
      <c r="G32" s="34"/>
      <c r="H32" s="34"/>
      <c r="I32" s="34"/>
      <c r="J32" s="29">
        <v>3.5</v>
      </c>
      <c r="K32" s="29">
        <v>3.5</v>
      </c>
      <c r="L32" s="29"/>
      <c r="M32" s="29"/>
      <c r="N32" s="29"/>
      <c r="O32" s="29"/>
      <c r="P32" s="2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"/>
    </row>
    <row r="33" spans="1:30" s="5" customFormat="1" ht="10.5" customHeight="1" x14ac:dyDescent="0.15">
      <c r="A33" s="89"/>
      <c r="B33" s="75"/>
      <c r="C33" s="97"/>
      <c r="D33" s="77"/>
      <c r="E33" s="38"/>
      <c r="F33" s="31"/>
      <c r="G33" s="31"/>
      <c r="H33" s="31"/>
      <c r="I33" s="31"/>
      <c r="J33" s="41"/>
      <c r="K33" s="4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45"/>
    </row>
    <row r="34" spans="1:30" s="5" customFormat="1" ht="10.5" customHeight="1" x14ac:dyDescent="0.15">
      <c r="A34" s="101" t="s">
        <v>5</v>
      </c>
      <c r="B34" s="78" t="s">
        <v>8</v>
      </c>
      <c r="C34" s="80">
        <f>SUM(E34:AB34)</f>
        <v>48.999999999999986</v>
      </c>
      <c r="D34" s="80">
        <f>SUM(D36:D57)</f>
        <v>49</v>
      </c>
      <c r="E34" s="67">
        <f>E36+E38+E40+E42+E44+E46+E48+E50+E52+E54+E56</f>
        <v>0</v>
      </c>
      <c r="F34" s="67">
        <f t="shared" ref="F34:AB34" si="9">F36+F38+F40+F42+F44+F46+F48+F50+F52+F54+F56</f>
        <v>0</v>
      </c>
      <c r="G34" s="67">
        <f t="shared" si="9"/>
        <v>0</v>
      </c>
      <c r="H34" s="67">
        <f t="shared" si="9"/>
        <v>0</v>
      </c>
      <c r="I34" s="67">
        <f t="shared" si="9"/>
        <v>0</v>
      </c>
      <c r="J34" s="67">
        <f t="shared" si="9"/>
        <v>0</v>
      </c>
      <c r="K34" s="67">
        <f t="shared" si="9"/>
        <v>0</v>
      </c>
      <c r="L34" s="67">
        <f t="shared" si="9"/>
        <v>0</v>
      </c>
      <c r="M34" s="67">
        <f t="shared" si="9"/>
        <v>0</v>
      </c>
      <c r="N34" s="67">
        <f t="shared" si="9"/>
        <v>0</v>
      </c>
      <c r="O34" s="67">
        <f t="shared" si="9"/>
        <v>7</v>
      </c>
      <c r="P34" s="67">
        <f t="shared" si="9"/>
        <v>6.4</v>
      </c>
      <c r="Q34" s="67">
        <f t="shared" si="9"/>
        <v>3.4</v>
      </c>
      <c r="R34" s="67">
        <f t="shared" si="9"/>
        <v>3.3</v>
      </c>
      <c r="S34" s="67">
        <f t="shared" si="9"/>
        <v>2.7</v>
      </c>
      <c r="T34" s="67">
        <f t="shared" si="9"/>
        <v>5.2</v>
      </c>
      <c r="U34" s="67">
        <f t="shared" si="9"/>
        <v>5.8</v>
      </c>
      <c r="V34" s="67">
        <f t="shared" si="9"/>
        <v>5.3999999999999995</v>
      </c>
      <c r="W34" s="67">
        <f t="shared" si="9"/>
        <v>5.3999999999999995</v>
      </c>
      <c r="X34" s="67">
        <f t="shared" si="9"/>
        <v>3.5</v>
      </c>
      <c r="Y34" s="67">
        <f t="shared" si="9"/>
        <v>0.3</v>
      </c>
      <c r="Z34" s="67">
        <f t="shared" si="9"/>
        <v>0.3</v>
      </c>
      <c r="AA34" s="67">
        <f t="shared" si="9"/>
        <v>0.3</v>
      </c>
      <c r="AB34" s="67">
        <f t="shared" si="9"/>
        <v>0</v>
      </c>
      <c r="AC34" s="73"/>
      <c r="AD34" s="52">
        <f>+J34+K34+L34+M34+P34+Q34+V34</f>
        <v>15.2</v>
      </c>
    </row>
    <row r="35" spans="1:30" s="5" customFormat="1" ht="10.5" customHeight="1" x14ac:dyDescent="0.15">
      <c r="A35" s="89"/>
      <c r="B35" s="79"/>
      <c r="C35" s="81"/>
      <c r="D35" s="81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74"/>
    </row>
    <row r="36" spans="1:30" s="5" customFormat="1" ht="10.5" customHeight="1" thickBot="1" x14ac:dyDescent="0.2">
      <c r="A36" s="89"/>
      <c r="B36" s="75" t="s">
        <v>31</v>
      </c>
      <c r="C36" s="76">
        <f>SUM(E36:AB36)</f>
        <v>0.5</v>
      </c>
      <c r="D36" s="76">
        <f t="shared" ref="D36" si="10">SUM(E36:AB36)</f>
        <v>0.5</v>
      </c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>
        <v>0.5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46"/>
    </row>
    <row r="37" spans="1:30" s="5" customFormat="1" ht="10.5" customHeight="1" x14ac:dyDescent="0.15">
      <c r="A37" s="89"/>
      <c r="B37" s="75"/>
      <c r="C37" s="77"/>
      <c r="D37" s="77"/>
      <c r="E37" s="38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5"/>
    </row>
    <row r="38" spans="1:30" s="5" customFormat="1" ht="10.5" customHeight="1" thickBot="1" x14ac:dyDescent="0.2">
      <c r="A38" s="89"/>
      <c r="B38" s="75" t="s">
        <v>32</v>
      </c>
      <c r="C38" s="76">
        <f>SUM(E38:AB38)</f>
        <v>5.6999999999999993</v>
      </c>
      <c r="D38" s="76">
        <f t="shared" ref="D38" si="11">SUM(E38:AB38)</f>
        <v>5.6999999999999993</v>
      </c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>
        <v>0.5</v>
      </c>
      <c r="P38" s="29">
        <v>0.5</v>
      </c>
      <c r="Q38" s="29">
        <v>0.5</v>
      </c>
      <c r="R38" s="29">
        <v>0.5</v>
      </c>
      <c r="S38" s="29">
        <v>0.5</v>
      </c>
      <c r="T38" s="29">
        <v>0.5</v>
      </c>
      <c r="U38" s="29">
        <v>0.5</v>
      </c>
      <c r="V38" s="29">
        <v>0.5</v>
      </c>
      <c r="W38" s="29">
        <v>0.5</v>
      </c>
      <c r="X38" s="29">
        <v>0.3</v>
      </c>
      <c r="Y38" s="29">
        <v>0.3</v>
      </c>
      <c r="Z38" s="29">
        <v>0.3</v>
      </c>
      <c r="AA38" s="29">
        <v>0.3</v>
      </c>
      <c r="AB38" s="34"/>
      <c r="AC38" s="46"/>
    </row>
    <row r="39" spans="1:30" s="5" customFormat="1" ht="10.5" customHeight="1" x14ac:dyDescent="0.15">
      <c r="A39" s="89"/>
      <c r="B39" s="75"/>
      <c r="C39" s="77"/>
      <c r="D39" s="77"/>
      <c r="E39" s="38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1"/>
      <c r="AC39" s="45"/>
    </row>
    <row r="40" spans="1:30" s="5" customFormat="1" ht="10.5" customHeight="1" thickBot="1" x14ac:dyDescent="0.2">
      <c r="A40" s="89"/>
      <c r="B40" s="75" t="s">
        <v>33</v>
      </c>
      <c r="C40" s="96">
        <f>SUM(E40:AB40)</f>
        <v>5.9</v>
      </c>
      <c r="D40" s="76">
        <f t="shared" ref="D40" si="12">SUM(E40:AB40)</f>
        <v>5.9</v>
      </c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>
        <v>3</v>
      </c>
      <c r="P40" s="29">
        <v>2.9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46"/>
    </row>
    <row r="41" spans="1:30" s="5" customFormat="1" ht="10.5" customHeight="1" x14ac:dyDescent="0.15">
      <c r="A41" s="89"/>
      <c r="B41" s="75"/>
      <c r="C41" s="97"/>
      <c r="D41" s="77"/>
      <c r="E41" s="38"/>
      <c r="F41" s="31"/>
      <c r="G41" s="31"/>
      <c r="H41" s="31"/>
      <c r="I41" s="31"/>
      <c r="J41" s="31"/>
      <c r="K41" s="31"/>
      <c r="L41" s="31"/>
      <c r="M41" s="31"/>
      <c r="N41" s="31"/>
      <c r="O41" s="41"/>
      <c r="P41" s="4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45"/>
    </row>
    <row r="42" spans="1:30" s="5" customFormat="1" ht="10.5" customHeight="1" thickBot="1" x14ac:dyDescent="0.2">
      <c r="A42" s="89"/>
      <c r="B42" s="75" t="s">
        <v>87</v>
      </c>
      <c r="C42" s="96">
        <f>SUM(E42:AB42)</f>
        <v>11.7</v>
      </c>
      <c r="D42" s="76">
        <f t="shared" ref="D42" si="13">SUM(E42:AB42)</f>
        <v>11.7</v>
      </c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>
        <v>3</v>
      </c>
      <c r="P42" s="29">
        <v>3</v>
      </c>
      <c r="Q42" s="29">
        <v>2.9</v>
      </c>
      <c r="R42" s="29">
        <v>2.8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82"/>
    </row>
    <row r="43" spans="1:30" s="5" customFormat="1" ht="10.5" customHeight="1" x14ac:dyDescent="0.15">
      <c r="A43" s="89"/>
      <c r="B43" s="75"/>
      <c r="C43" s="97"/>
      <c r="D43" s="77"/>
      <c r="E43" s="38"/>
      <c r="F43" s="31"/>
      <c r="G43" s="31"/>
      <c r="H43" s="31"/>
      <c r="I43" s="31"/>
      <c r="J43" s="31"/>
      <c r="K43" s="31"/>
      <c r="L43" s="31"/>
      <c r="M43" s="31"/>
      <c r="N43" s="31"/>
      <c r="O43" s="41"/>
      <c r="P43" s="41"/>
      <c r="Q43" s="41"/>
      <c r="R43" s="41"/>
      <c r="S43" s="31"/>
      <c r="T43" s="31"/>
      <c r="U43" s="31"/>
      <c r="V43" s="34"/>
      <c r="W43" s="34"/>
      <c r="X43" s="34"/>
      <c r="Y43" s="34"/>
      <c r="Z43" s="34"/>
      <c r="AA43" s="34"/>
      <c r="AB43" s="34"/>
      <c r="AC43" s="83"/>
    </row>
    <row r="44" spans="1:30" s="5" customFormat="1" ht="10.5" customHeight="1" thickBot="1" x14ac:dyDescent="0.2">
      <c r="A44" s="89"/>
      <c r="B44" s="75" t="s">
        <v>34</v>
      </c>
      <c r="C44" s="76">
        <f>SUM(E44:AB44)</f>
        <v>6</v>
      </c>
      <c r="D44" s="76">
        <f t="shared" ref="D44" si="14">SUM(E44:AB44)</f>
        <v>6</v>
      </c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29">
        <v>1</v>
      </c>
      <c r="Y44" s="29"/>
      <c r="Z44" s="29"/>
      <c r="AA44" s="29"/>
      <c r="AB44" s="29"/>
      <c r="AC44" s="46"/>
    </row>
    <row r="45" spans="1:30" s="5" customFormat="1" ht="10.5" customHeight="1" x14ac:dyDescent="0.15">
      <c r="A45" s="89"/>
      <c r="B45" s="75"/>
      <c r="C45" s="77"/>
      <c r="D45" s="77"/>
      <c r="E45" s="38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2"/>
      <c r="T45" s="32"/>
      <c r="U45" s="32"/>
      <c r="V45" s="32"/>
      <c r="W45" s="32"/>
      <c r="X45" s="32"/>
      <c r="Y45" s="31"/>
      <c r="Z45" s="31"/>
      <c r="AA45" s="31"/>
      <c r="AB45" s="31"/>
      <c r="AC45" s="45"/>
    </row>
    <row r="46" spans="1:30" s="5" customFormat="1" ht="10.5" customHeight="1" thickBot="1" x14ac:dyDescent="0.2">
      <c r="A46" s="89"/>
      <c r="B46" s="75" t="s">
        <v>35</v>
      </c>
      <c r="C46" s="76">
        <f>SUM(E46:AB46)</f>
        <v>5</v>
      </c>
      <c r="D46" s="76">
        <f t="shared" ref="D46" si="15">SUM(E46:AB46)</f>
        <v>5</v>
      </c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>
        <v>1</v>
      </c>
      <c r="U46" s="29">
        <v>1</v>
      </c>
      <c r="V46" s="29">
        <v>1</v>
      </c>
      <c r="W46" s="29">
        <v>1</v>
      </c>
      <c r="X46" s="29">
        <v>1</v>
      </c>
      <c r="Y46" s="29"/>
      <c r="Z46" s="29"/>
      <c r="AA46" s="29"/>
      <c r="AB46" s="29"/>
      <c r="AC46" s="82"/>
    </row>
    <row r="47" spans="1:30" s="5" customFormat="1" ht="10.5" customHeight="1" x14ac:dyDescent="0.15">
      <c r="A47" s="89"/>
      <c r="B47" s="75"/>
      <c r="C47" s="77"/>
      <c r="D47" s="77"/>
      <c r="E47" s="38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32"/>
      <c r="V47" s="32"/>
      <c r="W47" s="32"/>
      <c r="X47" s="32"/>
      <c r="Y47" s="31"/>
      <c r="Z47" s="31"/>
      <c r="AA47" s="31"/>
      <c r="AB47" s="31"/>
      <c r="AC47" s="83"/>
    </row>
    <row r="48" spans="1:30" s="5" customFormat="1" ht="10.5" customHeight="1" thickBot="1" x14ac:dyDescent="0.2">
      <c r="A48" s="89"/>
      <c r="B48" s="75" t="s">
        <v>36</v>
      </c>
      <c r="C48" s="76">
        <f>SUM(E48:AB48)</f>
        <v>3.2</v>
      </c>
      <c r="D48" s="76">
        <f t="shared" ref="D48" si="16">SUM(E48:AB48)</f>
        <v>3.2</v>
      </c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>
        <v>0.8</v>
      </c>
      <c r="U48" s="29">
        <v>0.8</v>
      </c>
      <c r="V48" s="29">
        <v>0.8</v>
      </c>
      <c r="W48" s="29">
        <v>0.8</v>
      </c>
      <c r="X48" s="29"/>
      <c r="Y48" s="29"/>
      <c r="Z48" s="29"/>
      <c r="AA48" s="29"/>
      <c r="AB48" s="29"/>
      <c r="AC48" s="82"/>
    </row>
    <row r="49" spans="1:29" s="5" customFormat="1" ht="10.5" customHeight="1" x14ac:dyDescent="0.15">
      <c r="A49" s="89"/>
      <c r="B49" s="75"/>
      <c r="C49" s="77"/>
      <c r="D49" s="77"/>
      <c r="E49" s="38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2"/>
      <c r="V49" s="32"/>
      <c r="W49" s="32"/>
      <c r="X49" s="31"/>
      <c r="Y49" s="31"/>
      <c r="Z49" s="31"/>
      <c r="AA49" s="31"/>
      <c r="AB49" s="31"/>
      <c r="AC49" s="83"/>
    </row>
    <row r="50" spans="1:29" s="5" customFormat="1" ht="10.5" customHeight="1" thickBot="1" x14ac:dyDescent="0.2">
      <c r="A50" s="89"/>
      <c r="B50" s="75" t="s">
        <v>37</v>
      </c>
      <c r="C50" s="76">
        <f>SUM(E50:AB50)</f>
        <v>3</v>
      </c>
      <c r="D50" s="76">
        <f t="shared" ref="D50" si="17">SUM(E50:AB50)</f>
        <v>3</v>
      </c>
      <c r="E50" s="5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>
        <v>0.7</v>
      </c>
      <c r="U50" s="29">
        <v>0.7</v>
      </c>
      <c r="V50" s="29">
        <v>0.8</v>
      </c>
      <c r="W50" s="29">
        <v>0.8</v>
      </c>
      <c r="X50" s="29"/>
      <c r="Y50" s="29"/>
      <c r="Z50" s="29"/>
      <c r="AA50" s="29"/>
      <c r="AB50" s="29"/>
      <c r="AC50" s="59"/>
    </row>
    <row r="51" spans="1:29" s="5" customFormat="1" ht="10.5" customHeight="1" x14ac:dyDescent="0.15">
      <c r="A51" s="89"/>
      <c r="B51" s="75"/>
      <c r="C51" s="77"/>
      <c r="D51" s="77"/>
      <c r="E51" s="5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32"/>
      <c r="V51" s="32"/>
      <c r="W51" s="32"/>
      <c r="X51" s="31"/>
      <c r="Y51" s="31"/>
      <c r="Z51" s="31"/>
      <c r="AA51" s="31"/>
      <c r="AB51" s="31"/>
      <c r="AC51" s="60"/>
    </row>
    <row r="52" spans="1:29" s="5" customFormat="1" ht="10.5" customHeight="1" thickBot="1" x14ac:dyDescent="0.2">
      <c r="A52" s="89"/>
      <c r="B52" s="75" t="s">
        <v>91</v>
      </c>
      <c r="C52" s="53"/>
      <c r="D52" s="76">
        <f t="shared" ref="D52" si="18">SUM(E52:AB52)</f>
        <v>1.5</v>
      </c>
      <c r="E52" s="4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29">
        <v>0.5</v>
      </c>
      <c r="T52" s="29">
        <v>0.5</v>
      </c>
      <c r="U52" s="29">
        <v>0.5</v>
      </c>
      <c r="V52" s="34"/>
      <c r="W52" s="34"/>
      <c r="X52" s="34"/>
      <c r="Y52" s="34"/>
      <c r="Z52" s="34"/>
      <c r="AA52" s="34"/>
      <c r="AB52" s="34"/>
      <c r="AC52" s="82"/>
    </row>
    <row r="53" spans="1:29" s="5" customFormat="1" ht="10.5" customHeight="1" x14ac:dyDescent="0.15">
      <c r="A53" s="89"/>
      <c r="B53" s="75"/>
      <c r="C53" s="53"/>
      <c r="D53" s="77"/>
      <c r="E53" s="4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2"/>
      <c r="T53" s="32"/>
      <c r="U53" s="32"/>
      <c r="V53" s="34"/>
      <c r="W53" s="34"/>
      <c r="X53" s="34"/>
      <c r="Y53" s="34"/>
      <c r="Z53" s="34"/>
      <c r="AA53" s="34"/>
      <c r="AB53" s="34"/>
      <c r="AC53" s="83"/>
    </row>
    <row r="54" spans="1:29" s="5" customFormat="1" ht="10.5" customHeight="1" thickBot="1" x14ac:dyDescent="0.2">
      <c r="A54" s="89"/>
      <c r="B54" s="75" t="s">
        <v>102</v>
      </c>
      <c r="C54" s="96">
        <f>SUM(E54:AB54)</f>
        <v>4.0999999999999996</v>
      </c>
      <c r="D54" s="76">
        <f t="shared" ref="D54" si="19">SUM(E54:AB54)</f>
        <v>4.0999999999999996</v>
      </c>
      <c r="E54" s="4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29">
        <v>0.7</v>
      </c>
      <c r="T54" s="29">
        <v>0.7</v>
      </c>
      <c r="U54" s="29">
        <v>0.7</v>
      </c>
      <c r="V54" s="29">
        <v>0.7</v>
      </c>
      <c r="W54" s="29">
        <v>0.7</v>
      </c>
      <c r="X54" s="29">
        <v>0.6</v>
      </c>
      <c r="Y54" s="34"/>
      <c r="Z54" s="34"/>
      <c r="AA54" s="34"/>
      <c r="AB54" s="34"/>
      <c r="AC54" s="59"/>
    </row>
    <row r="55" spans="1:29" s="5" customFormat="1" ht="10.5" customHeight="1" x14ac:dyDescent="0.15">
      <c r="A55" s="89"/>
      <c r="B55" s="75"/>
      <c r="C55" s="97"/>
      <c r="D55" s="77"/>
      <c r="E55" s="4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2"/>
      <c r="T55" s="32"/>
      <c r="U55" s="32"/>
      <c r="V55" s="32"/>
      <c r="W55" s="32"/>
      <c r="X55" s="32"/>
      <c r="Y55" s="34"/>
      <c r="Z55" s="34"/>
      <c r="AA55" s="34"/>
      <c r="AB55" s="34"/>
      <c r="AC55" s="60"/>
    </row>
    <row r="56" spans="1:29" s="5" customFormat="1" ht="10.5" customHeight="1" thickBot="1" x14ac:dyDescent="0.2">
      <c r="A56" s="89"/>
      <c r="B56" s="75" t="s">
        <v>103</v>
      </c>
      <c r="C56" s="96">
        <f>SUM(E56:AB56)</f>
        <v>2.4</v>
      </c>
      <c r="D56" s="76">
        <f t="shared" ref="D56" si="20">SUM(E56:AB56)</f>
        <v>2.4</v>
      </c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>
        <v>0.6</v>
      </c>
      <c r="V56" s="29">
        <v>0.6</v>
      </c>
      <c r="W56" s="29">
        <v>0.6</v>
      </c>
      <c r="X56" s="29">
        <v>0.6</v>
      </c>
      <c r="Y56" s="29"/>
      <c r="Z56" s="29"/>
      <c r="AA56" s="29"/>
      <c r="AB56" s="29"/>
      <c r="AC56" s="82"/>
    </row>
    <row r="57" spans="1:29" s="5" customFormat="1" ht="10.5" customHeight="1" x14ac:dyDescent="0.15">
      <c r="A57" s="89"/>
      <c r="B57" s="75"/>
      <c r="C57" s="97"/>
      <c r="D57" s="77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9"/>
      <c r="V57" s="39"/>
      <c r="W57" s="39"/>
      <c r="X57" s="39"/>
      <c r="Y57" s="37"/>
      <c r="Z57" s="37"/>
      <c r="AA57" s="37"/>
      <c r="AB57" s="37"/>
      <c r="AC57" s="83"/>
    </row>
    <row r="58" spans="1:29" s="5" customFormat="1" ht="10.5" customHeight="1" x14ac:dyDescent="0.15">
      <c r="A58" s="110" t="s">
        <v>6</v>
      </c>
      <c r="B58" s="78" t="s">
        <v>9</v>
      </c>
      <c r="C58" s="80">
        <f>SUM(E58:AB58)</f>
        <v>5.9</v>
      </c>
      <c r="D58" s="80">
        <f>SUM(D60:D73)</f>
        <v>5.9</v>
      </c>
      <c r="E58" s="67">
        <f>E60+E62+E64+E66+E68+E72+E70</f>
        <v>0</v>
      </c>
      <c r="F58" s="67">
        <f t="shared" ref="F58:AB58" si="21">F60+F62+F64+F66+F68+F72+F70</f>
        <v>0</v>
      </c>
      <c r="G58" s="67">
        <f t="shared" si="21"/>
        <v>0</v>
      </c>
      <c r="H58" s="67">
        <f t="shared" si="21"/>
        <v>0</v>
      </c>
      <c r="I58" s="67">
        <f t="shared" si="21"/>
        <v>0</v>
      </c>
      <c r="J58" s="67">
        <f t="shared" si="21"/>
        <v>0</v>
      </c>
      <c r="K58" s="67">
        <f t="shared" si="21"/>
        <v>0</v>
      </c>
      <c r="L58" s="67">
        <f t="shared" si="21"/>
        <v>0.2</v>
      </c>
      <c r="M58" s="67">
        <f t="shared" si="21"/>
        <v>0</v>
      </c>
      <c r="N58" s="67">
        <f t="shared" si="21"/>
        <v>0</v>
      </c>
      <c r="O58" s="67">
        <f t="shared" si="21"/>
        <v>0</v>
      </c>
      <c r="P58" s="67">
        <f t="shared" si="21"/>
        <v>0</v>
      </c>
      <c r="Q58" s="67">
        <f t="shared" si="21"/>
        <v>0</v>
      </c>
      <c r="R58" s="67">
        <f t="shared" si="21"/>
        <v>0</v>
      </c>
      <c r="S58" s="67">
        <f t="shared" si="21"/>
        <v>0.2</v>
      </c>
      <c r="T58" s="67">
        <f t="shared" si="21"/>
        <v>0</v>
      </c>
      <c r="U58" s="67">
        <f t="shared" si="21"/>
        <v>0</v>
      </c>
      <c r="V58" s="67">
        <f t="shared" si="21"/>
        <v>0</v>
      </c>
      <c r="W58" s="67">
        <f t="shared" si="21"/>
        <v>0</v>
      </c>
      <c r="X58" s="67">
        <f t="shared" si="21"/>
        <v>0</v>
      </c>
      <c r="Y58" s="67">
        <f t="shared" si="21"/>
        <v>1.2</v>
      </c>
      <c r="Z58" s="67">
        <f t="shared" si="21"/>
        <v>1.3</v>
      </c>
      <c r="AA58" s="67">
        <f t="shared" si="21"/>
        <v>1.5</v>
      </c>
      <c r="AB58" s="67">
        <f t="shared" si="21"/>
        <v>1.5</v>
      </c>
      <c r="AC58" s="69"/>
    </row>
    <row r="59" spans="1:29" s="5" customFormat="1" ht="10.5" customHeight="1" x14ac:dyDescent="0.15">
      <c r="A59" s="111"/>
      <c r="B59" s="79"/>
      <c r="C59" s="81"/>
      <c r="D59" s="81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70"/>
    </row>
    <row r="60" spans="1:29" s="5" customFormat="1" ht="10.5" customHeight="1" thickBot="1" x14ac:dyDescent="0.2">
      <c r="A60" s="111"/>
      <c r="B60" s="75" t="s">
        <v>10</v>
      </c>
      <c r="C60" s="76">
        <f>SUM(E60:AB60)</f>
        <v>0.60000000000000009</v>
      </c>
      <c r="D60" s="76">
        <f t="shared" ref="D60" si="22">SUM(E60:AB60)</f>
        <v>0.60000000000000009</v>
      </c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>
        <v>0.2</v>
      </c>
      <c r="Z60" s="29">
        <v>0.2</v>
      </c>
      <c r="AA60" s="29">
        <v>0.2</v>
      </c>
      <c r="AB60" s="29"/>
      <c r="AC60" s="46"/>
    </row>
    <row r="61" spans="1:29" s="5" customFormat="1" ht="10.5" customHeight="1" x14ac:dyDescent="0.15">
      <c r="A61" s="111"/>
      <c r="B61" s="75"/>
      <c r="C61" s="77"/>
      <c r="D61" s="77"/>
      <c r="E61" s="38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32"/>
      <c r="AA61" s="32"/>
      <c r="AB61" s="31"/>
      <c r="AC61" s="45"/>
    </row>
    <row r="62" spans="1:29" s="5" customFormat="1" ht="10.5" customHeight="1" thickBot="1" x14ac:dyDescent="0.2">
      <c r="A62" s="111"/>
      <c r="B62" s="75" t="s">
        <v>11</v>
      </c>
      <c r="C62" s="76">
        <f>SUM(E62:AB62)</f>
        <v>0.8</v>
      </c>
      <c r="D62" s="76">
        <f t="shared" ref="D62" si="23">SUM(E62:AB62)</f>
        <v>0.8</v>
      </c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>
        <v>0.2</v>
      </c>
      <c r="Z62" s="29">
        <v>0.2</v>
      </c>
      <c r="AA62" s="29">
        <v>0.2</v>
      </c>
      <c r="AB62" s="29">
        <v>0.2</v>
      </c>
      <c r="AC62" s="46"/>
    </row>
    <row r="63" spans="1:29" s="5" customFormat="1" ht="10.5" customHeight="1" x14ac:dyDescent="0.15">
      <c r="A63" s="111"/>
      <c r="B63" s="75"/>
      <c r="C63" s="77"/>
      <c r="D63" s="77"/>
      <c r="E63" s="38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2"/>
      <c r="AA63" s="32"/>
      <c r="AB63" s="32"/>
      <c r="AC63" s="45"/>
    </row>
    <row r="64" spans="1:29" s="5" customFormat="1" ht="10.5" customHeight="1" thickBot="1" x14ac:dyDescent="0.2">
      <c r="A64" s="111"/>
      <c r="B64" s="75" t="s">
        <v>12</v>
      </c>
      <c r="C64" s="76">
        <f>SUM(E64:AB64)</f>
        <v>1.2000000000000002</v>
      </c>
      <c r="D64" s="76">
        <f t="shared" ref="D64" si="24">SUM(E64:AB64)</f>
        <v>1.2000000000000002</v>
      </c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>
        <v>0.4</v>
      </c>
      <c r="AA64" s="29">
        <v>0.4</v>
      </c>
      <c r="AB64" s="29">
        <v>0.4</v>
      </c>
      <c r="AC64" s="46"/>
    </row>
    <row r="65" spans="1:29" s="5" customFormat="1" ht="10.5" customHeight="1" x14ac:dyDescent="0.15">
      <c r="A65" s="111"/>
      <c r="B65" s="75"/>
      <c r="C65" s="77"/>
      <c r="D65" s="77"/>
      <c r="E65" s="38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2"/>
      <c r="AB65" s="32"/>
      <c r="AC65" s="45"/>
    </row>
    <row r="66" spans="1:29" s="5" customFormat="1" ht="10.5" customHeight="1" thickBot="1" x14ac:dyDescent="0.2">
      <c r="A66" s="111"/>
      <c r="B66" s="75" t="s">
        <v>13</v>
      </c>
      <c r="C66" s="76">
        <f>SUM(E66:AB66)</f>
        <v>0.4</v>
      </c>
      <c r="D66" s="76">
        <f t="shared" ref="D66" si="25">SUM(E66:AB66)</f>
        <v>0.4</v>
      </c>
      <c r="E66" s="40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29">
        <v>0.2</v>
      </c>
      <c r="AB66" s="29">
        <v>0.2</v>
      </c>
      <c r="AC66" s="3"/>
    </row>
    <row r="67" spans="1:29" s="5" customFormat="1" ht="10.5" customHeight="1" x14ac:dyDescent="0.15">
      <c r="A67" s="111"/>
      <c r="B67" s="75"/>
      <c r="C67" s="77"/>
      <c r="D67" s="77"/>
      <c r="E67" s="40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2"/>
      <c r="AB67" s="32"/>
      <c r="AC67" s="3"/>
    </row>
    <row r="68" spans="1:29" s="5" customFormat="1" ht="10.5" customHeight="1" thickBot="1" x14ac:dyDescent="0.2">
      <c r="A68" s="111"/>
      <c r="B68" s="75" t="s">
        <v>14</v>
      </c>
      <c r="C68" s="76">
        <f>SUM(E68:AB68)</f>
        <v>2</v>
      </c>
      <c r="D68" s="76">
        <f t="shared" ref="D68:D70" si="26">SUM(E68:AB68)</f>
        <v>2</v>
      </c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>
        <v>0.5</v>
      </c>
      <c r="Z68" s="29">
        <v>0.5</v>
      </c>
      <c r="AA68" s="29">
        <v>0.5</v>
      </c>
      <c r="AB68" s="29">
        <v>0.5</v>
      </c>
      <c r="AC68" s="46"/>
    </row>
    <row r="69" spans="1:29" s="5" customFormat="1" ht="10.5" customHeight="1" x14ac:dyDescent="0.15">
      <c r="A69" s="111"/>
      <c r="B69" s="75"/>
      <c r="C69" s="77"/>
      <c r="D69" s="77"/>
      <c r="E69" s="38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2"/>
      <c r="AB69" s="32"/>
      <c r="AC69" s="45"/>
    </row>
    <row r="70" spans="1:29" s="5" customFormat="1" ht="10.5" customHeight="1" thickBot="1" x14ac:dyDescent="0.2">
      <c r="A70" s="111"/>
      <c r="B70" s="75" t="s">
        <v>110</v>
      </c>
      <c r="C70" s="61"/>
      <c r="D70" s="76">
        <f t="shared" si="26"/>
        <v>0.7</v>
      </c>
      <c r="E70" s="40"/>
      <c r="F70" s="34"/>
      <c r="G70" s="34"/>
      <c r="H70" s="34"/>
      <c r="I70" s="34"/>
      <c r="J70" s="34"/>
      <c r="K70" s="34"/>
      <c r="L70" s="29">
        <v>0.2</v>
      </c>
      <c r="M70" s="34"/>
      <c r="N70" s="34"/>
      <c r="O70" s="34"/>
      <c r="P70" s="34"/>
      <c r="Q70" s="34"/>
      <c r="R70" s="34"/>
      <c r="S70" s="29">
        <v>0.2</v>
      </c>
      <c r="T70" s="34"/>
      <c r="U70" s="34"/>
      <c r="V70" s="34"/>
      <c r="W70" s="34"/>
      <c r="X70" s="34"/>
      <c r="Y70" s="29">
        <v>0.3</v>
      </c>
      <c r="Z70" s="58"/>
      <c r="AA70" s="58"/>
      <c r="AB70" s="58"/>
      <c r="AC70" s="3"/>
    </row>
    <row r="71" spans="1:29" s="5" customFormat="1" ht="10.5" customHeight="1" x14ac:dyDescent="0.15">
      <c r="A71" s="111"/>
      <c r="B71" s="75"/>
      <c r="C71" s="61"/>
      <c r="D71" s="77"/>
      <c r="E71" s="40"/>
      <c r="F71" s="34"/>
      <c r="G71" s="34"/>
      <c r="H71" s="34"/>
      <c r="I71" s="34"/>
      <c r="J71" s="34"/>
      <c r="K71" s="34"/>
      <c r="L71" s="41" t="s">
        <v>106</v>
      </c>
      <c r="M71" s="34"/>
      <c r="N71" s="34"/>
      <c r="O71" s="34"/>
      <c r="P71" s="34"/>
      <c r="Q71" s="34"/>
      <c r="R71" s="34"/>
      <c r="S71" s="41" t="s">
        <v>107</v>
      </c>
      <c r="T71" s="34"/>
      <c r="U71" s="34"/>
      <c r="V71" s="34"/>
      <c r="W71" s="34"/>
      <c r="X71" s="34"/>
      <c r="Y71" s="41" t="s">
        <v>108</v>
      </c>
      <c r="Z71" s="58"/>
      <c r="AA71" s="58"/>
      <c r="AB71" s="58"/>
      <c r="AC71" s="3"/>
    </row>
    <row r="72" spans="1:29" s="5" customFormat="1" ht="10.5" customHeight="1" thickBot="1" x14ac:dyDescent="0.2">
      <c r="A72" s="111"/>
      <c r="B72" s="75" t="s">
        <v>101</v>
      </c>
      <c r="C72" s="76">
        <f>SUM(E72:AB72)</f>
        <v>0.2</v>
      </c>
      <c r="D72" s="76">
        <f t="shared" ref="D72" si="27">SUM(E72:AB72)</f>
        <v>0.2</v>
      </c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57"/>
      <c r="Z72" s="57"/>
      <c r="AA72" s="57"/>
      <c r="AB72" s="43">
        <v>0.2</v>
      </c>
      <c r="AC72" s="46"/>
    </row>
    <row r="73" spans="1:29" s="5" customFormat="1" ht="10.5" customHeight="1" thickBot="1" x14ac:dyDescent="0.2">
      <c r="A73" s="112"/>
      <c r="B73" s="95"/>
      <c r="C73" s="109"/>
      <c r="D73" s="77"/>
      <c r="E73" s="40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58"/>
      <c r="Z73" s="58"/>
      <c r="AA73" s="58"/>
      <c r="AB73" s="42"/>
      <c r="AC73" s="3"/>
    </row>
    <row r="74" spans="1:29" s="1" customFormat="1" ht="27.75" customHeight="1" thickTop="1" x14ac:dyDescent="0.15">
      <c r="A74" s="113" t="s">
        <v>0</v>
      </c>
      <c r="B74" s="113"/>
      <c r="C74" s="16">
        <f>+C6+C16+C34+C58</f>
        <v>100</v>
      </c>
      <c r="D74" s="21">
        <f>+D6+D16+D34+D58</f>
        <v>100</v>
      </c>
      <c r="E74" s="22">
        <f t="shared" ref="E74:AB74" si="28">E6+E16+E34+E58</f>
        <v>4.2</v>
      </c>
      <c r="F74" s="23">
        <f t="shared" si="28"/>
        <v>7.6000000000000005</v>
      </c>
      <c r="G74" s="23">
        <f t="shared" si="28"/>
        <v>7.7000000000000011</v>
      </c>
      <c r="H74" s="23">
        <f t="shared" si="28"/>
        <v>3.4000000000000004</v>
      </c>
      <c r="I74" s="23">
        <f t="shared" si="28"/>
        <v>3.4000000000000004</v>
      </c>
      <c r="J74" s="23">
        <f t="shared" si="28"/>
        <v>5.8</v>
      </c>
      <c r="K74" s="23">
        <f t="shared" si="28"/>
        <v>6</v>
      </c>
      <c r="L74" s="23">
        <f t="shared" si="28"/>
        <v>2.2000000000000002</v>
      </c>
      <c r="M74" s="23">
        <f t="shared" si="28"/>
        <v>3</v>
      </c>
      <c r="N74" s="23">
        <f t="shared" si="28"/>
        <v>2</v>
      </c>
      <c r="O74" s="23">
        <f t="shared" si="28"/>
        <v>7</v>
      </c>
      <c r="P74" s="23">
        <f t="shared" si="28"/>
        <v>6.4</v>
      </c>
      <c r="Q74" s="23">
        <f t="shared" si="28"/>
        <v>3.4</v>
      </c>
      <c r="R74" s="23">
        <f t="shared" si="28"/>
        <v>3.3</v>
      </c>
      <c r="S74" s="23">
        <f t="shared" si="28"/>
        <v>2.9000000000000004</v>
      </c>
      <c r="T74" s="23">
        <f t="shared" si="28"/>
        <v>5.2</v>
      </c>
      <c r="U74" s="23">
        <f t="shared" si="28"/>
        <v>5.8</v>
      </c>
      <c r="V74" s="23">
        <f t="shared" si="28"/>
        <v>5.3999999999999995</v>
      </c>
      <c r="W74" s="23">
        <f t="shared" si="28"/>
        <v>5.3999999999999995</v>
      </c>
      <c r="X74" s="23">
        <f t="shared" si="28"/>
        <v>3.5</v>
      </c>
      <c r="Y74" s="23">
        <f t="shared" si="28"/>
        <v>1.5</v>
      </c>
      <c r="Z74" s="23">
        <f t="shared" si="28"/>
        <v>1.6</v>
      </c>
      <c r="AA74" s="23">
        <f t="shared" si="28"/>
        <v>1.8</v>
      </c>
      <c r="AB74" s="23">
        <f t="shared" si="28"/>
        <v>1.5</v>
      </c>
      <c r="AC74" s="13"/>
    </row>
    <row r="75" spans="1:29" s="1" customFormat="1" ht="27.75" customHeight="1" x14ac:dyDescent="0.15">
      <c r="A75" s="103" t="s">
        <v>1</v>
      </c>
      <c r="B75" s="103"/>
      <c r="C75" s="17"/>
      <c r="D75" s="24"/>
      <c r="E75" s="25">
        <f>E74</f>
        <v>4.2</v>
      </c>
      <c r="F75" s="26">
        <f>E75+F74</f>
        <v>11.8</v>
      </c>
      <c r="G75" s="26">
        <f t="shared" ref="G75" si="29">F75+G74</f>
        <v>19.5</v>
      </c>
      <c r="H75" s="26">
        <f t="shared" ref="H75" si="30">G75+H74</f>
        <v>22.9</v>
      </c>
      <c r="I75" s="26">
        <f t="shared" ref="I75" si="31">H75+I74</f>
        <v>26.299999999999997</v>
      </c>
      <c r="J75" s="26">
        <f t="shared" ref="J75" si="32">I75+J74</f>
        <v>32.099999999999994</v>
      </c>
      <c r="K75" s="26">
        <f t="shared" ref="K75" si="33">J75+K74</f>
        <v>38.099999999999994</v>
      </c>
      <c r="L75" s="26">
        <f t="shared" ref="L75" si="34">K75+L74</f>
        <v>40.299999999999997</v>
      </c>
      <c r="M75" s="26">
        <f t="shared" ref="M75" si="35">L75+M74</f>
        <v>43.3</v>
      </c>
      <c r="N75" s="26">
        <f t="shared" ref="N75" si="36">M75+N74</f>
        <v>45.3</v>
      </c>
      <c r="O75" s="26">
        <f t="shared" ref="O75" si="37">N75+O74</f>
        <v>52.3</v>
      </c>
      <c r="P75" s="26">
        <f t="shared" ref="P75" si="38">O75+P74</f>
        <v>58.699999999999996</v>
      </c>
      <c r="Q75" s="26">
        <f t="shared" ref="Q75" si="39">P75+Q74</f>
        <v>62.099999999999994</v>
      </c>
      <c r="R75" s="26">
        <f t="shared" ref="R75" si="40">Q75+R74</f>
        <v>65.399999999999991</v>
      </c>
      <c r="S75" s="26">
        <f t="shared" ref="S75" si="41">R75+S74</f>
        <v>68.3</v>
      </c>
      <c r="T75" s="26">
        <f t="shared" ref="T75" si="42">S75+T74</f>
        <v>73.5</v>
      </c>
      <c r="U75" s="26">
        <f t="shared" ref="U75" si="43">T75+U74</f>
        <v>79.3</v>
      </c>
      <c r="V75" s="26">
        <f t="shared" ref="V75" si="44">U75+V74</f>
        <v>84.7</v>
      </c>
      <c r="W75" s="26">
        <f t="shared" ref="W75" si="45">V75+W74</f>
        <v>90.100000000000009</v>
      </c>
      <c r="X75" s="26">
        <f t="shared" ref="X75" si="46">W75+X74</f>
        <v>93.600000000000009</v>
      </c>
      <c r="Y75" s="26">
        <f t="shared" ref="Y75" si="47">X75+Y74</f>
        <v>95.100000000000009</v>
      </c>
      <c r="Z75" s="26">
        <f t="shared" ref="Z75" si="48">Y75+Z74</f>
        <v>96.7</v>
      </c>
      <c r="AA75" s="26">
        <f t="shared" ref="AA75" si="49">Z75+AA74</f>
        <v>98.5</v>
      </c>
      <c r="AB75" s="26">
        <f t="shared" ref="AB75" si="50">AA75+AB74</f>
        <v>100</v>
      </c>
      <c r="AC75" s="14"/>
    </row>
    <row r="76" spans="1:29" s="1" customFormat="1" ht="27.75" customHeight="1" x14ac:dyDescent="0.15">
      <c r="A76" s="107" t="s">
        <v>38</v>
      </c>
      <c r="B76" s="108"/>
      <c r="C76" s="18"/>
      <c r="D76" s="27" t="s">
        <v>85</v>
      </c>
      <c r="E76" s="106" t="s">
        <v>83</v>
      </c>
      <c r="F76" s="104"/>
      <c r="G76" s="104"/>
      <c r="H76" s="104"/>
      <c r="I76" s="104"/>
      <c r="J76" s="104" t="s">
        <v>84</v>
      </c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5"/>
      <c r="AC76" s="14"/>
    </row>
    <row r="77" spans="1:29" x14ac:dyDescent="0.15">
      <c r="C77" s="15">
        <f>C36+C38+C44+C46+C48+C50+C60+C62+C66</f>
        <v>25.2</v>
      </c>
      <c r="D77" s="15">
        <f>D36+D38+D44+D46+D48+D50+D60+D62+D66</f>
        <v>25.2</v>
      </c>
      <c r="Q77" s="15">
        <f>Q36+Q38+Q44+Q46+Q48+Q50+Q60+Q62+Q66</f>
        <v>0.5</v>
      </c>
      <c r="R77" s="15"/>
      <c r="S77" s="15"/>
      <c r="T77" s="15"/>
      <c r="U77" s="15">
        <f>U36+U38+U44+U46+U48+U50+U60+U62+U66</f>
        <v>4</v>
      </c>
      <c r="V77" s="15">
        <f>V36+V38+V44+V46+V48+V50+V60+V62+V66</f>
        <v>4.0999999999999996</v>
      </c>
      <c r="W77" s="15">
        <f>W36+W38+W44+W46+W48+W50+W60+W62+W66</f>
        <v>4.0999999999999996</v>
      </c>
      <c r="X77" s="15"/>
      <c r="Y77" s="15"/>
      <c r="Z77" s="15"/>
      <c r="AA77" s="15"/>
      <c r="AB77" s="15">
        <f>AB36+AB38+AB44+AB46+AB48+AB50+AB60+AB62+AB66</f>
        <v>0.4</v>
      </c>
      <c r="AC77" s="15">
        <f>SUM(Q77:AB77)</f>
        <v>13.1</v>
      </c>
    </row>
    <row r="79" spans="1:29" x14ac:dyDescent="0.15">
      <c r="H79" s="2" t="s">
        <v>97</v>
      </c>
      <c r="J79" s="2" t="s">
        <v>98</v>
      </c>
      <c r="K79" s="2" t="s">
        <v>99</v>
      </c>
    </row>
    <row r="80" spans="1:29" x14ac:dyDescent="0.15">
      <c r="G80" s="71" t="s">
        <v>93</v>
      </c>
      <c r="H80" s="72">
        <f>D6</f>
        <v>12.7</v>
      </c>
      <c r="J80" s="2">
        <v>12.7</v>
      </c>
      <c r="K80" s="15">
        <f>J80-H80</f>
        <v>0</v>
      </c>
    </row>
    <row r="81" spans="7:11" x14ac:dyDescent="0.15">
      <c r="G81" s="71" t="s">
        <v>92</v>
      </c>
      <c r="H81" s="15">
        <f>J32+K32+P40+O40</f>
        <v>12.9</v>
      </c>
      <c r="J81" s="2">
        <v>12.9</v>
      </c>
      <c r="K81" s="15">
        <f t="shared" ref="K81:K85" si="51">J81-H81</f>
        <v>0</v>
      </c>
    </row>
    <row r="82" spans="7:11" x14ac:dyDescent="0.15">
      <c r="G82" s="71" t="s">
        <v>94</v>
      </c>
      <c r="H82" s="72">
        <f>D42</f>
        <v>11.7</v>
      </c>
      <c r="J82" s="2">
        <v>11.7</v>
      </c>
      <c r="K82" s="15">
        <f t="shared" si="51"/>
        <v>0</v>
      </c>
    </row>
    <row r="83" spans="7:11" x14ac:dyDescent="0.15">
      <c r="G83" s="71" t="s">
        <v>95</v>
      </c>
      <c r="H83" s="72">
        <f>D54</f>
        <v>4.0999999999999996</v>
      </c>
      <c r="J83" s="2">
        <v>4.0999999999999996</v>
      </c>
      <c r="K83" s="15">
        <f t="shared" si="51"/>
        <v>0</v>
      </c>
    </row>
    <row r="84" spans="7:11" x14ac:dyDescent="0.15">
      <c r="G84" s="71" t="s">
        <v>96</v>
      </c>
      <c r="H84" s="72">
        <f>D56</f>
        <v>2.4</v>
      </c>
      <c r="J84" s="2">
        <v>2.4</v>
      </c>
      <c r="K84" s="15">
        <f t="shared" si="51"/>
        <v>0</v>
      </c>
    </row>
    <row r="85" spans="7:11" x14ac:dyDescent="0.15">
      <c r="G85" s="71" t="s">
        <v>100</v>
      </c>
      <c r="H85" s="72">
        <f>D72</f>
        <v>0.2</v>
      </c>
      <c r="J85" s="2">
        <v>0.2</v>
      </c>
      <c r="K85" s="15">
        <f t="shared" si="51"/>
        <v>0</v>
      </c>
    </row>
  </sheetData>
  <mergeCells count="121">
    <mergeCell ref="J76:AB76"/>
    <mergeCell ref="E76:I76"/>
    <mergeCell ref="B24:B25"/>
    <mergeCell ref="C24:C25"/>
    <mergeCell ref="D24:D25"/>
    <mergeCell ref="B52:B53"/>
    <mergeCell ref="A76:B76"/>
    <mergeCell ref="B72:B73"/>
    <mergeCell ref="C72:C73"/>
    <mergeCell ref="D72:D73"/>
    <mergeCell ref="A58:A73"/>
    <mergeCell ref="B68:B69"/>
    <mergeCell ref="C68:C69"/>
    <mergeCell ref="D68:D69"/>
    <mergeCell ref="B66:B67"/>
    <mergeCell ref="C66:C67"/>
    <mergeCell ref="D66:D67"/>
    <mergeCell ref="B64:B65"/>
    <mergeCell ref="C64:C65"/>
    <mergeCell ref="D64:D65"/>
    <mergeCell ref="B62:B63"/>
    <mergeCell ref="C62:C63"/>
    <mergeCell ref="D62:D63"/>
    <mergeCell ref="A74:B74"/>
    <mergeCell ref="A75:B75"/>
    <mergeCell ref="AC48:AC49"/>
    <mergeCell ref="B56:B57"/>
    <mergeCell ref="C56:C57"/>
    <mergeCell ref="D56:D57"/>
    <mergeCell ref="B60:B61"/>
    <mergeCell ref="C60:C61"/>
    <mergeCell ref="D60:D61"/>
    <mergeCell ref="B58:B59"/>
    <mergeCell ref="C58:C59"/>
    <mergeCell ref="D58:D59"/>
    <mergeCell ref="B54:B55"/>
    <mergeCell ref="C54:C55"/>
    <mergeCell ref="D54:D55"/>
    <mergeCell ref="A34:A57"/>
    <mergeCell ref="B50:B51"/>
    <mergeCell ref="C50:C51"/>
    <mergeCell ref="D50:D51"/>
    <mergeCell ref="D52:D53"/>
    <mergeCell ref="AC52:AC53"/>
    <mergeCell ref="AC56:AC57"/>
    <mergeCell ref="C40:C41"/>
    <mergeCell ref="D40:D41"/>
    <mergeCell ref="B46:B47"/>
    <mergeCell ref="C46:C47"/>
    <mergeCell ref="D46:D47"/>
    <mergeCell ref="AC46:AC47"/>
    <mergeCell ref="B44:B45"/>
    <mergeCell ref="C44:C45"/>
    <mergeCell ref="D44:D45"/>
    <mergeCell ref="B42:B43"/>
    <mergeCell ref="C42:C43"/>
    <mergeCell ref="D42:D43"/>
    <mergeCell ref="A16:A33"/>
    <mergeCell ref="B32:B33"/>
    <mergeCell ref="C32:C33"/>
    <mergeCell ref="D32:D33"/>
    <mergeCell ref="B30:B31"/>
    <mergeCell ref="C30:C31"/>
    <mergeCell ref="D30:D31"/>
    <mergeCell ref="B22:B23"/>
    <mergeCell ref="B26:B27"/>
    <mergeCell ref="C26:C27"/>
    <mergeCell ref="D26:D27"/>
    <mergeCell ref="B28:B29"/>
    <mergeCell ref="C28:C29"/>
    <mergeCell ref="D28:D29"/>
    <mergeCell ref="B16:B17"/>
    <mergeCell ref="C16:C17"/>
    <mergeCell ref="D16:D17"/>
    <mergeCell ref="D22:D23"/>
    <mergeCell ref="A3:A5"/>
    <mergeCell ref="B3:B5"/>
    <mergeCell ref="C3:C5"/>
    <mergeCell ref="D3:D5"/>
    <mergeCell ref="AC3:AC5"/>
    <mergeCell ref="A6:A15"/>
    <mergeCell ref="B6:B7"/>
    <mergeCell ref="C6:C7"/>
    <mergeCell ref="D6:D7"/>
    <mergeCell ref="AC6:AC7"/>
    <mergeCell ref="B10:B11"/>
    <mergeCell ref="C10:C11"/>
    <mergeCell ref="D10:D11"/>
    <mergeCell ref="B8:B9"/>
    <mergeCell ref="C8:C9"/>
    <mergeCell ref="D8:D9"/>
    <mergeCell ref="B14:B15"/>
    <mergeCell ref="C14:C15"/>
    <mergeCell ref="D14:D15"/>
    <mergeCell ref="B12:B13"/>
    <mergeCell ref="C12:C13"/>
    <mergeCell ref="D12:D13"/>
    <mergeCell ref="AC16:AC17"/>
    <mergeCell ref="B20:B21"/>
    <mergeCell ref="C20:C21"/>
    <mergeCell ref="D20:D21"/>
    <mergeCell ref="B18:B19"/>
    <mergeCell ref="C18:C19"/>
    <mergeCell ref="D18:D19"/>
    <mergeCell ref="B70:B71"/>
    <mergeCell ref="D70:D71"/>
    <mergeCell ref="AC34:AC35"/>
    <mergeCell ref="B38:B39"/>
    <mergeCell ref="C38:C39"/>
    <mergeCell ref="D38:D39"/>
    <mergeCell ref="B36:B37"/>
    <mergeCell ref="C36:C37"/>
    <mergeCell ref="D36:D37"/>
    <mergeCell ref="B34:B35"/>
    <mergeCell ref="C34:C35"/>
    <mergeCell ref="D34:D35"/>
    <mergeCell ref="B48:B49"/>
    <mergeCell ref="C48:C49"/>
    <mergeCell ref="D48:D49"/>
    <mergeCell ref="AC42:AC43"/>
    <mergeCell ref="B40:B41"/>
  </mergeCells>
  <phoneticPr fontId="1" type="noConversion"/>
  <printOptions horizontalCentered="1"/>
  <pageMargins left="0.51181102362204722" right="0.47244094488188981" top="0.74803149606299213" bottom="0.47244094488188981" header="0.31496062992125984" footer="0.39370078740157483"/>
  <pageSetup paperSize="288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전체분 (예천-지보2)</vt:lpstr>
      <vt:lpstr>'전체분 (예천-지보2)'!Print_Area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이철우</cp:lastModifiedBy>
  <cp:lastPrinted>2018-08-08T07:22:37Z</cp:lastPrinted>
  <dcterms:created xsi:type="dcterms:W3CDTF">2008-10-29T09:26:55Z</dcterms:created>
  <dcterms:modified xsi:type="dcterms:W3CDTF">2018-08-08T07:23:34Z</dcterms:modified>
</cp:coreProperties>
</file>